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150" windowWidth="10005" windowHeight="8085" tabRatio="899"/>
  </bookViews>
  <sheets>
    <sheet name="1001" sheetId="126" r:id="rId1"/>
    <sheet name="1011" sheetId="127" r:id="rId2"/>
    <sheet name="1012" sheetId="128" r:id="rId3"/>
    <sheet name="1013" sheetId="129" r:id="rId4"/>
    <sheet name="1014" sheetId="130" r:id="rId5"/>
    <sheet name="1021" sheetId="131" r:id="rId6"/>
    <sheet name="1031" sheetId="132" r:id="rId7"/>
    <sheet name="1032" sheetId="133" r:id="rId8"/>
    <sheet name="1033" sheetId="134" r:id="rId9"/>
    <sheet name="1034" sheetId="135" r:id="rId10"/>
    <sheet name="1035" sheetId="136" r:id="rId11"/>
    <sheet name="1036" sheetId="137" r:id="rId12"/>
    <sheet name="1037" sheetId="138" r:id="rId13"/>
    <sheet name="1041" sheetId="139" r:id="rId14"/>
    <sheet name="1042" sheetId="140" r:id="rId15"/>
    <sheet name="1043" sheetId="141" r:id="rId16"/>
    <sheet name="1051" sheetId="142" r:id="rId17"/>
    <sheet name="1052" sheetId="143" r:id="rId18"/>
    <sheet name="1061" sheetId="79" r:id="rId19"/>
    <sheet name="1061加熱前給水" sheetId="80" r:id="rId20"/>
    <sheet name="1062" sheetId="81" r:id="rId21"/>
    <sheet name="1063" sheetId="144" r:id="rId22"/>
    <sheet name="1064" sheetId="145" r:id="rId23"/>
    <sheet name="1065" sheetId="372" r:id="rId24"/>
    <sheet name="1071" sheetId="472" r:id="rId25"/>
    <sheet name="1072" sheetId="473" r:id="rId26"/>
    <sheet name="1073" sheetId="474" r:id="rId27"/>
    <sheet name="1081" sheetId="435" r:id="rId28"/>
    <sheet name="1082" sheetId="436" r:id="rId29"/>
    <sheet name="1083" sheetId="146" r:id="rId30"/>
    <sheet name="1091" sheetId="147" r:id="rId31"/>
    <sheet name="1092" sheetId="148" r:id="rId32"/>
    <sheet name="1100" sheetId="298" r:id="rId33"/>
    <sheet name="1101" sheetId="324" r:id="rId34"/>
    <sheet name="1102" sheetId="437" r:id="rId35"/>
    <sheet name="1103" sheetId="355" r:id="rId36"/>
    <sheet name="1104" sheetId="438" r:id="rId37"/>
    <sheet name="1105" sheetId="439" r:id="rId38"/>
    <sheet name="1111" sheetId="299" r:id="rId39"/>
    <sheet name="1112" sheetId="440" r:id="rId40"/>
    <sheet name="1121" sheetId="300" r:id="rId41"/>
    <sheet name="1122" sheetId="441" r:id="rId42"/>
    <sheet name="1131" sheetId="442" r:id="rId43"/>
    <sheet name="1132" sheetId="301" r:id="rId44"/>
    <sheet name="1141" sheetId="302" r:id="rId45"/>
    <sheet name="1142" sheetId="303" r:id="rId46"/>
    <sheet name="1143" sheetId="304" r:id="rId47"/>
    <sheet name="1151" sheetId="305" r:id="rId48"/>
    <sheet name="1152" sheetId="443" r:id="rId49"/>
    <sheet name="1161" sheetId="82" r:id="rId50"/>
    <sheet name="1171" sheetId="444" r:id="rId51"/>
    <sheet name="1181" sheetId="445" r:id="rId52"/>
    <sheet name="1191" sheetId="306" r:id="rId53"/>
    <sheet name="1201" sheetId="373" r:id="rId54"/>
    <sheet name="1202" sheetId="307" r:id="rId55"/>
    <sheet name="1203" sheetId="446" r:id="rId56"/>
    <sheet name="1211" sheetId="209" r:id="rId57"/>
    <sheet name="1221" sheetId="308" r:id="rId58"/>
    <sheet name="1231" sheetId="309" r:id="rId59"/>
    <sheet name="1241" sheetId="310" r:id="rId60"/>
    <sheet name="1242" sheetId="311" r:id="rId61"/>
    <sheet name="1250" sheetId="149" r:id="rId62"/>
    <sheet name="1251" sheetId="150" r:id="rId63"/>
    <sheet name="1261" sheetId="151" r:id="rId64"/>
    <sheet name="1271" sheetId="152" r:id="rId65"/>
    <sheet name="1281" sheetId="153" r:id="rId66"/>
    <sheet name="1291" sheetId="154" r:id="rId67"/>
    <sheet name="1301" sheetId="263" r:id="rId68"/>
    <sheet name="1302" sheetId="374" r:id="rId69"/>
    <sheet name="1311" sheetId="325" r:id="rId70"/>
    <sheet name="1312" sheetId="375" r:id="rId71"/>
    <sheet name="1313" sheetId="376" r:id="rId72"/>
    <sheet name="1314" sheetId="262" r:id="rId73"/>
    <sheet name="1315" sheetId="377" r:id="rId74"/>
    <sheet name="1321" sheetId="261" r:id="rId75"/>
    <sheet name="1322" sheetId="378" r:id="rId76"/>
    <sheet name="1323" sheetId="210" r:id="rId77"/>
    <sheet name="1331" sheetId="260" r:id="rId78"/>
    <sheet name="1332" sheetId="259" r:id="rId79"/>
    <sheet name="1333" sheetId="379" r:id="rId80"/>
    <sheet name="1334" sheetId="380" r:id="rId81"/>
    <sheet name="1335" sheetId="258" r:id="rId82"/>
    <sheet name="1336" sheetId="211" r:id="rId83"/>
    <sheet name="1341" sheetId="447" r:id="rId84"/>
    <sheet name="1351" sheetId="448" r:id="rId85"/>
    <sheet name="1361" sheetId="257" r:id="rId86"/>
    <sheet name="1371" sheetId="256" r:id="rId87"/>
    <sheet name="1381" sheetId="212" r:id="rId88"/>
    <sheet name="1391" sheetId="255" r:id="rId89"/>
    <sheet name="1401" sheetId="381" r:id="rId90"/>
    <sheet name="1411" sheetId="382" r:id="rId91"/>
    <sheet name="1412" sheetId="254" r:id="rId92"/>
    <sheet name="1421" sheetId="383" r:id="rId93"/>
    <sheet name="1422" sheetId="463" r:id="rId94"/>
    <sheet name="1431" sheetId="326" r:id="rId95"/>
    <sheet name="1432" sheetId="253" r:id="rId96"/>
    <sheet name="1441" sheetId="384" r:id="rId97"/>
    <sheet name="1442" sheetId="385" r:id="rId98"/>
    <sheet name="1451" sheetId="252" r:id="rId99"/>
    <sheet name="1461" sheetId="251" r:id="rId100"/>
    <sheet name="1462" sheetId="449" r:id="rId101"/>
    <sheet name="1463" sheetId="250" r:id="rId102"/>
    <sheet name="1464" sheetId="450" r:id="rId103"/>
    <sheet name="1465" sheetId="464" r:id="rId104"/>
    <sheet name="1466" sheetId="356" r:id="rId105"/>
    <sheet name="1467" sheetId="465" r:id="rId106"/>
    <sheet name="1471" sheetId="357" r:id="rId107"/>
    <sheet name="1472" sheetId="386" r:id="rId108"/>
    <sheet name="1481" sheetId="477" r:id="rId109"/>
    <sheet name="1491" sheetId="358" r:id="rId110"/>
    <sheet name="1501" sheetId="249" r:id="rId111"/>
    <sheet name="1511" sheetId="248" r:id="rId112"/>
    <sheet name="1521" sheetId="387" r:id="rId113"/>
    <sheet name="1531" sheetId="247" r:id="rId114"/>
    <sheet name="1541" sheetId="327" r:id="rId115"/>
    <sheet name="1551" sheetId="246" r:id="rId116"/>
    <sheet name="1561" sheetId="245" r:id="rId117"/>
    <sheet name="1571" sheetId="244" r:id="rId118"/>
    <sheet name="1581" sheetId="243" r:id="rId119"/>
    <sheet name="1591" sheetId="242" r:id="rId120"/>
    <sheet name="1592" sheetId="241" r:id="rId121"/>
    <sheet name="1601" sheetId="478" r:id="rId122"/>
    <sheet name="1602" sheetId="240" r:id="rId123"/>
    <sheet name="1603" sheetId="239" r:id="rId124"/>
    <sheet name="1611" sheetId="155" r:id="rId125"/>
    <sheet name="1612" sheetId="359" r:id="rId126"/>
    <sheet name="1613" sheetId="360" r:id="rId127"/>
    <sheet name="1621" sheetId="312" r:id="rId128"/>
    <sheet name="1631" sheetId="361" r:id="rId129"/>
    <sheet name="1632" sheetId="238" r:id="rId130"/>
    <sheet name="1633" sheetId="466" r:id="rId131"/>
    <sheet name="1641" sheetId="467" r:id="rId132"/>
    <sheet name="1642" sheetId="451" r:id="rId133"/>
    <sheet name="1651" sheetId="313" r:id="rId134"/>
    <sheet name="1652" sheetId="314" r:id="rId135"/>
    <sheet name="1653" sheetId="156" r:id="rId136"/>
    <sheet name="1654" sheetId="468" r:id="rId137"/>
    <sheet name="1661" sheetId="469" r:id="rId138"/>
    <sheet name="1662" sheetId="452" r:id="rId139"/>
    <sheet name="1663" sheetId="453" r:id="rId140"/>
    <sheet name="1664" sheetId="157" r:id="rId141"/>
    <sheet name="1671" sheetId="315" r:id="rId142"/>
    <sheet name="1672" sheetId="316" r:id="rId143"/>
    <sheet name="1673" sheetId="317" r:id="rId144"/>
    <sheet name="1674" sheetId="318" r:id="rId145"/>
    <sheet name="1681" sheetId="319" r:id="rId146"/>
    <sheet name="1682" sheetId="320" r:id="rId147"/>
    <sheet name="1691" sheetId="321" r:id="rId148"/>
    <sheet name="1692" sheetId="322" r:id="rId149"/>
    <sheet name="1701" sheetId="475" r:id="rId150"/>
    <sheet name="1711" sheetId="481" r:id="rId151"/>
    <sheet name="1721" sheetId="482" r:id="rId152"/>
    <sheet name="1801" sheetId="487" r:id="rId153"/>
    <sheet name="1802" sheetId="901" r:id="rId154"/>
    <sheet name="1803" sheetId="902" r:id="rId155"/>
    <sheet name="1804" sheetId="903" r:id="rId156"/>
    <sheet name="1805" sheetId="904" r:id="rId157"/>
    <sheet name="1811" sheetId="905" r:id="rId158"/>
    <sheet name="1812" sheetId="906" r:id="rId159"/>
    <sheet name="1821" sheetId="907" r:id="rId160"/>
    <sheet name="1822" sheetId="908" r:id="rId161"/>
    <sheet name="1823" sheetId="909" r:id="rId162"/>
    <sheet name="1831" sheetId="910" r:id="rId163"/>
    <sheet name="1832" sheetId="911" r:id="rId164"/>
    <sheet name="1833" sheetId="912" r:id="rId165"/>
    <sheet name="1841" sheetId="913" r:id="rId166"/>
    <sheet name="1842" sheetId="914" r:id="rId167"/>
    <sheet name="1843" sheetId="915" r:id="rId168"/>
    <sheet name="1851" sheetId="916" r:id="rId169"/>
    <sheet name="1861" sheetId="917" r:id="rId170"/>
    <sheet name="1871" sheetId="918" r:id="rId171"/>
    <sheet name="1881" sheetId="919" r:id="rId172"/>
    <sheet name="1882" sheetId="920" r:id="rId173"/>
    <sheet name="1891" sheetId="921" r:id="rId174"/>
    <sheet name="1892" sheetId="922" r:id="rId175"/>
    <sheet name="1893" sheetId="923" r:id="rId176"/>
    <sheet name="1894" sheetId="924" r:id="rId177"/>
    <sheet name="1895" sheetId="925" r:id="rId178"/>
    <sheet name="1896" sheetId="926" r:id="rId179"/>
    <sheet name="1901" sheetId="927" r:id="rId180"/>
    <sheet name="1902" sheetId="928" r:id="rId181"/>
    <sheet name="1903" sheetId="929" r:id="rId182"/>
    <sheet name="1904" sheetId="930" r:id="rId183"/>
    <sheet name="1905" sheetId="931" r:id="rId184"/>
    <sheet name="1911" sheetId="932" r:id="rId185"/>
    <sheet name="1912" sheetId="933" r:id="rId186"/>
    <sheet name="1913" sheetId="934" r:id="rId187"/>
    <sheet name="1921" sheetId="935" r:id="rId188"/>
    <sheet name="1922" sheetId="936" r:id="rId189"/>
    <sheet name="1923" sheetId="937" r:id="rId190"/>
    <sheet name="1924" sheetId="938" r:id="rId191"/>
    <sheet name="1925" sheetId="939" r:id="rId192"/>
    <sheet name="1926" sheetId="940" r:id="rId193"/>
    <sheet name="1927" sheetId="941" r:id="rId194"/>
    <sheet name="1931" sheetId="942" r:id="rId195"/>
    <sheet name="1932" sheetId="943" r:id="rId196"/>
    <sheet name="1933" sheetId="944" r:id="rId197"/>
    <sheet name="1934" sheetId="945" r:id="rId198"/>
    <sheet name="1935" sheetId="946" r:id="rId199"/>
    <sheet name="1936" sheetId="947" r:id="rId200"/>
    <sheet name="1937" sheetId="948" r:id="rId201"/>
    <sheet name="1941" sheetId="949" r:id="rId202"/>
    <sheet name="1942" sheetId="950" r:id="rId203"/>
    <sheet name="1943" sheetId="951" r:id="rId204"/>
    <sheet name="1951" sheetId="952" r:id="rId205"/>
    <sheet name="1952" sheetId="953" r:id="rId206"/>
    <sheet name="1953" sheetId="954" r:id="rId207"/>
    <sheet name="1961" sheetId="955" r:id="rId208"/>
    <sheet name="1962" sheetId="956" r:id="rId209"/>
    <sheet name="1971" sheetId="957" r:id="rId210"/>
    <sheet name="1972" sheetId="958" r:id="rId211"/>
    <sheet name="1981" sheetId="959" r:id="rId212"/>
    <sheet name="1982" sheetId="960" r:id="rId213"/>
    <sheet name="1983" sheetId="961" r:id="rId214"/>
    <sheet name="1991" sheetId="962" r:id="rId215"/>
    <sheet name="1992" sheetId="963" r:id="rId216"/>
    <sheet name="1993" sheetId="964" r:id="rId217"/>
    <sheet name="1994" sheetId="807" r:id="rId218"/>
    <sheet name="1995" sheetId="779" r:id="rId219"/>
    <sheet name="2001" sheetId="809" r:id="rId220"/>
    <sheet name="2002" sheetId="810" r:id="rId221"/>
    <sheet name="2003" sheetId="811" r:id="rId222"/>
    <sheet name="2004" sheetId="812" r:id="rId223"/>
    <sheet name="2011" sheetId="813" r:id="rId224"/>
    <sheet name="2021" sheetId="814" r:id="rId225"/>
    <sheet name="2022" sheetId="780" r:id="rId226"/>
    <sheet name="2023" sheetId="815" r:id="rId227"/>
    <sheet name="2024" sheetId="816" r:id="rId228"/>
    <sheet name="2031" sheetId="817" r:id="rId229"/>
    <sheet name="2041" sheetId="818" r:id="rId230"/>
    <sheet name="2051" sheetId="819" r:id="rId231"/>
    <sheet name="2061" sheetId="820" r:id="rId232"/>
    <sheet name="2071" sheetId="781" r:id="rId233"/>
    <sheet name="2081" sheetId="821" r:id="rId234"/>
    <sheet name="2091" sheetId="822" r:id="rId235"/>
    <sheet name="2100" sheetId="823" r:id="rId236"/>
    <sheet name="2101" sheetId="824" r:id="rId237"/>
    <sheet name="2102" sheetId="825" r:id="rId238"/>
    <sheet name="2103" sheetId="826" r:id="rId239"/>
    <sheet name="2111" sheetId="827" r:id="rId240"/>
    <sheet name="2112" sheetId="828" r:id="rId241"/>
    <sheet name="2113" sheetId="829" r:id="rId242"/>
    <sheet name="2121" sheetId="830" r:id="rId243"/>
    <sheet name="2122" sheetId="831" r:id="rId244"/>
    <sheet name="2123" sheetId="832" r:id="rId245"/>
    <sheet name="2131" sheetId="833" r:id="rId246"/>
    <sheet name="2201" sheetId="834" r:id="rId247"/>
    <sheet name="2211" sheetId="549" r:id="rId248"/>
    <sheet name="2221" sheetId="550" r:id="rId249"/>
    <sheet name="2301" sheetId="551" r:id="rId250"/>
    <sheet name="2302" sheetId="552" r:id="rId251"/>
    <sheet name="2311" sheetId="553" r:id="rId252"/>
    <sheet name="2312" sheetId="554" r:id="rId253"/>
    <sheet name="2321" sheetId="555" r:id="rId254"/>
    <sheet name="2322" sheetId="556" r:id="rId255"/>
    <sheet name="2331" sheetId="557" r:id="rId256"/>
    <sheet name="2341" sheetId="558" r:id="rId257"/>
    <sheet name="2351" sheetId="559" r:id="rId258"/>
    <sheet name="2401" sheetId="560" r:id="rId259"/>
    <sheet name="2402" sheetId="561" r:id="rId260"/>
    <sheet name="2411" sheetId="562" r:id="rId261"/>
    <sheet name="2421" sheetId="563" r:id="rId262"/>
    <sheet name="2431" sheetId="564" r:id="rId263"/>
    <sheet name="2441" sheetId="565" r:id="rId264"/>
    <sheet name="2451" sheetId="566" r:id="rId265"/>
    <sheet name="2461" sheetId="567" r:id="rId266"/>
    <sheet name="2471" sheetId="568" r:id="rId267"/>
    <sheet name="2481" sheetId="569" r:id="rId268"/>
    <sheet name="2491" sheetId="570" r:id="rId269"/>
    <sheet name="2501" sheetId="571" r:id="rId270"/>
    <sheet name="2502" sheetId="572" r:id="rId271"/>
    <sheet name="2511" sheetId="573" r:id="rId272"/>
    <sheet name="2521" sheetId="574" r:id="rId273"/>
    <sheet name="2531" sheetId="575" r:id="rId274"/>
    <sheet name="2541" sheetId="576" r:id="rId275"/>
    <sheet name="2551" sheetId="577" r:id="rId276"/>
    <sheet name="2552" sheetId="578" r:id="rId277"/>
    <sheet name="2561" sheetId="782" r:id="rId278"/>
    <sheet name="2571" sheetId="579" r:id="rId279"/>
    <sheet name="2601" sheetId="580" r:id="rId280"/>
    <sheet name="2602" sheetId="783" r:id="rId281"/>
    <sheet name="2611" sheetId="784" r:id="rId282"/>
    <sheet name="2621" sheetId="581" r:id="rId283"/>
    <sheet name="2631" sheetId="582" r:id="rId284"/>
    <sheet name="2641" sheetId="583" r:id="rId285"/>
    <sheet name="2701" sheetId="584" r:id="rId286"/>
    <sheet name="2801" sheetId="585" r:id="rId287"/>
    <sheet name="2802" sheetId="586" r:id="rId288"/>
    <sheet name="2803" sheetId="587" r:id="rId289"/>
    <sheet name="2804" sheetId="588" r:id="rId290"/>
    <sheet name="2811" sheetId="589" r:id="rId291"/>
    <sheet name="2821" sheetId="590" r:id="rId292"/>
    <sheet name="2831" sheetId="591" r:id="rId293"/>
    <sheet name="2841" sheetId="965" r:id="rId294"/>
    <sheet name="2851" sheetId="593" r:id="rId295"/>
    <sheet name="2861" sheetId="594" r:id="rId296"/>
    <sheet name="2871" sheetId="595" r:id="rId297"/>
    <sheet name="2901" sheetId="596" r:id="rId298"/>
    <sheet name="2911" sheetId="597" r:id="rId299"/>
    <sheet name="2921" sheetId="598" r:id="rId300"/>
    <sheet name="2931" sheetId="599" r:id="rId301"/>
    <sheet name="2941" sheetId="600" r:id="rId302"/>
    <sheet name="2951" sheetId="601" r:id="rId303"/>
    <sheet name="2952" sheetId="602" r:id="rId304"/>
    <sheet name="3001" sheetId="603" r:id="rId305"/>
    <sheet name="3002" sheetId="604" r:id="rId306"/>
    <sheet name="3003" sheetId="605" r:id="rId307"/>
    <sheet name="3011" sheetId="606" r:id="rId308"/>
    <sheet name="3012" sheetId="607" r:id="rId309"/>
    <sheet name="3013" sheetId="608" r:id="rId310"/>
    <sheet name="3014" sheetId="609" r:id="rId311"/>
    <sheet name="3015" sheetId="610" r:id="rId312"/>
    <sheet name="3021" sheetId="611" r:id="rId313"/>
    <sheet name="3022" sheetId="612" r:id="rId314"/>
    <sheet name="3023" sheetId="613" r:id="rId315"/>
    <sheet name="3024" sheetId="614" r:id="rId316"/>
    <sheet name="3031" sheetId="615" r:id="rId317"/>
    <sheet name="3041" sheetId="836" r:id="rId318"/>
    <sheet name="3042" sheetId="616" r:id="rId319"/>
    <sheet name="3051" sheetId="617" r:id="rId320"/>
    <sheet name="3052" sheetId="618" r:id="rId321"/>
    <sheet name="3053" sheetId="619" r:id="rId322"/>
    <sheet name="3054" sheetId="620" r:id="rId323"/>
    <sheet name="3055" sheetId="621" r:id="rId324"/>
    <sheet name="3056" sheetId="622" r:id="rId325"/>
    <sheet name="3057" sheetId="623" r:id="rId326"/>
    <sheet name="3061" sheetId="837" r:id="rId327"/>
    <sheet name="3062" sheetId="838" r:id="rId328"/>
    <sheet name="3063" sheetId="839" r:id="rId329"/>
    <sheet name="3064" sheetId="840" r:id="rId330"/>
    <sheet name="3065" sheetId="841" r:id="rId331"/>
    <sheet name="3066" sheetId="842" r:id="rId332"/>
    <sheet name="3071" sheetId="624" r:id="rId333"/>
    <sheet name="3072" sheetId="843" r:id="rId334"/>
    <sheet name="3081" sheetId="625" r:id="rId335"/>
    <sheet name="3082" sheetId="844" r:id="rId336"/>
    <sheet name="3083" sheetId="626" r:id="rId337"/>
    <sheet name="3084" sheetId="627" r:id="rId338"/>
    <sheet name="3085" sheetId="628" r:id="rId339"/>
    <sheet name="3091" sheetId="845" r:id="rId340"/>
    <sheet name="3092" sheetId="629" r:id="rId341"/>
    <sheet name="3093" sheetId="630" r:id="rId342"/>
    <sheet name="3100" sheetId="631" r:id="rId343"/>
    <sheet name="3101" sheetId="632" r:id="rId344"/>
    <sheet name="3111" sheetId="633" r:id="rId345"/>
    <sheet name="3121" sheetId="634" r:id="rId346"/>
    <sheet name="3131" sheetId="635" r:id="rId347"/>
    <sheet name="3141" sheetId="636" r:id="rId348"/>
    <sheet name="3142" sheetId="637" r:id="rId349"/>
    <sheet name="3151" sheetId="638" r:id="rId350"/>
    <sheet name="3152" sheetId="859" r:id="rId351"/>
    <sheet name="3153" sheetId="640" r:id="rId352"/>
    <sheet name="3161" sheetId="641" r:id="rId353"/>
    <sheet name="3171" sheetId="642" r:id="rId354"/>
    <sheet name="3172" sheetId="643" r:id="rId355"/>
    <sheet name="3173" sheetId="644" r:id="rId356"/>
    <sheet name="3174" sheetId="645" r:id="rId357"/>
    <sheet name="3175" sheetId="646" r:id="rId358"/>
    <sheet name="3181" sheetId="647" r:id="rId359"/>
    <sheet name="3191" sheetId="648" r:id="rId360"/>
    <sheet name="3201" sheetId="649" r:id="rId361"/>
    <sheet name="3211" sheetId="650" r:id="rId362"/>
    <sheet name="3221" sheetId="651" r:id="rId363"/>
    <sheet name="3231" sheetId="652" r:id="rId364"/>
    <sheet name="3241" sheetId="653" r:id="rId365"/>
    <sheet name="3251" sheetId="654" r:id="rId366"/>
    <sheet name="3261" sheetId="655" r:id="rId367"/>
    <sheet name="3271" sheetId="656" r:id="rId368"/>
    <sheet name="3301" sheetId="657" r:id="rId369"/>
    <sheet name="3302" sheetId="658" r:id="rId370"/>
    <sheet name="3311" sheetId="659" r:id="rId371"/>
    <sheet name="3321" sheetId="660" r:id="rId372"/>
    <sheet name="3331" sheetId="846" r:id="rId373"/>
    <sheet name="3341" sheetId="661" r:id="rId374"/>
    <sheet name="3351" sheetId="662" r:id="rId375"/>
    <sheet name="3361" sheetId="663" r:id="rId376"/>
    <sheet name="3401" sheetId="664" r:id="rId377"/>
    <sheet name="3411" sheetId="665" r:id="rId378"/>
    <sheet name="3412" sheetId="666" r:id="rId379"/>
    <sheet name="3421" sheetId="847" r:id="rId380"/>
    <sheet name="3431" sheetId="785" r:id="rId381"/>
    <sheet name="3432" sheetId="786" r:id="rId382"/>
    <sheet name="3441" sheetId="667" r:id="rId383"/>
    <sheet name="3451" sheetId="787" r:id="rId384"/>
    <sheet name="3452" sheetId="788" r:id="rId385"/>
    <sheet name="3461" sheetId="668" r:id="rId386"/>
    <sheet name="3471" sheetId="669" r:id="rId387"/>
    <sheet name="3481" sheetId="670" r:id="rId388"/>
    <sheet name="3501" sheetId="671" r:id="rId389"/>
    <sheet name="3502" sheetId="672" r:id="rId390"/>
    <sheet name="3511" sheetId="673" r:id="rId391"/>
    <sheet name="3521" sheetId="848" r:id="rId392"/>
    <sheet name="3531" sheetId="674" r:id="rId393"/>
    <sheet name="3541" sheetId="675" r:id="rId394"/>
    <sheet name="3542" sheetId="676" r:id="rId395"/>
    <sheet name="3543" sheetId="789" r:id="rId396"/>
    <sheet name="3551" sheetId="790" r:id="rId397"/>
    <sheet name="3561" sheetId="677" r:id="rId398"/>
    <sheet name="3571" sheetId="678" r:id="rId399"/>
    <sheet name="3581" sheetId="679" r:id="rId400"/>
    <sheet name="3582" sheetId="680" r:id="rId401"/>
    <sheet name="3583" sheetId="681" r:id="rId402"/>
    <sheet name="3601" sheetId="682" r:id="rId403"/>
    <sheet name="3602" sheetId="683" r:id="rId404"/>
    <sheet name="3603" sheetId="684" r:id="rId405"/>
    <sheet name="3611" sheetId="791" r:id="rId406"/>
    <sheet name="3612" sheetId="685" r:id="rId407"/>
    <sheet name="3621" sheetId="849" r:id="rId408"/>
    <sheet name="3622" sheetId="686" r:id="rId409"/>
    <sheet name="3623" sheetId="687" r:id="rId410"/>
    <sheet name="3631" sheetId="688" r:id="rId411"/>
    <sheet name="3641" sheetId="850" r:id="rId412"/>
    <sheet name="3651" sheetId="900" r:id="rId413"/>
    <sheet name="3661" sheetId="690" r:id="rId414"/>
    <sheet name="3701" sheetId="691" r:id="rId415"/>
    <sheet name="3702" sheetId="792" r:id="rId416"/>
    <sheet name="3703" sheetId="793" r:id="rId417"/>
    <sheet name="3704" sheetId="692" r:id="rId418"/>
    <sheet name="3705" sheetId="693" r:id="rId419"/>
    <sheet name="3711" sheetId="694" r:id="rId420"/>
    <sheet name="3712" sheetId="695" r:id="rId421"/>
    <sheet name="3721" sheetId="696" r:id="rId422"/>
    <sheet name="3722" sheetId="697" r:id="rId423"/>
    <sheet name="3723" sheetId="698" r:id="rId424"/>
    <sheet name="3731" sheetId="699" r:id="rId425"/>
    <sheet name="3732" sheetId="700" r:id="rId426"/>
    <sheet name="3741" sheetId="794" r:id="rId427"/>
    <sheet name="3751" sheetId="701" r:id="rId428"/>
    <sheet name="3752" sheetId="702" r:id="rId429"/>
    <sheet name="3761" sheetId="703" r:id="rId430"/>
    <sheet name="3771" sheetId="704" r:id="rId431"/>
    <sheet name="3781" sheetId="795" r:id="rId432"/>
    <sheet name="3791" sheetId="705" r:id="rId433"/>
    <sheet name="3792" sheetId="706" r:id="rId434"/>
    <sheet name="3801" sheetId="852" r:id="rId435"/>
    <sheet name="3811" sheetId="853" r:id="rId436"/>
    <sheet name="3821" sheetId="854" r:id="rId437"/>
    <sheet name="3831" sheetId="796" r:id="rId438"/>
    <sheet name="3832" sheetId="707" r:id="rId439"/>
    <sheet name="3833" sheetId="708" r:id="rId440"/>
    <sheet name="3841" sheetId="709" r:id="rId441"/>
    <sheet name="3851" sheetId="797" r:id="rId442"/>
    <sheet name="3861" sheetId="710" r:id="rId443"/>
    <sheet name="3871" sheetId="711" r:id="rId444"/>
    <sheet name="3881" sheetId="712" r:id="rId445"/>
    <sheet name="3901" sheetId="713" r:id="rId446"/>
    <sheet name="3902" sheetId="714" r:id="rId447"/>
    <sheet name="3911" sheetId="798" r:id="rId448"/>
    <sheet name="3912" sheetId="799" r:id="rId449"/>
    <sheet name="3921" sheetId="715" r:id="rId450"/>
    <sheet name="3922" sheetId="716" r:id="rId451"/>
    <sheet name="3923" sheetId="717" r:id="rId452"/>
    <sheet name="3924" sheetId="718" r:id="rId453"/>
    <sheet name="3925" sheetId="719" r:id="rId454"/>
    <sheet name="3926" sheetId="720" r:id="rId455"/>
    <sheet name="3927" sheetId="721" r:id="rId456"/>
    <sheet name="3931" sheetId="722" r:id="rId457"/>
    <sheet name="3932" sheetId="723" r:id="rId458"/>
    <sheet name="3933" sheetId="724" r:id="rId459"/>
    <sheet name="3934" sheetId="725" r:id="rId460"/>
    <sheet name="3935" sheetId="726" r:id="rId461"/>
    <sheet name="3936" sheetId="727" r:id="rId462"/>
    <sheet name="3937" sheetId="728" r:id="rId463"/>
    <sheet name="3938" sheetId="729" r:id="rId464"/>
    <sheet name="3939" sheetId="730" r:id="rId465"/>
    <sheet name="3941" sheetId="731" r:id="rId466"/>
    <sheet name="3942" sheetId="732" r:id="rId467"/>
    <sheet name="3943" sheetId="733" r:id="rId468"/>
    <sheet name="3944" sheetId="734" r:id="rId469"/>
    <sheet name="3945" sheetId="735" r:id="rId470"/>
    <sheet name="3946" sheetId="736" r:id="rId471"/>
    <sheet name="3947" sheetId="737" r:id="rId472"/>
    <sheet name="3951" sheetId="738" r:id="rId473"/>
    <sheet name="3961" sheetId="739" r:id="rId474"/>
    <sheet name="3962" sheetId="800" r:id="rId475"/>
    <sheet name="3971" sheetId="740" r:id="rId476"/>
    <sheet name="3981" sheetId="741" r:id="rId477"/>
    <sheet name="3991" sheetId="855" r:id="rId478"/>
    <sheet name="3992" sheetId="742" r:id="rId479"/>
    <sheet name="3993" sheetId="743" r:id="rId480"/>
    <sheet name="3994" sheetId="744" r:id="rId481"/>
    <sheet name="3995" sheetId="745" r:id="rId482"/>
    <sheet name="4001" sheetId="746" r:id="rId483"/>
    <sheet name="4002" sheetId="747" r:id="rId484"/>
    <sheet name="4003" sheetId="748" r:id="rId485"/>
    <sheet name="4004" sheetId="749" r:id="rId486"/>
    <sheet name="4005" sheetId="750" r:id="rId487"/>
    <sheet name="4101" sheetId="751" r:id="rId488"/>
    <sheet name="4102" sheetId="801" r:id="rId489"/>
    <sheet name="4301" sheetId="752" r:id="rId490"/>
    <sheet name="4302" sheetId="753" r:id="rId491"/>
    <sheet name="4303" sheetId="754" r:id="rId492"/>
    <sheet name="4304" sheetId="803" r:id="rId493"/>
    <sheet name="4305" sheetId="755" r:id="rId494"/>
    <sheet name="4306" sheetId="756" r:id="rId495"/>
    <sheet name="4601" sheetId="757" r:id="rId496"/>
    <sheet name="4801" sheetId="758" r:id="rId497"/>
    <sheet name="4901" sheetId="759" r:id="rId498"/>
  </sheets>
  <externalReferences>
    <externalReference r:id="rId499"/>
    <externalReference r:id="rId500"/>
    <externalReference r:id="rId501"/>
  </externalReferences>
  <calcPr calcId="145621"/>
</workbook>
</file>

<file path=xl/calcChain.xml><?xml version="1.0" encoding="utf-8"?>
<calcChain xmlns="http://schemas.openxmlformats.org/spreadsheetml/2006/main">
  <c r="P8" i="965" l="1"/>
  <c r="O8" i="965"/>
  <c r="N8" i="965"/>
  <c r="M8" i="965"/>
  <c r="L8" i="965"/>
  <c r="K8" i="965"/>
  <c r="J8" i="965"/>
  <c r="I8" i="965"/>
  <c r="H8" i="965"/>
  <c r="G8" i="965"/>
  <c r="F8" i="965"/>
  <c r="E8" i="965"/>
  <c r="D8" i="965"/>
  <c r="P13" i="818" l="1"/>
  <c r="O13" i="818"/>
  <c r="N13" i="818"/>
  <c r="M13" i="818"/>
  <c r="L13" i="818"/>
  <c r="K13" i="818"/>
  <c r="J13" i="818"/>
  <c r="I13" i="818"/>
  <c r="H13" i="818"/>
  <c r="G13" i="818"/>
  <c r="F13" i="818"/>
  <c r="E13" i="818"/>
  <c r="D13" i="818"/>
  <c r="P18" i="133"/>
  <c r="O18" i="133"/>
  <c r="N18" i="133"/>
  <c r="M18" i="133"/>
  <c r="L18" i="133"/>
  <c r="K18" i="133"/>
  <c r="J18" i="133"/>
  <c r="I18" i="133"/>
  <c r="H18" i="133"/>
  <c r="G18" i="133"/>
  <c r="F18" i="133"/>
  <c r="E18" i="133"/>
  <c r="D18" i="133"/>
  <c r="D6" i="963" l="1"/>
  <c r="E6" i="963"/>
  <c r="F6" i="963"/>
  <c r="G6" i="963"/>
  <c r="H6" i="963"/>
  <c r="I6" i="963"/>
  <c r="J6" i="963"/>
  <c r="K6" i="963"/>
  <c r="L6" i="963"/>
  <c r="M6" i="963"/>
  <c r="N6" i="963"/>
  <c r="O6" i="963"/>
  <c r="P6" i="963"/>
  <c r="F3" i="956"/>
  <c r="F11" i="956" s="1"/>
  <c r="G3" i="956"/>
  <c r="I3" i="956"/>
  <c r="I11" i="956" s="1"/>
  <c r="J3" i="956"/>
  <c r="J11" i="956" s="1"/>
  <c r="K3" i="956"/>
  <c r="K11" i="956" s="1"/>
  <c r="N3" i="956"/>
  <c r="O3" i="956"/>
  <c r="K7" i="956"/>
  <c r="N7" i="956"/>
  <c r="N11" i="956" s="1"/>
  <c r="P7" i="956"/>
  <c r="E8" i="956"/>
  <c r="E11" i="956" s="1"/>
  <c r="F8" i="956"/>
  <c r="G8" i="956"/>
  <c r="G11" i="956" s="1"/>
  <c r="H8" i="956"/>
  <c r="J8" i="956"/>
  <c r="K8" i="956"/>
  <c r="L8" i="956"/>
  <c r="M8" i="956"/>
  <c r="N8" i="956"/>
  <c r="O8" i="956"/>
  <c r="F9" i="956"/>
  <c r="G9" i="956"/>
  <c r="J9" i="956"/>
  <c r="K9" i="956"/>
  <c r="L9" i="956"/>
  <c r="N9" i="956"/>
  <c r="O9" i="956"/>
  <c r="P9" i="956"/>
  <c r="D11" i="956"/>
  <c r="H11" i="956"/>
  <c r="L11" i="956"/>
  <c r="M11" i="956"/>
  <c r="O11" i="956"/>
  <c r="P11" i="956"/>
  <c r="F4" i="939"/>
  <c r="G4" i="939"/>
  <c r="I4" i="939"/>
  <c r="J4" i="939"/>
  <c r="J9" i="939" s="1"/>
  <c r="N4" i="939"/>
  <c r="O4" i="939"/>
  <c r="I5" i="939"/>
  <c r="N5" i="939"/>
  <c r="N9" i="939" s="1"/>
  <c r="O5" i="939"/>
  <c r="I6" i="939"/>
  <c r="K6" i="939"/>
  <c r="N6" i="939"/>
  <c r="P6" i="939"/>
  <c r="F7" i="939"/>
  <c r="I7" i="939"/>
  <c r="K7" i="939"/>
  <c r="K9" i="939" s="1"/>
  <c r="L7" i="939"/>
  <c r="M7" i="939"/>
  <c r="M9" i="939" s="1"/>
  <c r="N7" i="939"/>
  <c r="O7" i="939"/>
  <c r="D9" i="939"/>
  <c r="E9" i="939"/>
  <c r="F9" i="939"/>
  <c r="G9" i="939"/>
  <c r="H9" i="939"/>
  <c r="L9" i="939"/>
  <c r="P9" i="939"/>
  <c r="E6" i="920"/>
  <c r="F6" i="920"/>
  <c r="G6" i="920"/>
  <c r="H6" i="920"/>
  <c r="I6" i="920"/>
  <c r="J6" i="920"/>
  <c r="K6" i="920"/>
  <c r="L6" i="920"/>
  <c r="M6" i="920"/>
  <c r="N6" i="920"/>
  <c r="O6" i="920"/>
  <c r="P6" i="920"/>
  <c r="N9" i="721" l="1"/>
  <c r="J9" i="721"/>
  <c r="E9" i="721"/>
  <c r="D9" i="721"/>
  <c r="P7" i="721"/>
  <c r="P9" i="721" s="1"/>
  <c r="O7" i="721"/>
  <c r="O9" i="721" s="1"/>
  <c r="N7" i="721"/>
  <c r="M7" i="721"/>
  <c r="M9" i="721" s="1"/>
  <c r="L7" i="721"/>
  <c r="K7" i="721"/>
  <c r="J7" i="721"/>
  <c r="I7" i="721"/>
  <c r="H7" i="721"/>
  <c r="H9" i="721" s="1"/>
  <c r="G7" i="721"/>
  <c r="F7" i="721"/>
  <c r="O6" i="721"/>
  <c r="N6" i="721"/>
  <c r="K6" i="721"/>
  <c r="J6" i="721"/>
  <c r="I6" i="721"/>
  <c r="I9" i="721" s="1"/>
  <c r="G6" i="721"/>
  <c r="F6" i="721"/>
  <c r="P4" i="721"/>
  <c r="O4" i="721"/>
  <c r="N4" i="721"/>
  <c r="L4" i="721"/>
  <c r="L9" i="721" s="1"/>
  <c r="K4" i="721"/>
  <c r="J4" i="721"/>
  <c r="G4" i="721"/>
  <c r="G9" i="721" s="1"/>
  <c r="F4" i="721"/>
  <c r="F9" i="721" s="1"/>
  <c r="P3" i="721"/>
  <c r="O3" i="721"/>
  <c r="N3" i="721"/>
  <c r="K3" i="721"/>
  <c r="K9" i="721" s="1"/>
  <c r="F3" i="721"/>
  <c r="J11" i="720"/>
  <c r="F11" i="720"/>
  <c r="D11" i="720"/>
  <c r="O9" i="720"/>
  <c r="N9" i="720"/>
  <c r="N4" i="720" s="1"/>
  <c r="N11" i="720" s="1"/>
  <c r="K9" i="720"/>
  <c r="J9" i="720"/>
  <c r="I9" i="720"/>
  <c r="G9" i="720"/>
  <c r="G11" i="720" s="1"/>
  <c r="F9" i="720"/>
  <c r="O7" i="720"/>
  <c r="N7" i="720"/>
  <c r="M7" i="720"/>
  <c r="M11" i="720" s="1"/>
  <c r="L7" i="720"/>
  <c r="K7" i="720"/>
  <c r="J7" i="720"/>
  <c r="H7" i="720"/>
  <c r="H11" i="720" s="1"/>
  <c r="G7" i="720"/>
  <c r="F7" i="720"/>
  <c r="E7" i="720"/>
  <c r="E11" i="720" s="1"/>
  <c r="P6" i="720"/>
  <c r="P11" i="720" s="1"/>
  <c r="O6" i="720"/>
  <c r="N6" i="720"/>
  <c r="L6" i="720"/>
  <c r="L11" i="720" s="1"/>
  <c r="K6" i="720"/>
  <c r="K11" i="720" s="1"/>
  <c r="I6" i="720"/>
  <c r="I11" i="720" s="1"/>
  <c r="G6" i="720"/>
  <c r="F6" i="720"/>
  <c r="O4" i="720"/>
  <c r="O11" i="720" s="1"/>
  <c r="P9" i="707" l="1"/>
  <c r="O9" i="707"/>
  <c r="N9" i="707"/>
  <c r="M9" i="707"/>
  <c r="L9" i="707"/>
  <c r="K9" i="707"/>
  <c r="J9" i="707"/>
  <c r="I9" i="707"/>
  <c r="H9" i="707"/>
  <c r="G9" i="707"/>
  <c r="F9" i="707"/>
  <c r="E9" i="707"/>
  <c r="D9" i="707"/>
  <c r="P6" i="704"/>
  <c r="O6" i="704"/>
  <c r="N6" i="704"/>
  <c r="M6" i="704"/>
  <c r="L6" i="704"/>
  <c r="K6" i="704"/>
  <c r="J6" i="704"/>
  <c r="I6" i="704"/>
  <c r="H6" i="704"/>
  <c r="G6" i="704"/>
  <c r="F6" i="704"/>
  <c r="E6" i="704"/>
  <c r="D6" i="704"/>
  <c r="D16" i="696"/>
  <c r="D10" i="695"/>
  <c r="D11" i="694"/>
  <c r="P15" i="672" l="1"/>
  <c r="O15" i="672"/>
  <c r="N15" i="672"/>
  <c r="M15" i="672"/>
  <c r="L15" i="672"/>
  <c r="K15" i="672"/>
  <c r="J15" i="672"/>
  <c r="I15" i="672"/>
  <c r="H15" i="672"/>
  <c r="G15" i="672"/>
  <c r="F15" i="672"/>
  <c r="E15" i="672"/>
  <c r="D15" i="672"/>
  <c r="D11" i="833" l="1"/>
  <c r="D11" i="832"/>
  <c r="D20" i="830"/>
  <c r="D16" i="828"/>
  <c r="D14" i="827"/>
  <c r="D11" i="824"/>
  <c r="E11" i="824"/>
  <c r="F11" i="824"/>
  <c r="G11" i="824"/>
  <c r="H11" i="824"/>
  <c r="I11" i="824"/>
  <c r="J11" i="824"/>
  <c r="K11" i="824"/>
  <c r="L11" i="824"/>
  <c r="M11" i="824"/>
  <c r="N11" i="824"/>
  <c r="O11" i="824"/>
  <c r="P11" i="824"/>
  <c r="D18" i="820"/>
  <c r="E18" i="820"/>
  <c r="F18" i="820"/>
  <c r="G18" i="820"/>
  <c r="H18" i="820"/>
  <c r="I18" i="820"/>
  <c r="J18" i="820"/>
  <c r="K18" i="820"/>
  <c r="L18" i="820"/>
  <c r="M18" i="820"/>
  <c r="N18" i="820"/>
  <c r="O18" i="820"/>
  <c r="P18" i="820"/>
  <c r="D17" i="819"/>
  <c r="D13" i="817"/>
  <c r="E13" i="817"/>
  <c r="F13" i="817"/>
  <c r="G13" i="817"/>
  <c r="H13" i="817"/>
  <c r="I13" i="817"/>
  <c r="J13" i="817"/>
  <c r="K13" i="817"/>
  <c r="L13" i="817"/>
  <c r="M13" i="817"/>
  <c r="N13" i="817"/>
  <c r="O13" i="817"/>
  <c r="P13" i="817"/>
  <c r="D18" i="816"/>
  <c r="E18" i="816"/>
  <c r="F18" i="816"/>
  <c r="G18" i="816"/>
  <c r="H18" i="816"/>
  <c r="I18" i="816"/>
  <c r="J18" i="816"/>
  <c r="K18" i="816"/>
  <c r="L18" i="816"/>
  <c r="M18" i="816"/>
  <c r="N18" i="816"/>
  <c r="O18" i="816"/>
  <c r="P18" i="816"/>
  <c r="D17" i="815"/>
  <c r="E17" i="815"/>
  <c r="F17" i="815"/>
  <c r="G17" i="815"/>
  <c r="H17" i="815"/>
  <c r="I17" i="815"/>
  <c r="J17" i="815"/>
  <c r="K17" i="815"/>
  <c r="L17" i="815"/>
  <c r="M17" i="815"/>
  <c r="N17" i="815"/>
  <c r="O17" i="815"/>
  <c r="P17" i="815"/>
  <c r="D20" i="814"/>
  <c r="D11" i="813"/>
  <c r="E11" i="813"/>
  <c r="F11" i="813"/>
  <c r="G11" i="813"/>
  <c r="H11" i="813"/>
  <c r="I11" i="813"/>
  <c r="J11" i="813"/>
  <c r="K11" i="813"/>
  <c r="L11" i="813"/>
  <c r="M11" i="813"/>
  <c r="N11" i="813"/>
  <c r="O11" i="813"/>
  <c r="P11" i="813"/>
  <c r="D19" i="810"/>
  <c r="D19" i="809"/>
  <c r="O31" i="747" l="1"/>
  <c r="D21" i="746"/>
  <c r="E21" i="746"/>
  <c r="F21" i="746"/>
  <c r="G21" i="746"/>
  <c r="H21" i="746"/>
  <c r="I21" i="746"/>
  <c r="J21" i="746"/>
  <c r="K21" i="746"/>
  <c r="L21" i="746"/>
  <c r="M21" i="746"/>
  <c r="N21" i="746"/>
  <c r="O21" i="746"/>
  <c r="D15" i="742"/>
  <c r="E15" i="742"/>
  <c r="F15" i="742"/>
  <c r="G15" i="742"/>
  <c r="H15" i="742"/>
  <c r="I15" i="742"/>
  <c r="J15" i="742"/>
  <c r="K15" i="742"/>
  <c r="L15" i="742"/>
  <c r="M15" i="742"/>
  <c r="N15" i="742"/>
  <c r="O15" i="742"/>
  <c r="P15" i="742"/>
  <c r="D16" i="738"/>
  <c r="F3" i="728"/>
  <c r="F11" i="728" s="1"/>
  <c r="G3" i="728"/>
  <c r="K3" i="728"/>
  <c r="L3" i="728"/>
  <c r="N3" i="728"/>
  <c r="O3" i="728"/>
  <c r="P3" i="728"/>
  <c r="K5" i="728"/>
  <c r="N5" i="728"/>
  <c r="O5" i="728"/>
  <c r="K6" i="728"/>
  <c r="N6" i="728"/>
  <c r="P6" i="728"/>
  <c r="P11" i="728" s="1"/>
  <c r="F7" i="728"/>
  <c r="I7" i="728"/>
  <c r="K7" i="728"/>
  <c r="L7" i="728"/>
  <c r="L11" i="728" s="1"/>
  <c r="M7" i="728"/>
  <c r="N7" i="728"/>
  <c r="O7" i="728"/>
  <c r="I8" i="728"/>
  <c r="J8" i="728"/>
  <c r="M8" i="728"/>
  <c r="M11" i="728" s="1"/>
  <c r="O8" i="728"/>
  <c r="E9" i="728"/>
  <c r="E11" i="728" s="1"/>
  <c r="F9" i="728"/>
  <c r="G9" i="728"/>
  <c r="H9" i="728"/>
  <c r="J9" i="728"/>
  <c r="K9" i="728"/>
  <c r="L9" i="728"/>
  <c r="M9" i="728"/>
  <c r="N9" i="728"/>
  <c r="O9" i="728"/>
  <c r="N10" i="728"/>
  <c r="O10" i="728"/>
  <c r="D11" i="728"/>
  <c r="G11" i="728"/>
  <c r="H11" i="728"/>
  <c r="J11" i="728"/>
  <c r="K11" i="728"/>
  <c r="O11" i="728"/>
  <c r="I3" i="727"/>
  <c r="J3" i="727"/>
  <c r="K3" i="727"/>
  <c r="L3" i="727"/>
  <c r="N3" i="727"/>
  <c r="P3" i="727"/>
  <c r="E4" i="727"/>
  <c r="E13" i="727" s="1"/>
  <c r="F4" i="727"/>
  <c r="F13" i="727" s="1"/>
  <c r="G4" i="727"/>
  <c r="H4" i="727"/>
  <c r="J4" i="727"/>
  <c r="K4" i="727"/>
  <c r="L4" i="727"/>
  <c r="M4" i="727"/>
  <c r="N4" i="727"/>
  <c r="N13" i="727" s="1"/>
  <c r="O4" i="727"/>
  <c r="F5" i="727"/>
  <c r="I5" i="727"/>
  <c r="K5" i="727"/>
  <c r="L5" i="727"/>
  <c r="M5" i="727"/>
  <c r="N5" i="727"/>
  <c r="O5" i="727"/>
  <c r="K10" i="727"/>
  <c r="N10" i="727"/>
  <c r="O10" i="727"/>
  <c r="D13" i="727"/>
  <c r="G13" i="727"/>
  <c r="H13" i="727"/>
  <c r="I13" i="727"/>
  <c r="L13" i="727"/>
  <c r="M13" i="727"/>
  <c r="P13" i="727"/>
  <c r="N5" i="726"/>
  <c r="P5" i="726"/>
  <c r="P11" i="726" s="1"/>
  <c r="K6" i="726"/>
  <c r="N6" i="726"/>
  <c r="O6" i="726"/>
  <c r="O11" i="726" s="1"/>
  <c r="F7" i="726"/>
  <c r="F11" i="726" s="1"/>
  <c r="G7" i="726"/>
  <c r="I7" i="726"/>
  <c r="N7" i="726"/>
  <c r="O7" i="726"/>
  <c r="F10" i="726"/>
  <c r="G10" i="726"/>
  <c r="G11" i="726" s="1"/>
  <c r="I10" i="726"/>
  <c r="I11" i="726" s="1"/>
  <c r="K10" i="726"/>
  <c r="K11" i="726" s="1"/>
  <c r="N10" i="726"/>
  <c r="O10" i="726"/>
  <c r="D11" i="726"/>
  <c r="E11" i="726"/>
  <c r="H11" i="726"/>
  <c r="J11" i="726"/>
  <c r="L11" i="726"/>
  <c r="M11" i="726"/>
  <c r="I4" i="725"/>
  <c r="N4" i="725"/>
  <c r="P4" i="725"/>
  <c r="P12" i="725" s="1"/>
  <c r="F5" i="725"/>
  <c r="I5" i="725"/>
  <c r="K5" i="725"/>
  <c r="L5" i="725"/>
  <c r="M5" i="725"/>
  <c r="N5" i="725"/>
  <c r="O5" i="725"/>
  <c r="F6" i="725"/>
  <c r="G6" i="725"/>
  <c r="K6" i="725"/>
  <c r="K12" i="725" s="1"/>
  <c r="L6" i="725"/>
  <c r="N6" i="725"/>
  <c r="O6" i="725"/>
  <c r="P6" i="725"/>
  <c r="E7" i="725"/>
  <c r="F7" i="725"/>
  <c r="G7" i="725"/>
  <c r="H7" i="725"/>
  <c r="J7" i="725"/>
  <c r="K7" i="725"/>
  <c r="L7" i="725"/>
  <c r="M7" i="725"/>
  <c r="N7" i="725"/>
  <c r="O7" i="725"/>
  <c r="K8" i="725"/>
  <c r="N8" i="725"/>
  <c r="O8" i="725"/>
  <c r="D12" i="725"/>
  <c r="E12" i="725"/>
  <c r="F12" i="725"/>
  <c r="H12" i="725"/>
  <c r="J12" i="725"/>
  <c r="L12" i="725"/>
  <c r="M12" i="725"/>
  <c r="H10" i="660"/>
  <c r="P10" i="660"/>
  <c r="F12" i="660"/>
  <c r="G12" i="660"/>
  <c r="G13" i="660" s="1"/>
  <c r="J12" i="660"/>
  <c r="K12" i="660"/>
  <c r="K13" i="660" s="1"/>
  <c r="L12" i="660"/>
  <c r="M12" i="660"/>
  <c r="M13" i="660" s="1"/>
  <c r="N12" i="660"/>
  <c r="O12" i="660"/>
  <c r="O13" i="660" s="1"/>
  <c r="P12" i="660"/>
  <c r="D13" i="660"/>
  <c r="E13" i="660"/>
  <c r="F13" i="660"/>
  <c r="H13" i="660"/>
  <c r="I13" i="660"/>
  <c r="J13" i="660"/>
  <c r="L13" i="660"/>
  <c r="N13" i="660"/>
  <c r="P13" i="660"/>
  <c r="E3" i="643"/>
  <c r="F3" i="643"/>
  <c r="G3" i="643"/>
  <c r="H3" i="643"/>
  <c r="I3" i="643"/>
  <c r="J3" i="643"/>
  <c r="K3" i="643"/>
  <c r="L3" i="643"/>
  <c r="M3" i="643"/>
  <c r="N3" i="643"/>
  <c r="O3" i="643"/>
  <c r="P3" i="643"/>
  <c r="E4" i="643"/>
  <c r="F4" i="643"/>
  <c r="G4" i="643"/>
  <c r="H4" i="643"/>
  <c r="I4" i="643"/>
  <c r="J4" i="643"/>
  <c r="K4" i="643"/>
  <c r="L4" i="643"/>
  <c r="M4" i="643"/>
  <c r="N4" i="643"/>
  <c r="O4" i="643"/>
  <c r="P4" i="643"/>
  <c r="E5" i="643"/>
  <c r="F5" i="643"/>
  <c r="G5" i="643"/>
  <c r="H5" i="643"/>
  <c r="I5" i="643"/>
  <c r="J5" i="643"/>
  <c r="K5" i="643"/>
  <c r="L5" i="643"/>
  <c r="M5" i="643"/>
  <c r="N5" i="643"/>
  <c r="O5" i="643"/>
  <c r="P5" i="643"/>
  <c r="E6" i="643"/>
  <c r="F6" i="643"/>
  <c r="G6" i="643"/>
  <c r="H6" i="643"/>
  <c r="I6" i="643"/>
  <c r="J6" i="643"/>
  <c r="K6" i="643"/>
  <c r="L6" i="643"/>
  <c r="M6" i="643"/>
  <c r="N6" i="643"/>
  <c r="O6" i="643"/>
  <c r="P6" i="643"/>
  <c r="E7" i="643"/>
  <c r="F7" i="643"/>
  <c r="G7" i="643"/>
  <c r="H7" i="643"/>
  <c r="I7" i="643"/>
  <c r="J7" i="643"/>
  <c r="K7" i="643"/>
  <c r="L7" i="643"/>
  <c r="M7" i="643"/>
  <c r="N7" i="643"/>
  <c r="O7" i="643"/>
  <c r="P7" i="643"/>
  <c r="E8" i="643"/>
  <c r="F8" i="643"/>
  <c r="G8" i="643"/>
  <c r="H8" i="643"/>
  <c r="I8" i="643"/>
  <c r="J8" i="643"/>
  <c r="K8" i="643"/>
  <c r="L8" i="643"/>
  <c r="M8" i="643"/>
  <c r="N8" i="643"/>
  <c r="O8" i="643"/>
  <c r="P8" i="643"/>
  <c r="E9" i="643"/>
  <c r="F9" i="643"/>
  <c r="G9" i="643"/>
  <c r="H9" i="643"/>
  <c r="I9" i="643"/>
  <c r="J9" i="643"/>
  <c r="K9" i="643"/>
  <c r="L9" i="643"/>
  <c r="M9" i="643"/>
  <c r="N9" i="643"/>
  <c r="O9" i="643"/>
  <c r="P9" i="643"/>
  <c r="E10" i="643"/>
  <c r="F10" i="643"/>
  <c r="G10" i="643"/>
  <c r="H10" i="643"/>
  <c r="I10" i="643"/>
  <c r="J10" i="643"/>
  <c r="K10" i="643"/>
  <c r="L10" i="643"/>
  <c r="M10" i="643"/>
  <c r="N10" i="643"/>
  <c r="O10" i="643"/>
  <c r="P10" i="643"/>
  <c r="E11" i="643"/>
  <c r="F11" i="643"/>
  <c r="G11" i="643"/>
  <c r="H11" i="643"/>
  <c r="I11" i="643"/>
  <c r="J11" i="643"/>
  <c r="K11" i="643"/>
  <c r="L11" i="643"/>
  <c r="M11" i="643"/>
  <c r="N11" i="643"/>
  <c r="O11" i="643"/>
  <c r="P11" i="643"/>
  <c r="D12" i="643"/>
  <c r="J12" i="643"/>
  <c r="N12" i="643"/>
  <c r="D14" i="642"/>
  <c r="D11" i="638"/>
  <c r="E5" i="629"/>
  <c r="F5" i="629"/>
  <c r="G5" i="629"/>
  <c r="H5" i="629"/>
  <c r="J5" i="629"/>
  <c r="K5" i="629"/>
  <c r="L5" i="629"/>
  <c r="M5" i="629"/>
  <c r="N5" i="629"/>
  <c r="O5" i="629"/>
  <c r="E6" i="629"/>
  <c r="F6" i="629"/>
  <c r="G6" i="629"/>
  <c r="H6" i="629"/>
  <c r="I6" i="629"/>
  <c r="J6" i="629"/>
  <c r="L6" i="629"/>
  <c r="M6" i="629"/>
  <c r="N6" i="629"/>
  <c r="O6" i="629"/>
  <c r="P6" i="629"/>
  <c r="N7" i="629"/>
  <c r="E10" i="629"/>
  <c r="F10" i="629"/>
  <c r="G10" i="629"/>
  <c r="H10" i="629"/>
  <c r="I10" i="629"/>
  <c r="J10" i="629"/>
  <c r="K10" i="629"/>
  <c r="L10" i="629"/>
  <c r="L15" i="629" s="1"/>
  <c r="M10" i="629"/>
  <c r="N10" i="629"/>
  <c r="O10" i="629"/>
  <c r="P10" i="629"/>
  <c r="P15" i="629" s="1"/>
  <c r="L14" i="629"/>
  <c r="N14" i="629"/>
  <c r="O14" i="629"/>
  <c r="D15" i="629"/>
  <c r="E15" i="629"/>
  <c r="F15" i="629"/>
  <c r="G15" i="629"/>
  <c r="H15" i="629"/>
  <c r="I15" i="629"/>
  <c r="J15" i="629"/>
  <c r="M15" i="629"/>
  <c r="D18" i="625"/>
  <c r="E18" i="625"/>
  <c r="F18" i="625"/>
  <c r="G18" i="625"/>
  <c r="H18" i="625"/>
  <c r="I18" i="625"/>
  <c r="J18" i="625"/>
  <c r="K18" i="625"/>
  <c r="L18" i="625"/>
  <c r="M18" i="625"/>
  <c r="N18" i="625"/>
  <c r="O18" i="625"/>
  <c r="P18" i="625"/>
  <c r="N5" i="620"/>
  <c r="E6" i="620"/>
  <c r="E13" i="620" s="1"/>
  <c r="F6" i="620"/>
  <c r="G6" i="620"/>
  <c r="H6" i="620"/>
  <c r="J6" i="620"/>
  <c r="K6" i="620"/>
  <c r="L6" i="620"/>
  <c r="M6" i="620"/>
  <c r="N6" i="620"/>
  <c r="O6" i="620"/>
  <c r="F7" i="620"/>
  <c r="G7" i="620"/>
  <c r="J7" i="620"/>
  <c r="K7" i="620"/>
  <c r="L7" i="620"/>
  <c r="M7" i="620"/>
  <c r="N7" i="620"/>
  <c r="O7" i="620"/>
  <c r="P7" i="620"/>
  <c r="F8" i="620"/>
  <c r="G8" i="620"/>
  <c r="H8" i="620"/>
  <c r="I8" i="620"/>
  <c r="I13" i="620" s="1"/>
  <c r="J8" i="620"/>
  <c r="L8" i="620"/>
  <c r="M8" i="620"/>
  <c r="N8" i="620"/>
  <c r="O8" i="620"/>
  <c r="K9" i="620"/>
  <c r="K13" i="620" s="1"/>
  <c r="N9" i="620"/>
  <c r="O9" i="620"/>
  <c r="O13" i="620" s="1"/>
  <c r="L12" i="620"/>
  <c r="N12" i="620"/>
  <c r="O12" i="620"/>
  <c r="D13" i="620"/>
  <c r="F13" i="620"/>
  <c r="H13" i="620"/>
  <c r="J13" i="620"/>
  <c r="L13" i="620"/>
  <c r="M13" i="620"/>
  <c r="N13" i="620"/>
  <c r="P13" i="620"/>
  <c r="D3" i="616"/>
  <c r="D12" i="616"/>
  <c r="E12" i="616"/>
  <c r="F12" i="616"/>
  <c r="G12" i="616"/>
  <c r="H12" i="616"/>
  <c r="I12" i="616"/>
  <c r="J12" i="616"/>
  <c r="K12" i="616"/>
  <c r="L12" i="616"/>
  <c r="M12" i="616"/>
  <c r="N12" i="616"/>
  <c r="O12" i="616"/>
  <c r="P12" i="616"/>
  <c r="D11" i="599"/>
  <c r="K6" i="597"/>
  <c r="N6" i="597"/>
  <c r="O6" i="597"/>
  <c r="F7" i="597"/>
  <c r="G7" i="597"/>
  <c r="G9" i="597" s="1"/>
  <c r="H7" i="597"/>
  <c r="I7" i="597"/>
  <c r="I9" i="597" s="1"/>
  <c r="J7" i="597"/>
  <c r="K7" i="597"/>
  <c r="L7" i="597"/>
  <c r="M7" i="597"/>
  <c r="M9" i="597" s="1"/>
  <c r="N7" i="597"/>
  <c r="O7" i="597"/>
  <c r="P7" i="597"/>
  <c r="D9" i="597"/>
  <c r="E9" i="597"/>
  <c r="F9" i="597"/>
  <c r="H9" i="597"/>
  <c r="J9" i="597"/>
  <c r="L9" i="597"/>
  <c r="N9" i="597"/>
  <c r="P9" i="597"/>
  <c r="D11" i="595"/>
  <c r="E11" i="595"/>
  <c r="F11" i="595"/>
  <c r="G11" i="595"/>
  <c r="H11" i="595"/>
  <c r="I11" i="595"/>
  <c r="J11" i="595"/>
  <c r="K11" i="595"/>
  <c r="L11" i="595"/>
  <c r="M11" i="595"/>
  <c r="N11" i="595"/>
  <c r="O11" i="595"/>
  <c r="P11" i="595"/>
  <c r="D14" i="594"/>
  <c r="E14" i="594"/>
  <c r="F14" i="594"/>
  <c r="G14" i="594"/>
  <c r="H14" i="594"/>
  <c r="I14" i="594"/>
  <c r="J14" i="594"/>
  <c r="K14" i="594"/>
  <c r="L14" i="594"/>
  <c r="M14" i="594"/>
  <c r="N14" i="594"/>
  <c r="O14" i="594"/>
  <c r="P14" i="594"/>
  <c r="D11" i="593"/>
  <c r="D6" i="591"/>
  <c r="E6" i="591"/>
  <c r="F6" i="591"/>
  <c r="G6" i="591"/>
  <c r="H6" i="591"/>
  <c r="I6" i="591"/>
  <c r="J6" i="591"/>
  <c r="K6" i="591"/>
  <c r="L6" i="591"/>
  <c r="M6" i="591"/>
  <c r="N6" i="591"/>
  <c r="O6" i="591"/>
  <c r="P6" i="591"/>
  <c r="D7" i="590"/>
  <c r="E7" i="590"/>
  <c r="F7" i="590"/>
  <c r="G7" i="590"/>
  <c r="H7" i="590"/>
  <c r="I7" i="590"/>
  <c r="J7" i="590"/>
  <c r="K7" i="590"/>
  <c r="L7" i="590"/>
  <c r="M7" i="590"/>
  <c r="N7" i="590"/>
  <c r="O7" i="590"/>
  <c r="P7" i="590"/>
  <c r="D6" i="589"/>
  <c r="E6" i="589"/>
  <c r="F6" i="589"/>
  <c r="G6" i="589"/>
  <c r="H6" i="589"/>
  <c r="I6" i="589"/>
  <c r="J6" i="589"/>
  <c r="K6" i="589"/>
  <c r="L6" i="589"/>
  <c r="M6" i="589"/>
  <c r="N6" i="589"/>
  <c r="O6" i="589"/>
  <c r="P6" i="589"/>
  <c r="D8" i="588"/>
  <c r="D11" i="587"/>
  <c r="D10" i="584"/>
  <c r="E10" i="584"/>
  <c r="F10" i="584"/>
  <c r="G10" i="584"/>
  <c r="H10" i="584"/>
  <c r="I10" i="584"/>
  <c r="J10" i="584"/>
  <c r="K10" i="584"/>
  <c r="L10" i="584"/>
  <c r="M10" i="584"/>
  <c r="N10" i="584"/>
  <c r="O10" i="584"/>
  <c r="P10" i="584"/>
  <c r="D24" i="583"/>
  <c r="D13" i="582"/>
  <c r="E13" i="582"/>
  <c r="F13" i="582"/>
  <c r="G13" i="582"/>
  <c r="H13" i="582"/>
  <c r="I13" i="582"/>
  <c r="J13" i="582"/>
  <c r="K13" i="582"/>
  <c r="L13" i="582"/>
  <c r="M13" i="582"/>
  <c r="N13" i="582"/>
  <c r="O13" i="582"/>
  <c r="P13" i="582"/>
  <c r="D12" i="581"/>
  <c r="E12" i="581"/>
  <c r="F12" i="581"/>
  <c r="G12" i="581"/>
  <c r="H12" i="581"/>
  <c r="I12" i="581"/>
  <c r="J12" i="581"/>
  <c r="K12" i="581"/>
  <c r="L12" i="581"/>
  <c r="M12" i="581"/>
  <c r="N12" i="581"/>
  <c r="O12" i="581"/>
  <c r="P12" i="581"/>
  <c r="D17" i="579"/>
  <c r="D17" i="578"/>
  <c r="D19" i="577"/>
  <c r="D11" i="576"/>
  <c r="E11" i="576"/>
  <c r="F11" i="576"/>
  <c r="G11" i="576"/>
  <c r="H11" i="576"/>
  <c r="I11" i="576"/>
  <c r="J11" i="576"/>
  <c r="K11" i="576"/>
  <c r="L11" i="576"/>
  <c r="M11" i="576"/>
  <c r="N11" i="576"/>
  <c r="O11" i="576"/>
  <c r="P11" i="576"/>
  <c r="D12" i="575"/>
  <c r="D16" i="573"/>
  <c r="E16" i="573"/>
  <c r="F16" i="573"/>
  <c r="G16" i="573"/>
  <c r="H16" i="573"/>
  <c r="I16" i="573"/>
  <c r="J16" i="573"/>
  <c r="K16" i="573"/>
  <c r="L16" i="573"/>
  <c r="M16" i="573"/>
  <c r="N16" i="573"/>
  <c r="O16" i="573"/>
  <c r="P16" i="573"/>
  <c r="D10" i="571"/>
  <c r="E10" i="571"/>
  <c r="F10" i="571"/>
  <c r="G10" i="571"/>
  <c r="H10" i="571"/>
  <c r="I10" i="571"/>
  <c r="J10" i="571"/>
  <c r="K10" i="571"/>
  <c r="L10" i="571"/>
  <c r="M10" i="571"/>
  <c r="N10" i="571"/>
  <c r="O10" i="571"/>
  <c r="P10" i="571"/>
  <c r="D17" i="570"/>
  <c r="D13" i="569"/>
  <c r="D12" i="568"/>
  <c r="D19" i="567"/>
  <c r="D17" i="566"/>
  <c r="D24" i="565"/>
  <c r="D17" i="564"/>
  <c r="D20" i="563"/>
  <c r="D19" i="561"/>
  <c r="D19" i="560"/>
  <c r="D16" i="559"/>
  <c r="E16" i="559"/>
  <c r="F16" i="559"/>
  <c r="G16" i="559"/>
  <c r="H16" i="559"/>
  <c r="I16" i="559"/>
  <c r="J16" i="559"/>
  <c r="K16" i="559"/>
  <c r="L16" i="559"/>
  <c r="M16" i="559"/>
  <c r="N16" i="559"/>
  <c r="O16" i="559"/>
  <c r="P16" i="559"/>
  <c r="D17" i="558"/>
  <c r="D10" i="557"/>
  <c r="E10" i="557"/>
  <c r="F10" i="557"/>
  <c r="G10" i="557"/>
  <c r="H10" i="557"/>
  <c r="I10" i="557"/>
  <c r="J10" i="557"/>
  <c r="K10" i="557"/>
  <c r="L10" i="557"/>
  <c r="M10" i="557"/>
  <c r="N10" i="557"/>
  <c r="O10" i="557"/>
  <c r="P10" i="557"/>
  <c r="D9" i="556"/>
  <c r="E9" i="556"/>
  <c r="F9" i="556"/>
  <c r="G9" i="556"/>
  <c r="H9" i="556"/>
  <c r="I9" i="556"/>
  <c r="J9" i="556"/>
  <c r="K9" i="556"/>
  <c r="L9" i="556"/>
  <c r="M9" i="556"/>
  <c r="N9" i="556"/>
  <c r="O9" i="556"/>
  <c r="P9" i="556"/>
  <c r="D11" i="555"/>
  <c r="D11" i="552"/>
  <c r="D10" i="551"/>
  <c r="O12" i="643" l="1"/>
  <c r="K12" i="643"/>
  <c r="G12" i="643"/>
  <c r="M12" i="643"/>
  <c r="I12" i="643"/>
  <c r="P12" i="643"/>
  <c r="L12" i="643"/>
  <c r="H12" i="643"/>
  <c r="E12" i="643"/>
  <c r="O9" i="597"/>
  <c r="K9" i="597"/>
  <c r="N11" i="726"/>
  <c r="G13" i="620"/>
  <c r="F12" i="643"/>
  <c r="N11" i="728"/>
  <c r="O13" i="727"/>
  <c r="N12" i="725"/>
  <c r="I12" i="725"/>
  <c r="O12" i="725"/>
  <c r="G12" i="725"/>
  <c r="J13" i="727"/>
  <c r="I11" i="728"/>
  <c r="U7" i="379" l="1"/>
  <c r="T7" i="379"/>
  <c r="R7" i="379"/>
  <c r="Q7" i="379"/>
  <c r="U9" i="374" l="1"/>
  <c r="T9" i="374"/>
  <c r="R9" i="374"/>
  <c r="Q9" i="374"/>
  <c r="T9" i="464" l="1"/>
  <c r="E4" i="436" l="1"/>
  <c r="F4" i="436"/>
  <c r="G4" i="436"/>
  <c r="H4" i="436"/>
  <c r="I4" i="436"/>
  <c r="J4" i="436"/>
  <c r="K4" i="436"/>
  <c r="L4" i="436"/>
  <c r="M4" i="436"/>
  <c r="N4" i="436"/>
  <c r="E5" i="436"/>
  <c r="F5" i="436"/>
  <c r="G5" i="436"/>
  <c r="H5" i="436"/>
  <c r="I5" i="436"/>
  <c r="J5" i="436"/>
  <c r="K5" i="436"/>
  <c r="L5" i="436"/>
  <c r="M5" i="436"/>
  <c r="N5" i="436"/>
  <c r="P5" i="436"/>
  <c r="E6" i="436"/>
  <c r="F6" i="436"/>
  <c r="G6" i="436"/>
  <c r="H6" i="436"/>
  <c r="I6" i="436"/>
  <c r="J6" i="436"/>
  <c r="K6" i="436"/>
  <c r="L6" i="436"/>
  <c r="M6" i="436"/>
  <c r="N6" i="436"/>
  <c r="P6" i="436"/>
  <c r="E7" i="436"/>
  <c r="F7" i="436"/>
  <c r="G7" i="436"/>
  <c r="H7" i="436"/>
  <c r="I7" i="436"/>
  <c r="J7" i="436"/>
  <c r="K7" i="436"/>
  <c r="L7" i="436"/>
  <c r="M7" i="436"/>
  <c r="N7" i="436"/>
  <c r="P7" i="436"/>
  <c r="E9" i="436"/>
  <c r="F9" i="436"/>
  <c r="G9" i="436"/>
  <c r="H9" i="436"/>
  <c r="I9" i="436"/>
  <c r="J9" i="436"/>
  <c r="K9" i="436"/>
  <c r="L9" i="436"/>
  <c r="M9" i="436"/>
  <c r="N9" i="436"/>
  <c r="P9" i="436"/>
  <c r="E11" i="436"/>
  <c r="F11" i="436"/>
  <c r="G11" i="436"/>
  <c r="H11" i="436"/>
  <c r="I11" i="436"/>
  <c r="J11" i="436"/>
  <c r="K11" i="436"/>
  <c r="L11" i="436"/>
  <c r="M11" i="436"/>
  <c r="N11" i="436"/>
  <c r="P11" i="436"/>
  <c r="O13" i="436"/>
  <c r="E3" i="435"/>
  <c r="F3" i="435"/>
  <c r="G3" i="435"/>
  <c r="H3" i="435"/>
  <c r="I3" i="435"/>
  <c r="J3" i="435"/>
  <c r="K3" i="435"/>
  <c r="L3" i="435"/>
  <c r="M3" i="435"/>
  <c r="N3" i="435"/>
  <c r="P3" i="435"/>
  <c r="E4" i="435"/>
  <c r="F4" i="435"/>
  <c r="G4" i="435"/>
  <c r="H4" i="435"/>
  <c r="I4" i="435"/>
  <c r="J4" i="435"/>
  <c r="K4" i="435"/>
  <c r="L4" i="435"/>
  <c r="M4" i="435"/>
  <c r="N4" i="435"/>
  <c r="P4" i="435"/>
  <c r="E5" i="435"/>
  <c r="F5" i="435"/>
  <c r="G5" i="435"/>
  <c r="H5" i="435"/>
  <c r="I5" i="435"/>
  <c r="J5" i="435"/>
  <c r="K5" i="435"/>
  <c r="L5" i="435"/>
  <c r="M5" i="435"/>
  <c r="N5" i="435"/>
  <c r="P5" i="435"/>
  <c r="E6" i="435"/>
  <c r="F6" i="435"/>
  <c r="G6" i="435"/>
  <c r="H6" i="435"/>
  <c r="I6" i="435"/>
  <c r="J6" i="435"/>
  <c r="K6" i="435"/>
  <c r="L6" i="435"/>
  <c r="M6" i="435"/>
  <c r="N6" i="435"/>
  <c r="P6" i="435"/>
  <c r="E7" i="435"/>
  <c r="F7" i="435"/>
  <c r="G7" i="435"/>
  <c r="H7" i="435"/>
  <c r="I7" i="435"/>
  <c r="J7" i="435"/>
  <c r="K7" i="435"/>
  <c r="L7" i="435"/>
  <c r="M7" i="435"/>
  <c r="N7" i="435"/>
  <c r="P7" i="435"/>
  <c r="E8" i="435"/>
  <c r="F8" i="435"/>
  <c r="G8" i="435"/>
  <c r="H8" i="435"/>
  <c r="I8" i="435"/>
  <c r="J8" i="435"/>
  <c r="K8" i="435"/>
  <c r="L8" i="435"/>
  <c r="M8" i="435"/>
  <c r="N8" i="435"/>
  <c r="P8" i="435"/>
  <c r="E9" i="435"/>
  <c r="F9" i="435"/>
  <c r="G9" i="435"/>
  <c r="H9" i="435"/>
  <c r="I9" i="435"/>
  <c r="J9" i="435"/>
  <c r="K9" i="435"/>
  <c r="L9" i="435"/>
  <c r="M9" i="435"/>
  <c r="N9" i="435"/>
  <c r="P9" i="435"/>
  <c r="D10" i="435"/>
  <c r="J13" i="436" l="1"/>
  <c r="P13" i="436"/>
  <c r="P10" i="435"/>
  <c r="G10" i="435"/>
  <c r="M10" i="435"/>
  <c r="I10" i="435"/>
  <c r="E10" i="435"/>
  <c r="N13" i="436"/>
  <c r="F13" i="436"/>
  <c r="L13" i="436"/>
  <c r="H13" i="436"/>
  <c r="K10" i="435"/>
  <c r="H10" i="435"/>
  <c r="G13" i="436"/>
  <c r="L10" i="435"/>
  <c r="K13" i="436"/>
  <c r="N10" i="435"/>
  <c r="J10" i="435"/>
  <c r="F10" i="435"/>
  <c r="M13" i="436"/>
  <c r="I13" i="436"/>
  <c r="E13" i="436"/>
  <c r="D7" i="356"/>
  <c r="D8" i="356"/>
  <c r="D11" i="327"/>
  <c r="D10" i="326"/>
  <c r="D11" i="325"/>
  <c r="D10" i="324"/>
  <c r="D9" i="263"/>
  <c r="E9" i="263"/>
  <c r="F9" i="263"/>
  <c r="G9" i="263"/>
  <c r="H9" i="263"/>
  <c r="I9" i="263"/>
  <c r="J9" i="263"/>
  <c r="K9" i="263"/>
  <c r="L9" i="263"/>
  <c r="M9" i="263"/>
  <c r="N9" i="263"/>
  <c r="O9" i="263"/>
  <c r="P9" i="263"/>
  <c r="Q9" i="263"/>
  <c r="R9" i="263"/>
  <c r="T9" i="263"/>
  <c r="U9" i="263"/>
  <c r="D14" i="262"/>
  <c r="E14" i="262"/>
  <c r="F14" i="262"/>
  <c r="G14" i="262"/>
  <c r="H14" i="262"/>
  <c r="I14" i="262"/>
  <c r="J14" i="262"/>
  <c r="K14" i="262"/>
  <c r="L14" i="262"/>
  <c r="M14" i="262"/>
  <c r="N14" i="262"/>
  <c r="O14" i="262"/>
  <c r="P14" i="262"/>
  <c r="D9" i="261"/>
  <c r="E9" i="261"/>
  <c r="F9" i="261"/>
  <c r="G9" i="261"/>
  <c r="H9" i="261"/>
  <c r="I9" i="261"/>
  <c r="J9" i="261"/>
  <c r="K9" i="261"/>
  <c r="L9" i="261"/>
  <c r="M9" i="261"/>
  <c r="N9" i="261"/>
  <c r="O9" i="261"/>
  <c r="P9" i="261"/>
  <c r="D7" i="260"/>
  <c r="E7" i="260"/>
  <c r="F7" i="260"/>
  <c r="G7" i="260"/>
  <c r="H7" i="260"/>
  <c r="I7" i="260"/>
  <c r="J7" i="260"/>
  <c r="K7" i="260"/>
  <c r="L7" i="260"/>
  <c r="M7" i="260"/>
  <c r="N7" i="260"/>
  <c r="O7" i="260"/>
  <c r="P7" i="260"/>
  <c r="Q7" i="260"/>
  <c r="R7" i="260"/>
  <c r="T7" i="260"/>
  <c r="U7" i="260"/>
  <c r="D8" i="259"/>
  <c r="E8" i="259"/>
  <c r="F8" i="259"/>
  <c r="G8" i="259"/>
  <c r="H8" i="259"/>
  <c r="I8" i="259"/>
  <c r="J8" i="259"/>
  <c r="K8" i="259"/>
  <c r="L8" i="259"/>
  <c r="M8" i="259"/>
  <c r="N8" i="259"/>
  <c r="O8" i="259"/>
  <c r="P8" i="259"/>
  <c r="D8" i="258"/>
  <c r="E8" i="258"/>
  <c r="F8" i="258"/>
  <c r="G8" i="258"/>
  <c r="H8" i="258"/>
  <c r="I8" i="258"/>
  <c r="J8" i="258"/>
  <c r="K8" i="258"/>
  <c r="L8" i="258"/>
  <c r="M8" i="258"/>
  <c r="N8" i="258"/>
  <c r="O8" i="258"/>
  <c r="P8" i="258"/>
  <c r="D7" i="257"/>
  <c r="E7" i="257"/>
  <c r="F7" i="257"/>
  <c r="G7" i="257"/>
  <c r="H7" i="257"/>
  <c r="I7" i="257"/>
  <c r="J7" i="257"/>
  <c r="K7" i="257"/>
  <c r="L7" i="257"/>
  <c r="M7" i="257"/>
  <c r="N7" i="257"/>
  <c r="O7" i="257"/>
  <c r="P7" i="257"/>
  <c r="D6" i="256"/>
  <c r="E6" i="256"/>
  <c r="F6" i="256"/>
  <c r="G6" i="256"/>
  <c r="H6" i="256"/>
  <c r="I6" i="256"/>
  <c r="J6" i="256"/>
  <c r="K6" i="256"/>
  <c r="L6" i="256"/>
  <c r="M6" i="256"/>
  <c r="N6" i="256"/>
  <c r="O6" i="256"/>
  <c r="P6" i="256"/>
  <c r="D10" i="255"/>
  <c r="E10" i="255"/>
  <c r="F10" i="255"/>
  <c r="G10" i="255"/>
  <c r="H10" i="255"/>
  <c r="I10" i="255"/>
  <c r="J10" i="255"/>
  <c r="K10" i="255"/>
  <c r="L10" i="255"/>
  <c r="M10" i="255"/>
  <c r="N10" i="255"/>
  <c r="O10" i="255"/>
  <c r="P10" i="255"/>
  <c r="D7" i="254"/>
  <c r="E7" i="254"/>
  <c r="F7" i="254"/>
  <c r="G7" i="254"/>
  <c r="H7" i="254"/>
  <c r="I7" i="254"/>
  <c r="J7" i="254"/>
  <c r="K7" i="254"/>
  <c r="L7" i="254"/>
  <c r="M7" i="254"/>
  <c r="N7" i="254"/>
  <c r="O7" i="254"/>
  <c r="P7" i="254"/>
  <c r="D11" i="253"/>
  <c r="E11" i="253"/>
  <c r="F11" i="253"/>
  <c r="G11" i="253"/>
  <c r="H11" i="253"/>
  <c r="I11" i="253"/>
  <c r="J11" i="253"/>
  <c r="K11" i="253"/>
  <c r="L11" i="253"/>
  <c r="M11" i="253"/>
  <c r="N11" i="253"/>
  <c r="O11" i="253"/>
  <c r="P11" i="253"/>
  <c r="D17" i="252"/>
  <c r="E17" i="252"/>
  <c r="F17" i="252"/>
  <c r="G17" i="252"/>
  <c r="H17" i="252"/>
  <c r="I17" i="252"/>
  <c r="J17" i="252"/>
  <c r="K17" i="252"/>
  <c r="L17" i="252"/>
  <c r="M17" i="252"/>
  <c r="N17" i="252"/>
  <c r="O17" i="252"/>
  <c r="P17" i="252"/>
  <c r="D16" i="251"/>
  <c r="E16" i="251"/>
  <c r="F16" i="251"/>
  <c r="G16" i="251"/>
  <c r="H16" i="251"/>
  <c r="I16" i="251"/>
  <c r="J16" i="251"/>
  <c r="K16" i="251"/>
  <c r="L16" i="251"/>
  <c r="M16" i="251"/>
  <c r="N16" i="251"/>
  <c r="O16" i="251"/>
  <c r="P16" i="251"/>
  <c r="D12" i="250"/>
  <c r="E12" i="250"/>
  <c r="F12" i="250"/>
  <c r="G12" i="250"/>
  <c r="H12" i="250"/>
  <c r="I12" i="250"/>
  <c r="J12" i="250"/>
  <c r="K12" i="250"/>
  <c r="L12" i="250"/>
  <c r="M12" i="250"/>
  <c r="N12" i="250"/>
  <c r="O12" i="250"/>
  <c r="P12" i="250"/>
  <c r="D5" i="249"/>
  <c r="E5" i="249"/>
  <c r="F5" i="249"/>
  <c r="G5" i="249"/>
  <c r="H5" i="249"/>
  <c r="I5" i="249"/>
  <c r="J5" i="249"/>
  <c r="K5" i="249"/>
  <c r="L5" i="249"/>
  <c r="M5" i="249"/>
  <c r="N5" i="249"/>
  <c r="O5" i="249"/>
  <c r="P5" i="249"/>
  <c r="D12" i="248"/>
  <c r="E12" i="248"/>
  <c r="F12" i="248"/>
  <c r="G12" i="248"/>
  <c r="H12" i="248"/>
  <c r="I12" i="248"/>
  <c r="J12" i="248"/>
  <c r="K12" i="248"/>
  <c r="L12" i="248"/>
  <c r="M12" i="248"/>
  <c r="N12" i="248"/>
  <c r="O12" i="248"/>
  <c r="P12" i="248"/>
  <c r="D12" i="247"/>
  <c r="E12" i="247"/>
  <c r="F12" i="247"/>
  <c r="G12" i="247"/>
  <c r="H12" i="247"/>
  <c r="I12" i="247"/>
  <c r="J12" i="247"/>
  <c r="K12" i="247"/>
  <c r="L12" i="247"/>
  <c r="M12" i="247"/>
  <c r="N12" i="247"/>
  <c r="O12" i="247"/>
  <c r="P12" i="247"/>
  <c r="D12" i="246"/>
  <c r="E12" i="246"/>
  <c r="F12" i="246"/>
  <c r="G12" i="246"/>
  <c r="H12" i="246"/>
  <c r="I12" i="246"/>
  <c r="J12" i="246"/>
  <c r="K12" i="246"/>
  <c r="L12" i="246"/>
  <c r="M12" i="246"/>
  <c r="N12" i="246"/>
  <c r="O12" i="246"/>
  <c r="P12" i="246"/>
  <c r="D10" i="245"/>
  <c r="E10" i="245"/>
  <c r="F10" i="245"/>
  <c r="G10" i="245"/>
  <c r="H10" i="245"/>
  <c r="I10" i="245"/>
  <c r="J10" i="245"/>
  <c r="K10" i="245"/>
  <c r="L10" i="245"/>
  <c r="M10" i="245"/>
  <c r="N10" i="245"/>
  <c r="O10" i="245"/>
  <c r="P10" i="245"/>
  <c r="D10" i="244"/>
  <c r="E10" i="244"/>
  <c r="F10" i="244"/>
  <c r="G10" i="244"/>
  <c r="H10" i="244"/>
  <c r="I10" i="244"/>
  <c r="J10" i="244"/>
  <c r="K10" i="244"/>
  <c r="L10" i="244"/>
  <c r="M10" i="244"/>
  <c r="N10" i="244"/>
  <c r="O10" i="244"/>
  <c r="P10" i="244"/>
  <c r="D11" i="243"/>
  <c r="E11" i="243"/>
  <c r="F11" i="243"/>
  <c r="G11" i="243"/>
  <c r="H11" i="243"/>
  <c r="I11" i="243"/>
  <c r="J11" i="243"/>
  <c r="K11" i="243"/>
  <c r="L11" i="243"/>
  <c r="M11" i="243"/>
  <c r="N11" i="243"/>
  <c r="O11" i="243"/>
  <c r="P11" i="243"/>
  <c r="D18" i="242"/>
  <c r="E18" i="242"/>
  <c r="F18" i="242"/>
  <c r="G18" i="242"/>
  <c r="H18" i="242"/>
  <c r="I18" i="242"/>
  <c r="J18" i="242"/>
  <c r="K18" i="242"/>
  <c r="L18" i="242"/>
  <c r="M18" i="242"/>
  <c r="N18" i="242"/>
  <c r="O18" i="242"/>
  <c r="P18" i="242"/>
  <c r="D12" i="241"/>
  <c r="E12" i="241"/>
  <c r="F12" i="241"/>
  <c r="G12" i="241"/>
  <c r="H12" i="241"/>
  <c r="I12" i="241"/>
  <c r="J12" i="241"/>
  <c r="K12" i="241"/>
  <c r="L12" i="241"/>
  <c r="M12" i="241"/>
  <c r="N12" i="241"/>
  <c r="O12" i="241"/>
  <c r="P12" i="241"/>
  <c r="D19" i="240"/>
  <c r="E19" i="240"/>
  <c r="F19" i="240"/>
  <c r="G19" i="240"/>
  <c r="H19" i="240"/>
  <c r="I19" i="240"/>
  <c r="J19" i="240"/>
  <c r="K19" i="240"/>
  <c r="L19" i="240"/>
  <c r="M19" i="240"/>
  <c r="N19" i="240"/>
  <c r="O19" i="240"/>
  <c r="P19" i="240"/>
  <c r="D17" i="239"/>
  <c r="E17" i="239"/>
  <c r="F17" i="239"/>
  <c r="G17" i="239"/>
  <c r="H17" i="239"/>
  <c r="I17" i="239"/>
  <c r="J17" i="239"/>
  <c r="K17" i="239"/>
  <c r="L17" i="239"/>
  <c r="M17" i="239"/>
  <c r="N17" i="239"/>
  <c r="O17" i="239"/>
  <c r="P17" i="239"/>
  <c r="D11" i="238"/>
  <c r="E11" i="238"/>
  <c r="F11" i="238"/>
  <c r="G11" i="238"/>
  <c r="H11" i="238"/>
  <c r="I11" i="238"/>
  <c r="J11" i="238"/>
  <c r="K11" i="238"/>
  <c r="L11" i="238"/>
  <c r="M11" i="238"/>
  <c r="N11" i="238"/>
  <c r="O11" i="238"/>
  <c r="P11" i="238"/>
  <c r="E15" i="696"/>
  <c r="I15" i="696"/>
  <c r="O15" i="696"/>
  <c r="M15" i="696"/>
  <c r="N15" i="696"/>
  <c r="G15" i="696"/>
  <c r="L15" i="696"/>
  <c r="J15" i="696"/>
  <c r="K15" i="696"/>
  <c r="H15" i="696"/>
  <c r="F15" i="696"/>
  <c r="P15" i="696"/>
  <c r="P14" i="696"/>
  <c r="J14" i="696"/>
  <c r="E14" i="696"/>
  <c r="K14" i="696"/>
  <c r="H14" i="696"/>
  <c r="M14" i="696"/>
  <c r="O14" i="696"/>
  <c r="N14" i="696"/>
  <c r="L14" i="696"/>
  <c r="I14" i="696"/>
  <c r="F14" i="696"/>
  <c r="G14" i="696"/>
  <c r="N13" i="696"/>
  <c r="M13" i="696"/>
  <c r="L13" i="696"/>
  <c r="I13" i="696"/>
  <c r="E13" i="696"/>
  <c r="G13" i="696"/>
  <c r="P13" i="696"/>
  <c r="J13" i="696"/>
  <c r="H13" i="696"/>
  <c r="O13" i="696"/>
  <c r="F13" i="696"/>
  <c r="K13" i="696"/>
  <c r="N12" i="696"/>
  <c r="O12" i="696"/>
  <c r="H12" i="696"/>
  <c r="G12" i="696"/>
  <c r="L12" i="696"/>
  <c r="I12" i="696"/>
  <c r="J12" i="696"/>
  <c r="K12" i="696"/>
  <c r="E12" i="696"/>
  <c r="P12" i="696"/>
  <c r="F12" i="696"/>
  <c r="M12" i="696"/>
  <c r="N11" i="696"/>
  <c r="I11" i="696"/>
  <c r="E11" i="696"/>
  <c r="J11" i="696"/>
  <c r="H11" i="696"/>
  <c r="K11" i="696"/>
  <c r="G11" i="696"/>
  <c r="O11" i="696"/>
  <c r="M11" i="696"/>
  <c r="P11" i="696"/>
  <c r="F11" i="696"/>
  <c r="L11" i="696"/>
  <c r="K10" i="696"/>
  <c r="H10" i="696"/>
  <c r="L10" i="696"/>
  <c r="E10" i="696"/>
  <c r="O10" i="696"/>
  <c r="I10" i="696"/>
  <c r="P10" i="696"/>
  <c r="J10" i="696"/>
  <c r="G10" i="696"/>
  <c r="M10" i="696"/>
  <c r="F10" i="696"/>
  <c r="N10" i="696"/>
  <c r="N9" i="696"/>
  <c r="E9" i="696"/>
  <c r="H9" i="696"/>
  <c r="I9" i="696"/>
  <c r="J9" i="696"/>
  <c r="M9" i="696"/>
  <c r="P9" i="696"/>
  <c r="O9" i="696"/>
  <c r="L9" i="696"/>
  <c r="G9" i="696"/>
  <c r="F9" i="696"/>
  <c r="K9" i="696"/>
  <c r="M8" i="696"/>
  <c r="L8" i="696"/>
  <c r="K8" i="696"/>
  <c r="I8" i="696"/>
  <c r="P8" i="696"/>
  <c r="G8" i="696"/>
  <c r="E8" i="696"/>
  <c r="J8" i="696"/>
  <c r="N8" i="696"/>
  <c r="O8" i="696"/>
  <c r="F8" i="696"/>
  <c r="H8" i="696"/>
  <c r="O7" i="696"/>
  <c r="I7" i="696"/>
  <c r="H7" i="696"/>
  <c r="M7" i="696"/>
  <c r="N7" i="696"/>
  <c r="P7" i="696"/>
  <c r="J7" i="696"/>
  <c r="E7" i="696"/>
  <c r="G7" i="696"/>
  <c r="L7" i="696"/>
  <c r="F7" i="696"/>
  <c r="K7" i="696"/>
  <c r="P6" i="696"/>
  <c r="G6" i="696"/>
  <c r="H6" i="696"/>
  <c r="I6" i="696"/>
  <c r="O6" i="696"/>
  <c r="L6" i="696"/>
  <c r="J6" i="696"/>
  <c r="E6" i="696"/>
  <c r="K6" i="696"/>
  <c r="N6" i="696"/>
  <c r="F6" i="696"/>
  <c r="M6" i="696"/>
  <c r="M5" i="696"/>
  <c r="L5" i="696"/>
  <c r="I5" i="696"/>
  <c r="H5" i="696"/>
  <c r="P5" i="696"/>
  <c r="J5" i="696"/>
  <c r="N5" i="696"/>
  <c r="K5" i="696"/>
  <c r="E5" i="696"/>
  <c r="O5" i="696"/>
  <c r="F5" i="696"/>
  <c r="G5" i="696"/>
  <c r="G4" i="696"/>
  <c r="M4" i="696"/>
  <c r="E4" i="696"/>
  <c r="H4" i="696"/>
  <c r="O4" i="696"/>
  <c r="P4" i="696"/>
  <c r="J4" i="696"/>
  <c r="I4" i="696"/>
  <c r="L4" i="696"/>
  <c r="K4" i="696"/>
  <c r="F4" i="696"/>
  <c r="N4" i="696"/>
  <c r="K9" i="695"/>
  <c r="N9" i="695"/>
  <c r="L9" i="695"/>
  <c r="M9" i="695"/>
  <c r="I9" i="695"/>
  <c r="O9" i="695"/>
  <c r="P9" i="695"/>
  <c r="H9" i="695"/>
  <c r="J9" i="695"/>
  <c r="G9" i="695"/>
  <c r="F9" i="695"/>
  <c r="E9" i="695"/>
  <c r="N8" i="695"/>
  <c r="O8" i="695"/>
  <c r="E8" i="695"/>
  <c r="G8" i="695"/>
  <c r="K8" i="695"/>
  <c r="J8" i="695"/>
  <c r="M8" i="695"/>
  <c r="I8" i="695"/>
  <c r="L8" i="695"/>
  <c r="H8" i="695"/>
  <c r="F8" i="695"/>
  <c r="P8" i="695"/>
  <c r="G7" i="695"/>
  <c r="O7" i="695"/>
  <c r="N7" i="695"/>
  <c r="K7" i="695"/>
  <c r="I7" i="695"/>
  <c r="H7" i="695"/>
  <c r="E7" i="695"/>
  <c r="L7" i="695"/>
  <c r="J7" i="695"/>
  <c r="P7" i="695"/>
  <c r="F7" i="695"/>
  <c r="M7" i="695"/>
  <c r="I6" i="695"/>
  <c r="M6" i="695"/>
  <c r="P6" i="695"/>
  <c r="H6" i="695"/>
  <c r="J6" i="695"/>
  <c r="O6" i="695"/>
  <c r="K6" i="695"/>
  <c r="G6" i="695"/>
  <c r="L6" i="695"/>
  <c r="E6" i="695"/>
  <c r="F6" i="695"/>
  <c r="N6" i="695"/>
  <c r="O5" i="695"/>
  <c r="K5" i="695"/>
  <c r="I5" i="695"/>
  <c r="E5" i="695"/>
  <c r="J5" i="695"/>
  <c r="L5" i="695"/>
  <c r="H5" i="695"/>
  <c r="M5" i="695"/>
  <c r="P5" i="695"/>
  <c r="G5" i="695"/>
  <c r="F5" i="695"/>
  <c r="N5" i="695"/>
  <c r="P4" i="695"/>
  <c r="M4" i="695"/>
  <c r="H4" i="695"/>
  <c r="L4" i="695"/>
  <c r="O4" i="695"/>
  <c r="G4" i="695"/>
  <c r="K4" i="695"/>
  <c r="J4" i="695"/>
  <c r="E4" i="695"/>
  <c r="I4" i="695"/>
  <c r="F4" i="695"/>
  <c r="N4" i="695"/>
  <c r="G10" i="694"/>
  <c r="E10" i="694"/>
  <c r="I10" i="694"/>
  <c r="L10" i="694"/>
  <c r="J10" i="694"/>
  <c r="M10" i="694"/>
  <c r="O10" i="694"/>
  <c r="N10" i="694"/>
  <c r="H10" i="694"/>
  <c r="P10" i="694"/>
  <c r="F10" i="694"/>
  <c r="K10" i="694"/>
  <c r="O9" i="694"/>
  <c r="M9" i="694"/>
  <c r="I9" i="694"/>
  <c r="H9" i="694"/>
  <c r="P9" i="694"/>
  <c r="L9" i="694"/>
  <c r="G9" i="694"/>
  <c r="N9" i="694"/>
  <c r="E9" i="694"/>
  <c r="J9" i="694"/>
  <c r="F9" i="694"/>
  <c r="K9" i="694"/>
  <c r="K8" i="694"/>
  <c r="I8" i="694"/>
  <c r="L8" i="694"/>
  <c r="O8" i="694"/>
  <c r="G8" i="694"/>
  <c r="J8" i="694"/>
  <c r="H8" i="694"/>
  <c r="N8" i="694"/>
  <c r="P8" i="694"/>
  <c r="E8" i="694"/>
  <c r="F8" i="694"/>
  <c r="M8" i="694"/>
  <c r="L7" i="694"/>
  <c r="I7" i="694"/>
  <c r="J7" i="694"/>
  <c r="G7" i="694"/>
  <c r="O7" i="694"/>
  <c r="P7" i="694"/>
  <c r="K7" i="694"/>
  <c r="E7" i="694"/>
  <c r="H7" i="694"/>
  <c r="N7" i="694"/>
  <c r="F7" i="694"/>
  <c r="M7" i="694"/>
  <c r="H6" i="694"/>
  <c r="E6" i="694"/>
  <c r="K6" i="694"/>
  <c r="G6" i="694"/>
  <c r="N6" i="694"/>
  <c r="J6" i="694"/>
  <c r="O6" i="694"/>
  <c r="L6" i="694"/>
  <c r="I6" i="694"/>
  <c r="M6" i="694"/>
  <c r="F6" i="694"/>
  <c r="P6" i="694"/>
  <c r="E5" i="694"/>
  <c r="I5" i="694"/>
  <c r="O5" i="694"/>
  <c r="K5" i="694"/>
  <c r="P5" i="694"/>
  <c r="H5" i="694"/>
  <c r="G5" i="694"/>
  <c r="J5" i="694"/>
  <c r="L5" i="694"/>
  <c r="N5" i="694"/>
  <c r="F5" i="694"/>
  <c r="M5" i="694"/>
  <c r="O4" i="694"/>
  <c r="P4" i="694"/>
  <c r="I4" i="694"/>
  <c r="E4" i="694"/>
  <c r="L4" i="694"/>
  <c r="G4" i="694"/>
  <c r="N4" i="694"/>
  <c r="J4" i="694"/>
  <c r="M4" i="694"/>
  <c r="K4" i="694"/>
  <c r="F4" i="694"/>
  <c r="H4" i="694"/>
  <c r="L4" i="833"/>
  <c r="I4" i="833"/>
  <c r="H4" i="833"/>
  <c r="G4" i="833"/>
  <c r="K4" i="833"/>
  <c r="O4" i="833"/>
  <c r="E4" i="833"/>
  <c r="N4" i="833"/>
  <c r="P4" i="833"/>
  <c r="J4" i="833"/>
  <c r="F4" i="833"/>
  <c r="M4" i="833"/>
  <c r="O5" i="833"/>
  <c r="L5" i="833"/>
  <c r="M5" i="833"/>
  <c r="P5" i="833"/>
  <c r="I5" i="833"/>
  <c r="J5" i="833"/>
  <c r="N5" i="833"/>
  <c r="G5" i="833"/>
  <c r="H5" i="833"/>
  <c r="K5" i="833"/>
  <c r="F5" i="833"/>
  <c r="E5" i="833"/>
  <c r="M6" i="833"/>
  <c r="L6" i="833"/>
  <c r="E6" i="833"/>
  <c r="I6" i="833"/>
  <c r="J6" i="833"/>
  <c r="O6" i="833"/>
  <c r="H6" i="833"/>
  <c r="G6" i="833"/>
  <c r="K6" i="833"/>
  <c r="P6" i="833"/>
  <c r="F6" i="833"/>
  <c r="N6" i="833"/>
  <c r="J7" i="833"/>
  <c r="M7" i="833"/>
  <c r="I7" i="833"/>
  <c r="P7" i="833"/>
  <c r="H7" i="833"/>
  <c r="O7" i="833"/>
  <c r="E7" i="833"/>
  <c r="N7" i="833"/>
  <c r="G7" i="833"/>
  <c r="K7" i="833"/>
  <c r="F7" i="833"/>
  <c r="L7" i="833"/>
  <c r="N8" i="833"/>
  <c r="M8" i="833"/>
  <c r="I8" i="833"/>
  <c r="G8" i="833"/>
  <c r="O8" i="833"/>
  <c r="L8" i="833"/>
  <c r="H8" i="833"/>
  <c r="K8" i="833"/>
  <c r="J8" i="833"/>
  <c r="E8" i="833"/>
  <c r="F8" i="833"/>
  <c r="P8" i="833"/>
  <c r="I9" i="833"/>
  <c r="H9" i="833"/>
  <c r="E9" i="833"/>
  <c r="J9" i="833"/>
  <c r="L9" i="833"/>
  <c r="O9" i="833"/>
  <c r="M9" i="833"/>
  <c r="N9" i="833"/>
  <c r="P9" i="833"/>
  <c r="K9" i="833"/>
  <c r="F9" i="833"/>
  <c r="G9" i="833"/>
  <c r="J10" i="833"/>
  <c r="P10" i="833"/>
  <c r="G10" i="833"/>
  <c r="O10" i="833"/>
  <c r="E10" i="833"/>
  <c r="M10" i="833"/>
  <c r="N10" i="833"/>
  <c r="K10" i="833"/>
  <c r="I10" i="833"/>
  <c r="L10" i="833"/>
  <c r="H10" i="833"/>
  <c r="F10" i="833"/>
  <c r="E4" i="832"/>
  <c r="L4" i="832"/>
  <c r="H4" i="832"/>
  <c r="G4" i="832"/>
  <c r="J4" i="832"/>
  <c r="I4" i="832"/>
  <c r="P4" i="832"/>
  <c r="N4" i="832"/>
  <c r="O4" i="832"/>
  <c r="M4" i="832"/>
  <c r="F4" i="832"/>
  <c r="K4" i="832"/>
  <c r="E5" i="832"/>
  <c r="N5" i="832"/>
  <c r="I5" i="832"/>
  <c r="O5" i="832"/>
  <c r="J5" i="832"/>
  <c r="K5" i="832"/>
  <c r="M5" i="832"/>
  <c r="P5" i="832"/>
  <c r="H5" i="832"/>
  <c r="L5" i="832"/>
  <c r="F5" i="832"/>
  <c r="G5" i="832"/>
  <c r="H6" i="832"/>
  <c r="N6" i="832"/>
  <c r="K6" i="832"/>
  <c r="L6" i="832"/>
  <c r="G6" i="832"/>
  <c r="E6" i="832"/>
  <c r="P6" i="832"/>
  <c r="O6" i="832"/>
  <c r="J6" i="832"/>
  <c r="M6" i="832"/>
  <c r="F6" i="832"/>
  <c r="I6" i="832"/>
  <c r="O7" i="832"/>
  <c r="M7" i="832"/>
  <c r="H7" i="832"/>
  <c r="K7" i="832"/>
  <c r="E7" i="832"/>
  <c r="P7" i="832"/>
  <c r="N7" i="832"/>
  <c r="G7" i="832"/>
  <c r="J7" i="832"/>
  <c r="L7" i="832"/>
  <c r="F7" i="832"/>
  <c r="I7" i="832"/>
  <c r="G8" i="832"/>
  <c r="L8" i="832"/>
  <c r="I8" i="832"/>
  <c r="O8" i="832"/>
  <c r="P8" i="832"/>
  <c r="J8" i="832"/>
  <c r="K8" i="832"/>
  <c r="E8" i="832"/>
  <c r="M8" i="832"/>
  <c r="N8" i="832"/>
  <c r="H8" i="832"/>
  <c r="F8" i="832"/>
  <c r="K9" i="832"/>
  <c r="H9" i="832"/>
  <c r="G9" i="832"/>
  <c r="P9" i="832"/>
  <c r="N9" i="832"/>
  <c r="E9" i="832"/>
  <c r="J9" i="832"/>
  <c r="M9" i="832"/>
  <c r="I9" i="832"/>
  <c r="O9" i="832"/>
  <c r="F9" i="832"/>
  <c r="L9" i="832"/>
  <c r="I10" i="832"/>
  <c r="E10" i="832"/>
  <c r="O10" i="832"/>
  <c r="M10" i="832"/>
  <c r="N10" i="832"/>
  <c r="K10" i="832"/>
  <c r="H10" i="832"/>
  <c r="P10" i="832"/>
  <c r="L10" i="832"/>
  <c r="J10" i="832"/>
  <c r="F10" i="832"/>
  <c r="G10" i="832"/>
  <c r="K4" i="830"/>
  <c r="H4" i="830"/>
  <c r="L4" i="830"/>
  <c r="J4" i="830"/>
  <c r="O4" i="830"/>
  <c r="I4" i="830"/>
  <c r="E4" i="830"/>
  <c r="M4" i="830"/>
  <c r="P4" i="830"/>
  <c r="G4" i="830"/>
  <c r="F4" i="830"/>
  <c r="N4" i="830"/>
  <c r="H5" i="830"/>
  <c r="N5" i="830"/>
  <c r="M5" i="830"/>
  <c r="O5" i="830"/>
  <c r="J5" i="830"/>
  <c r="E5" i="830"/>
  <c r="I5" i="830"/>
  <c r="K5" i="830"/>
  <c r="L5" i="830"/>
  <c r="P5" i="830"/>
  <c r="F5" i="830"/>
  <c r="G5" i="830"/>
  <c r="K6" i="830"/>
  <c r="H6" i="830"/>
  <c r="I6" i="830"/>
  <c r="N6" i="830"/>
  <c r="P6" i="830"/>
  <c r="M6" i="830"/>
  <c r="J6" i="830"/>
  <c r="G6" i="830"/>
  <c r="O6" i="830"/>
  <c r="L6" i="830"/>
  <c r="F6" i="830"/>
  <c r="E6" i="830"/>
  <c r="M7" i="830"/>
  <c r="N7" i="830"/>
  <c r="P7" i="830"/>
  <c r="E7" i="830"/>
  <c r="O7" i="830"/>
  <c r="I7" i="830"/>
  <c r="L7" i="830"/>
  <c r="K7" i="830"/>
  <c r="J7" i="830"/>
  <c r="H7" i="830"/>
  <c r="F7" i="830"/>
  <c r="G7" i="830"/>
  <c r="P8" i="830"/>
  <c r="G8" i="830"/>
  <c r="L8" i="830"/>
  <c r="I8" i="830"/>
  <c r="H8" i="830"/>
  <c r="M8" i="830"/>
  <c r="E8" i="830"/>
  <c r="K8" i="830"/>
  <c r="J8" i="830"/>
  <c r="O8" i="830"/>
  <c r="F8" i="830"/>
  <c r="N8" i="830"/>
  <c r="E9" i="830"/>
  <c r="M9" i="830"/>
  <c r="J9" i="830"/>
  <c r="K9" i="830"/>
  <c r="N9" i="830"/>
  <c r="L9" i="830"/>
  <c r="O9" i="830"/>
  <c r="G9" i="830"/>
  <c r="P9" i="830"/>
  <c r="I9" i="830"/>
  <c r="F9" i="830"/>
  <c r="H9" i="830"/>
  <c r="G10" i="830"/>
  <c r="O10" i="830"/>
  <c r="I10" i="830"/>
  <c r="E10" i="830"/>
  <c r="H10" i="830"/>
  <c r="P10" i="830"/>
  <c r="J10" i="830"/>
  <c r="L10" i="830"/>
  <c r="K10" i="830"/>
  <c r="M10" i="830"/>
  <c r="F10" i="830"/>
  <c r="N10" i="830"/>
  <c r="I11" i="830"/>
  <c r="G11" i="830"/>
  <c r="M11" i="830"/>
  <c r="L11" i="830"/>
  <c r="O11" i="830"/>
  <c r="N11" i="830"/>
  <c r="J11" i="830"/>
  <c r="E11" i="830"/>
  <c r="H11" i="830"/>
  <c r="K11" i="830"/>
  <c r="F11" i="830"/>
  <c r="P11" i="830"/>
  <c r="E12" i="830"/>
  <c r="J12" i="830"/>
  <c r="P12" i="830"/>
  <c r="H12" i="830"/>
  <c r="N12" i="830"/>
  <c r="K12" i="830"/>
  <c r="I12" i="830"/>
  <c r="M12" i="830"/>
  <c r="O12" i="830"/>
  <c r="L12" i="830"/>
  <c r="F12" i="830"/>
  <c r="G12" i="830"/>
  <c r="H13" i="830"/>
  <c r="I13" i="830"/>
  <c r="M13" i="830"/>
  <c r="K13" i="830"/>
  <c r="G13" i="830"/>
  <c r="O13" i="830"/>
  <c r="N13" i="830"/>
  <c r="P13" i="830"/>
  <c r="E13" i="830"/>
  <c r="L13" i="830"/>
  <c r="F13" i="830"/>
  <c r="J13" i="830"/>
  <c r="I14" i="830"/>
  <c r="J14" i="830"/>
  <c r="L14" i="830"/>
  <c r="O14" i="830"/>
  <c r="G14" i="830"/>
  <c r="K14" i="830"/>
  <c r="H14" i="830"/>
  <c r="E14" i="830"/>
  <c r="M14" i="830"/>
  <c r="P14" i="830"/>
  <c r="F14" i="830"/>
  <c r="N14" i="830"/>
  <c r="I15" i="830"/>
  <c r="P15" i="830"/>
  <c r="L15" i="830"/>
  <c r="J15" i="830"/>
  <c r="H15" i="830"/>
  <c r="M15" i="830"/>
  <c r="K15" i="830"/>
  <c r="E15" i="830"/>
  <c r="O15" i="830"/>
  <c r="G15" i="830"/>
  <c r="F15" i="830"/>
  <c r="N15" i="830"/>
  <c r="K16" i="830"/>
  <c r="L16" i="830"/>
  <c r="H16" i="830"/>
  <c r="O16" i="830"/>
  <c r="E16" i="830"/>
  <c r="G16" i="830"/>
  <c r="I16" i="830"/>
  <c r="J16" i="830"/>
  <c r="M16" i="830"/>
  <c r="N16" i="830"/>
  <c r="F16" i="830"/>
  <c r="P16" i="830"/>
  <c r="E17" i="830"/>
  <c r="M17" i="830"/>
  <c r="G17" i="830"/>
  <c r="O17" i="830"/>
  <c r="N17" i="830"/>
  <c r="I17" i="830"/>
  <c r="K17" i="830"/>
  <c r="L17" i="830"/>
  <c r="J17" i="830"/>
  <c r="P17" i="830"/>
  <c r="F17" i="830"/>
  <c r="H17" i="830"/>
  <c r="M18" i="830"/>
  <c r="L18" i="830"/>
  <c r="N18" i="830"/>
  <c r="G18" i="830"/>
  <c r="K18" i="830"/>
  <c r="J18" i="830"/>
  <c r="I18" i="830"/>
  <c r="P18" i="830"/>
  <c r="E18" i="830"/>
  <c r="H18" i="830"/>
  <c r="O18" i="830"/>
  <c r="F18" i="830"/>
  <c r="O19" i="830"/>
  <c r="P19" i="830"/>
  <c r="G19" i="830"/>
  <c r="N19" i="830"/>
  <c r="M19" i="830"/>
  <c r="E19" i="830"/>
  <c r="I19" i="830"/>
  <c r="K19" i="830"/>
  <c r="J19" i="830"/>
  <c r="H19" i="830"/>
  <c r="F19" i="830"/>
  <c r="L19" i="830"/>
  <c r="L4" i="828"/>
  <c r="P4" i="828"/>
  <c r="J4" i="828"/>
  <c r="M4" i="828"/>
  <c r="I4" i="828"/>
  <c r="N4" i="828"/>
  <c r="E4" i="828"/>
  <c r="G4" i="828"/>
  <c r="O4" i="828"/>
  <c r="H4" i="828"/>
  <c r="K4" i="828"/>
  <c r="F4" i="828"/>
  <c r="H5" i="828"/>
  <c r="M5" i="828"/>
  <c r="K5" i="828"/>
  <c r="G5" i="828"/>
  <c r="E5" i="828"/>
  <c r="J5" i="828"/>
  <c r="O5" i="828"/>
  <c r="L5" i="828"/>
  <c r="N5" i="828"/>
  <c r="P5" i="828"/>
  <c r="F5" i="828"/>
  <c r="I5" i="828"/>
  <c r="H6" i="828"/>
  <c r="G6" i="828"/>
  <c r="J6" i="828"/>
  <c r="K6" i="828"/>
  <c r="P6" i="828"/>
  <c r="M6" i="828"/>
  <c r="L6" i="828"/>
  <c r="E6" i="828"/>
  <c r="N6" i="828"/>
  <c r="O6" i="828"/>
  <c r="I6" i="828"/>
  <c r="F6" i="828"/>
  <c r="G7" i="828"/>
  <c r="K7" i="828"/>
  <c r="L7" i="828"/>
  <c r="I7" i="828"/>
  <c r="H7" i="828"/>
  <c r="E7" i="828"/>
  <c r="O7" i="828"/>
  <c r="J7" i="828"/>
  <c r="N7" i="828"/>
  <c r="P7" i="828"/>
  <c r="F7" i="828"/>
  <c r="M7" i="828"/>
  <c r="J8" i="828"/>
  <c r="H8" i="828"/>
  <c r="K8" i="828"/>
  <c r="M8" i="828"/>
  <c r="P8" i="828"/>
  <c r="O8" i="828"/>
  <c r="L8" i="828"/>
  <c r="G8" i="828"/>
  <c r="I8" i="828"/>
  <c r="N8" i="828"/>
  <c r="F8" i="828"/>
  <c r="E8" i="828"/>
  <c r="N9" i="828"/>
  <c r="O9" i="828"/>
  <c r="M9" i="828"/>
  <c r="J9" i="828"/>
  <c r="I9" i="828"/>
  <c r="E9" i="828"/>
  <c r="P9" i="828"/>
  <c r="G9" i="828"/>
  <c r="K9" i="828"/>
  <c r="H9" i="828"/>
  <c r="F9" i="828"/>
  <c r="L9" i="828"/>
  <c r="M10" i="828"/>
  <c r="N10" i="828"/>
  <c r="J10" i="828"/>
  <c r="L10" i="828"/>
  <c r="K10" i="828"/>
  <c r="H10" i="828"/>
  <c r="O10" i="828"/>
  <c r="I10" i="828"/>
  <c r="P10" i="828"/>
  <c r="E10" i="828"/>
  <c r="F10" i="828"/>
  <c r="G10" i="828"/>
  <c r="L11" i="828"/>
  <c r="E11" i="828"/>
  <c r="P11" i="828"/>
  <c r="G11" i="828"/>
  <c r="H11" i="828"/>
  <c r="J11" i="828"/>
  <c r="N11" i="828"/>
  <c r="K11" i="828"/>
  <c r="I11" i="828"/>
  <c r="O11" i="828"/>
  <c r="F11" i="828"/>
  <c r="M11" i="828"/>
  <c r="O12" i="828"/>
  <c r="N12" i="828"/>
  <c r="P12" i="828"/>
  <c r="E12" i="828"/>
  <c r="H12" i="828"/>
  <c r="I12" i="828"/>
  <c r="L12" i="828"/>
  <c r="J12" i="828"/>
  <c r="K12" i="828"/>
  <c r="G12" i="828"/>
  <c r="F12" i="828"/>
  <c r="M12" i="828"/>
  <c r="L13" i="828"/>
  <c r="O13" i="828"/>
  <c r="M13" i="828"/>
  <c r="J13" i="828"/>
  <c r="N13" i="828"/>
  <c r="K13" i="828"/>
  <c r="H13" i="828"/>
  <c r="G13" i="828"/>
  <c r="E13" i="828"/>
  <c r="I13" i="828"/>
  <c r="F13" i="828"/>
  <c r="P13" i="828"/>
  <c r="L14" i="828"/>
  <c r="M14" i="828"/>
  <c r="N14" i="828"/>
  <c r="G14" i="828"/>
  <c r="I14" i="828"/>
  <c r="K14" i="828"/>
  <c r="H14" i="828"/>
  <c r="E14" i="828"/>
  <c r="J14" i="828"/>
  <c r="P14" i="828"/>
  <c r="O14" i="828"/>
  <c r="F14" i="828"/>
  <c r="E15" i="828"/>
  <c r="G15" i="828"/>
  <c r="J15" i="828"/>
  <c r="L15" i="828"/>
  <c r="H15" i="828"/>
  <c r="P15" i="828"/>
  <c r="M15" i="828"/>
  <c r="I15" i="828"/>
  <c r="K15" i="828"/>
  <c r="N15" i="828"/>
  <c r="F15" i="828"/>
  <c r="O15" i="828"/>
  <c r="H4" i="827"/>
  <c r="G4" i="827"/>
  <c r="O4" i="827"/>
  <c r="K4" i="827"/>
  <c r="I4" i="827"/>
  <c r="J4" i="827"/>
  <c r="L4" i="827"/>
  <c r="M4" i="827"/>
  <c r="E4" i="827"/>
  <c r="N4" i="827"/>
  <c r="N5" i="827"/>
  <c r="P5" i="827"/>
  <c r="G5" i="827"/>
  <c r="M5" i="827"/>
  <c r="I5" i="827"/>
  <c r="H5" i="827"/>
  <c r="K5" i="827"/>
  <c r="J5" i="827"/>
  <c r="E5" i="827"/>
  <c r="O5" i="827"/>
  <c r="F5" i="827"/>
  <c r="L5" i="827"/>
  <c r="E6" i="827"/>
  <c r="O6" i="827"/>
  <c r="H6" i="827"/>
  <c r="L6" i="827"/>
  <c r="I6" i="827"/>
  <c r="K6" i="827"/>
  <c r="M6" i="827"/>
  <c r="N6" i="827"/>
  <c r="P6" i="827"/>
  <c r="G6" i="827"/>
  <c r="J6" i="827"/>
  <c r="F6" i="827"/>
  <c r="J7" i="827"/>
  <c r="G7" i="827"/>
  <c r="E7" i="827"/>
  <c r="I7" i="827"/>
  <c r="H7" i="827"/>
  <c r="L7" i="827"/>
  <c r="P7" i="827"/>
  <c r="M7" i="827"/>
  <c r="N7" i="827"/>
  <c r="K7" i="827"/>
  <c r="F7" i="827"/>
  <c r="O7" i="827"/>
  <c r="O8" i="827"/>
  <c r="L8" i="827"/>
  <c r="M8" i="827"/>
  <c r="G8" i="827"/>
  <c r="P8" i="827"/>
  <c r="K8" i="827"/>
  <c r="H8" i="827"/>
  <c r="E8" i="827"/>
  <c r="N8" i="827"/>
  <c r="J8" i="827"/>
  <c r="F8" i="827"/>
  <c r="I8" i="827"/>
  <c r="K9" i="827"/>
  <c r="I9" i="827"/>
  <c r="O9" i="827"/>
  <c r="P9" i="827"/>
  <c r="G9" i="827"/>
  <c r="L9" i="827"/>
  <c r="N9" i="827"/>
  <c r="J9" i="827"/>
  <c r="M9" i="827"/>
  <c r="E9" i="827"/>
  <c r="F9" i="827"/>
  <c r="H9" i="827"/>
  <c r="I10" i="827"/>
  <c r="N10" i="827"/>
  <c r="H10" i="827"/>
  <c r="J10" i="827"/>
  <c r="E10" i="827"/>
  <c r="P10" i="827"/>
  <c r="G10" i="827"/>
  <c r="K10" i="827"/>
  <c r="L10" i="827"/>
  <c r="M10" i="827"/>
  <c r="F10" i="827"/>
  <c r="O10" i="827"/>
  <c r="E11" i="827"/>
  <c r="I11" i="827"/>
  <c r="L11" i="827"/>
  <c r="K11" i="827"/>
  <c r="H11" i="827"/>
  <c r="M11" i="827"/>
  <c r="G11" i="827"/>
  <c r="J11" i="827"/>
  <c r="N11" i="827"/>
  <c r="O11" i="827"/>
  <c r="F11" i="827"/>
  <c r="P11" i="827"/>
  <c r="I12" i="827"/>
  <c r="P12" i="827"/>
  <c r="K12" i="827"/>
  <c r="G12" i="827"/>
  <c r="E12" i="827"/>
  <c r="L12" i="827"/>
  <c r="H12" i="827"/>
  <c r="O12" i="827"/>
  <c r="M12" i="827"/>
  <c r="J12" i="827"/>
  <c r="F12" i="827"/>
  <c r="N12" i="827"/>
  <c r="H13" i="827"/>
  <c r="O13" i="827"/>
  <c r="E13" i="827"/>
  <c r="K13" i="827"/>
  <c r="P13" i="827"/>
  <c r="L13" i="827"/>
  <c r="J13" i="827"/>
  <c r="M13" i="827"/>
  <c r="I13" i="827"/>
  <c r="N13" i="827"/>
  <c r="F13" i="827"/>
  <c r="G13" i="827"/>
  <c r="G3" i="823"/>
  <c r="L3" i="823"/>
  <c r="E3" i="823"/>
  <c r="K3" i="823"/>
  <c r="H3" i="823"/>
  <c r="N3" i="823"/>
  <c r="P3" i="823"/>
  <c r="I3" i="823"/>
  <c r="O3" i="823"/>
  <c r="M3" i="823"/>
  <c r="F3" i="823"/>
  <c r="J3" i="823"/>
  <c r="E4" i="819"/>
  <c r="O4" i="819"/>
  <c r="L4" i="819"/>
  <c r="P4" i="819"/>
  <c r="N4" i="819"/>
  <c r="H4" i="819"/>
  <c r="M4" i="819"/>
  <c r="G4" i="819"/>
  <c r="J4" i="819"/>
  <c r="K4" i="819"/>
  <c r="I4" i="819"/>
  <c r="F4" i="819"/>
  <c r="K5" i="819"/>
  <c r="I5" i="819"/>
  <c r="J5" i="819"/>
  <c r="O5" i="819"/>
  <c r="G5" i="819"/>
  <c r="L5" i="819"/>
  <c r="E5" i="819"/>
  <c r="N5" i="819"/>
  <c r="P5" i="819"/>
  <c r="M5" i="819"/>
  <c r="F5" i="819"/>
  <c r="H5" i="819"/>
  <c r="J6" i="819"/>
  <c r="K6" i="819"/>
  <c r="P6" i="819"/>
  <c r="G6" i="819"/>
  <c r="N6" i="819"/>
  <c r="O6" i="819"/>
  <c r="M6" i="819"/>
  <c r="E6" i="819"/>
  <c r="L6" i="819"/>
  <c r="H6" i="819"/>
  <c r="I6" i="819"/>
  <c r="F6" i="819"/>
  <c r="K7" i="819"/>
  <c r="N7" i="819"/>
  <c r="G7" i="819"/>
  <c r="E7" i="819"/>
  <c r="M7" i="819"/>
  <c r="H7" i="819"/>
  <c r="J7" i="819"/>
  <c r="L7" i="819"/>
  <c r="P7" i="819"/>
  <c r="O7" i="819"/>
  <c r="F7" i="819"/>
  <c r="I7" i="819"/>
  <c r="L8" i="819"/>
  <c r="O8" i="819"/>
  <c r="E8" i="819"/>
  <c r="P8" i="819"/>
  <c r="N8" i="819"/>
  <c r="K8" i="819"/>
  <c r="J8" i="819"/>
  <c r="G8" i="819"/>
  <c r="I8" i="819"/>
  <c r="M8" i="819"/>
  <c r="F8" i="819"/>
  <c r="H8" i="819"/>
  <c r="P9" i="819"/>
  <c r="K9" i="819"/>
  <c r="H9" i="819"/>
  <c r="E9" i="819"/>
  <c r="I9" i="819"/>
  <c r="L9" i="819"/>
  <c r="M9" i="819"/>
  <c r="G9" i="819"/>
  <c r="N9" i="819"/>
  <c r="J9" i="819"/>
  <c r="F9" i="819"/>
  <c r="O9" i="819"/>
  <c r="M10" i="819"/>
  <c r="H10" i="819"/>
  <c r="G10" i="819"/>
  <c r="N10" i="819"/>
  <c r="I10" i="819"/>
  <c r="K10" i="819"/>
  <c r="L10" i="819"/>
  <c r="P10" i="819"/>
  <c r="O10" i="819"/>
  <c r="J10" i="819"/>
  <c r="F10" i="819"/>
  <c r="E10" i="819"/>
  <c r="H11" i="819"/>
  <c r="N11" i="819"/>
  <c r="E11" i="819"/>
  <c r="L11" i="819"/>
  <c r="O11" i="819"/>
  <c r="J11" i="819"/>
  <c r="P11" i="819"/>
  <c r="M11" i="819"/>
  <c r="G11" i="819"/>
  <c r="K11" i="819"/>
  <c r="F11" i="819"/>
  <c r="I11" i="819"/>
  <c r="I12" i="819"/>
  <c r="J12" i="819"/>
  <c r="G12" i="819"/>
  <c r="M12" i="819"/>
  <c r="H12" i="819"/>
  <c r="O12" i="819"/>
  <c r="N12" i="819"/>
  <c r="P12" i="819"/>
  <c r="L12" i="819"/>
  <c r="E12" i="819"/>
  <c r="F12" i="819"/>
  <c r="K12" i="819"/>
  <c r="I13" i="819"/>
  <c r="H13" i="819"/>
  <c r="O13" i="819"/>
  <c r="M13" i="819"/>
  <c r="N13" i="819"/>
  <c r="P13" i="819"/>
  <c r="G13" i="819"/>
  <c r="K13" i="819"/>
  <c r="J13" i="819"/>
  <c r="L13" i="819"/>
  <c r="F13" i="819"/>
  <c r="E13" i="819"/>
  <c r="J14" i="819"/>
  <c r="K14" i="819"/>
  <c r="M14" i="819"/>
  <c r="E14" i="819"/>
  <c r="G14" i="819"/>
  <c r="L14" i="819"/>
  <c r="N14" i="819"/>
  <c r="P14" i="819"/>
  <c r="H14" i="819"/>
  <c r="O14" i="819"/>
  <c r="I14" i="819"/>
  <c r="F14" i="819"/>
  <c r="J15" i="819"/>
  <c r="N15" i="819"/>
  <c r="K15" i="819"/>
  <c r="P15" i="819"/>
  <c r="H15" i="819"/>
  <c r="L15" i="819"/>
  <c r="O15" i="819"/>
  <c r="M15" i="819"/>
  <c r="E15" i="819"/>
  <c r="I15" i="819"/>
  <c r="F15" i="819"/>
  <c r="G15" i="819"/>
  <c r="I16" i="819"/>
  <c r="O16" i="819"/>
  <c r="E16" i="819"/>
  <c r="G16" i="819"/>
  <c r="M16" i="819"/>
  <c r="N16" i="819"/>
  <c r="H16" i="819"/>
  <c r="L16" i="819"/>
  <c r="K16" i="819"/>
  <c r="J16" i="819"/>
  <c r="F16" i="819"/>
  <c r="P16" i="819"/>
  <c r="O4" i="814"/>
  <c r="K4" i="814"/>
  <c r="N4" i="814"/>
  <c r="M4" i="814"/>
  <c r="H4" i="814"/>
  <c r="G4" i="814"/>
  <c r="L4" i="814"/>
  <c r="I4" i="814"/>
  <c r="E4" i="814"/>
  <c r="P4" i="814"/>
  <c r="F4" i="814"/>
  <c r="J4" i="814"/>
  <c r="K5" i="814"/>
  <c r="H5" i="814"/>
  <c r="J5" i="814"/>
  <c r="P5" i="814"/>
  <c r="L5" i="814"/>
  <c r="E5" i="814"/>
  <c r="G5" i="814"/>
  <c r="M5" i="814"/>
  <c r="O5" i="814"/>
  <c r="N5" i="814"/>
  <c r="F5" i="814"/>
  <c r="I5" i="814"/>
  <c r="N6" i="814"/>
  <c r="I6" i="814"/>
  <c r="M6" i="814"/>
  <c r="E6" i="814"/>
  <c r="J6" i="814"/>
  <c r="O6" i="814"/>
  <c r="L6" i="814"/>
  <c r="K6" i="814"/>
  <c r="G6" i="814"/>
  <c r="H6" i="814"/>
  <c r="F6" i="814"/>
  <c r="P6" i="814"/>
  <c r="L7" i="814"/>
  <c r="G7" i="814"/>
  <c r="M7" i="814"/>
  <c r="J7" i="814"/>
  <c r="O7" i="814"/>
  <c r="N7" i="814"/>
  <c r="H7" i="814"/>
  <c r="P7" i="814"/>
  <c r="E7" i="814"/>
  <c r="K7" i="814"/>
  <c r="F7" i="814"/>
  <c r="I7" i="814"/>
  <c r="J8" i="814"/>
  <c r="H8" i="814"/>
  <c r="K8" i="814"/>
  <c r="E8" i="814"/>
  <c r="N8" i="814"/>
  <c r="L8" i="814"/>
  <c r="G8" i="814"/>
  <c r="P8" i="814"/>
  <c r="O8" i="814"/>
  <c r="M8" i="814"/>
  <c r="F8" i="814"/>
  <c r="I8" i="814"/>
  <c r="H9" i="814"/>
  <c r="G9" i="814"/>
  <c r="J9" i="814"/>
  <c r="K9" i="814"/>
  <c r="M9" i="814"/>
  <c r="N9" i="814"/>
  <c r="O9" i="814"/>
  <c r="L9" i="814"/>
  <c r="P9" i="814"/>
  <c r="I9" i="814"/>
  <c r="F9" i="814"/>
  <c r="E9" i="814"/>
  <c r="J10" i="814"/>
  <c r="M10" i="814"/>
  <c r="E10" i="814"/>
  <c r="H10" i="814"/>
  <c r="N10" i="814"/>
  <c r="O10" i="814"/>
  <c r="L10" i="814"/>
  <c r="G10" i="814"/>
  <c r="I10" i="814"/>
  <c r="K10" i="814"/>
  <c r="P10" i="814"/>
  <c r="F10" i="814"/>
  <c r="H11" i="814"/>
  <c r="K11" i="814"/>
  <c r="P11" i="814"/>
  <c r="G11" i="814"/>
  <c r="O11" i="814"/>
  <c r="J11" i="814"/>
  <c r="E11" i="814"/>
  <c r="M11" i="814"/>
  <c r="I11" i="814"/>
  <c r="L11" i="814"/>
  <c r="F11" i="814"/>
  <c r="N11" i="814"/>
  <c r="N12" i="814"/>
  <c r="K12" i="814"/>
  <c r="P12" i="814"/>
  <c r="L12" i="814"/>
  <c r="I12" i="814"/>
  <c r="E12" i="814"/>
  <c r="H12" i="814"/>
  <c r="O12" i="814"/>
  <c r="G12" i="814"/>
  <c r="M12" i="814"/>
  <c r="F12" i="814"/>
  <c r="J12" i="814"/>
  <c r="K13" i="814"/>
  <c r="H13" i="814"/>
  <c r="O13" i="814"/>
  <c r="I13" i="814"/>
  <c r="J13" i="814"/>
  <c r="N13" i="814"/>
  <c r="P13" i="814"/>
  <c r="M13" i="814"/>
  <c r="E13" i="814"/>
  <c r="G13" i="814"/>
  <c r="F13" i="814"/>
  <c r="L13" i="814"/>
  <c r="M14" i="814"/>
  <c r="G14" i="814"/>
  <c r="H14" i="814"/>
  <c r="P14" i="814"/>
  <c r="J14" i="814"/>
  <c r="L14" i="814"/>
  <c r="K14" i="814"/>
  <c r="O14" i="814"/>
  <c r="I14" i="814"/>
  <c r="E14" i="814"/>
  <c r="F14" i="814"/>
  <c r="N14" i="814"/>
  <c r="M15" i="814"/>
  <c r="I15" i="814"/>
  <c r="G15" i="814"/>
  <c r="O15" i="814"/>
  <c r="N15" i="814"/>
  <c r="L15" i="814"/>
  <c r="J15" i="814"/>
  <c r="K15" i="814"/>
  <c r="E15" i="814"/>
  <c r="P15" i="814"/>
  <c r="F15" i="814"/>
  <c r="H15" i="814"/>
  <c r="P16" i="814"/>
  <c r="K16" i="814"/>
  <c r="M16" i="814"/>
  <c r="N16" i="814"/>
  <c r="J16" i="814"/>
  <c r="G16" i="814"/>
  <c r="I16" i="814"/>
  <c r="O16" i="814"/>
  <c r="L16" i="814"/>
  <c r="H16" i="814"/>
  <c r="F16" i="814"/>
  <c r="E16" i="814"/>
  <c r="H17" i="814"/>
  <c r="N17" i="814"/>
  <c r="I17" i="814"/>
  <c r="J17" i="814"/>
  <c r="P17" i="814"/>
  <c r="E17" i="814"/>
  <c r="O17" i="814"/>
  <c r="K17" i="814"/>
  <c r="G17" i="814"/>
  <c r="L17" i="814"/>
  <c r="F17" i="814"/>
  <c r="M17" i="814"/>
  <c r="H18" i="814"/>
  <c r="L18" i="814"/>
  <c r="O18" i="814"/>
  <c r="E18" i="814"/>
  <c r="J18" i="814"/>
  <c r="G18" i="814"/>
  <c r="P18" i="814"/>
  <c r="N18" i="814"/>
  <c r="I18" i="814"/>
  <c r="K18" i="814"/>
  <c r="F18" i="814"/>
  <c r="M18" i="814"/>
  <c r="I19" i="814"/>
  <c r="H19" i="814"/>
  <c r="O19" i="814"/>
  <c r="J19" i="814"/>
  <c r="K19" i="814"/>
  <c r="N19" i="814"/>
  <c r="L19" i="814"/>
  <c r="M19" i="814"/>
  <c r="E19" i="814"/>
  <c r="G19" i="814"/>
  <c r="F19" i="814"/>
  <c r="P19" i="814"/>
  <c r="G4" i="810"/>
  <c r="O4" i="810"/>
  <c r="E4" i="810"/>
  <c r="K4" i="810"/>
  <c r="I4" i="810"/>
  <c r="L4" i="810"/>
  <c r="P4" i="810"/>
  <c r="J4" i="810"/>
  <c r="H4" i="810"/>
  <c r="N4" i="810"/>
  <c r="F4" i="810"/>
  <c r="M4" i="810"/>
  <c r="G5" i="810"/>
  <c r="M5" i="810"/>
  <c r="J5" i="810"/>
  <c r="P5" i="810"/>
  <c r="N5" i="810"/>
  <c r="E5" i="810"/>
  <c r="K5" i="810"/>
  <c r="L5" i="810"/>
  <c r="H5" i="810"/>
  <c r="I5" i="810"/>
  <c r="F5" i="810"/>
  <c r="O5" i="810"/>
  <c r="L6" i="810"/>
  <c r="O6" i="810"/>
  <c r="I6" i="810"/>
  <c r="P6" i="810"/>
  <c r="K6" i="810"/>
  <c r="H6" i="810"/>
  <c r="G6" i="810"/>
  <c r="J6" i="810"/>
  <c r="M6" i="810"/>
  <c r="N6" i="810"/>
  <c r="F6" i="810"/>
  <c r="E6" i="810"/>
  <c r="L7" i="810"/>
  <c r="N7" i="810"/>
  <c r="J7" i="810"/>
  <c r="E7" i="810"/>
  <c r="M7" i="810"/>
  <c r="H7" i="810"/>
  <c r="G7" i="810"/>
  <c r="I7" i="810"/>
  <c r="O7" i="810"/>
  <c r="K7" i="810"/>
  <c r="F7" i="810"/>
  <c r="P7" i="810"/>
  <c r="J8" i="810"/>
  <c r="M8" i="810"/>
  <c r="H8" i="810"/>
  <c r="K8" i="810"/>
  <c r="O8" i="810"/>
  <c r="N8" i="810"/>
  <c r="P8" i="810"/>
  <c r="I8" i="810"/>
  <c r="E8" i="810"/>
  <c r="G8" i="810"/>
  <c r="F8" i="810"/>
  <c r="L8" i="810"/>
  <c r="L9" i="810"/>
  <c r="P9" i="810"/>
  <c r="N9" i="810"/>
  <c r="K9" i="810"/>
  <c r="E9" i="810"/>
  <c r="I9" i="810"/>
  <c r="H9" i="810"/>
  <c r="G9" i="810"/>
  <c r="M9" i="810"/>
  <c r="O9" i="810"/>
  <c r="F9" i="810"/>
  <c r="J9" i="810"/>
  <c r="J10" i="810"/>
  <c r="K10" i="810"/>
  <c r="H10" i="810"/>
  <c r="N10" i="810"/>
  <c r="P10" i="810"/>
  <c r="O10" i="810"/>
  <c r="M10" i="810"/>
  <c r="G10" i="810"/>
  <c r="L10" i="810"/>
  <c r="I10" i="810"/>
  <c r="E10" i="810"/>
  <c r="F10" i="810"/>
  <c r="K11" i="810"/>
  <c r="M11" i="810"/>
  <c r="J11" i="810"/>
  <c r="N11" i="810"/>
  <c r="P11" i="810"/>
  <c r="G11" i="810"/>
  <c r="E11" i="810"/>
  <c r="H11" i="810"/>
  <c r="O11" i="810"/>
  <c r="L11" i="810"/>
  <c r="F11" i="810"/>
  <c r="I11" i="810"/>
  <c r="L12" i="810"/>
  <c r="H12" i="810"/>
  <c r="K12" i="810"/>
  <c r="N12" i="810"/>
  <c r="G12" i="810"/>
  <c r="O12" i="810"/>
  <c r="J12" i="810"/>
  <c r="M12" i="810"/>
  <c r="E12" i="810"/>
  <c r="P12" i="810"/>
  <c r="F12" i="810"/>
  <c r="I12" i="810"/>
  <c r="G13" i="810"/>
  <c r="P13" i="810"/>
  <c r="I13" i="810"/>
  <c r="L13" i="810"/>
  <c r="O13" i="810"/>
  <c r="N13" i="810"/>
  <c r="J13" i="810"/>
  <c r="M13" i="810"/>
  <c r="E13" i="810"/>
  <c r="H13" i="810"/>
  <c r="F13" i="810"/>
  <c r="K13" i="810"/>
  <c r="P14" i="810"/>
  <c r="G14" i="810"/>
  <c r="E14" i="810"/>
  <c r="H14" i="810"/>
  <c r="M14" i="810"/>
  <c r="O14" i="810"/>
  <c r="N14" i="810"/>
  <c r="I14" i="810"/>
  <c r="L14" i="810"/>
  <c r="K14" i="810"/>
  <c r="F14" i="810"/>
  <c r="J14" i="810"/>
  <c r="L15" i="810"/>
  <c r="M15" i="810"/>
  <c r="N15" i="810"/>
  <c r="P15" i="810"/>
  <c r="G15" i="810"/>
  <c r="E15" i="810"/>
  <c r="H15" i="810"/>
  <c r="O15" i="810"/>
  <c r="I15" i="810"/>
  <c r="J15" i="810"/>
  <c r="F15" i="810"/>
  <c r="K15" i="810"/>
  <c r="L16" i="810"/>
  <c r="P16" i="810"/>
  <c r="I16" i="810"/>
  <c r="H16" i="810"/>
  <c r="G16" i="810"/>
  <c r="E16" i="810"/>
  <c r="O16" i="810"/>
  <c r="J16" i="810"/>
  <c r="K16" i="810"/>
  <c r="M16" i="810"/>
  <c r="F16" i="810"/>
  <c r="N16" i="810"/>
  <c r="L17" i="810"/>
  <c r="N17" i="810"/>
  <c r="O17" i="810"/>
  <c r="I17" i="810"/>
  <c r="K17" i="810"/>
  <c r="E17" i="810"/>
  <c r="M17" i="810"/>
  <c r="G17" i="810"/>
  <c r="J17" i="810"/>
  <c r="H17" i="810"/>
  <c r="F17" i="810"/>
  <c r="P17" i="810"/>
  <c r="L18" i="810"/>
  <c r="I18" i="810"/>
  <c r="E18" i="810"/>
  <c r="P18" i="810"/>
  <c r="K18" i="810"/>
  <c r="M18" i="810"/>
  <c r="G18" i="810"/>
  <c r="N18" i="810"/>
  <c r="O18" i="810"/>
  <c r="H18" i="810"/>
  <c r="F18" i="810"/>
  <c r="J18" i="810"/>
  <c r="N4" i="809"/>
  <c r="G4" i="809"/>
  <c r="H4" i="809"/>
  <c r="M4" i="809"/>
  <c r="I4" i="809"/>
  <c r="L4" i="809"/>
  <c r="J4" i="809"/>
  <c r="E4" i="809"/>
  <c r="P4" i="809"/>
  <c r="K4" i="809"/>
  <c r="F4" i="809"/>
  <c r="O4" i="809"/>
  <c r="H5" i="809"/>
  <c r="J5" i="809"/>
  <c r="N5" i="809"/>
  <c r="O5" i="809"/>
  <c r="I5" i="809"/>
  <c r="E5" i="809"/>
  <c r="M5" i="809"/>
  <c r="K5" i="809"/>
  <c r="P5" i="809"/>
  <c r="L5" i="809"/>
  <c r="F5" i="809"/>
  <c r="G5" i="809"/>
  <c r="H6" i="809"/>
  <c r="P6" i="809"/>
  <c r="K6" i="809"/>
  <c r="N6" i="809"/>
  <c r="L6" i="809"/>
  <c r="I6" i="809"/>
  <c r="G6" i="809"/>
  <c r="J6" i="809"/>
  <c r="O6" i="809"/>
  <c r="E6" i="809"/>
  <c r="F6" i="809"/>
  <c r="M6" i="809"/>
  <c r="N7" i="809"/>
  <c r="O7" i="809"/>
  <c r="K7" i="809"/>
  <c r="J7" i="809"/>
  <c r="P7" i="809"/>
  <c r="L7" i="809"/>
  <c r="E7" i="809"/>
  <c r="M7" i="809"/>
  <c r="G7" i="809"/>
  <c r="I7" i="809"/>
  <c r="F7" i="809"/>
  <c r="H7" i="809"/>
  <c r="H8" i="809"/>
  <c r="J8" i="809"/>
  <c r="M8" i="809"/>
  <c r="G8" i="809"/>
  <c r="P8" i="809"/>
  <c r="L8" i="809"/>
  <c r="E8" i="809"/>
  <c r="O8" i="809"/>
  <c r="I8" i="809"/>
  <c r="K8" i="809"/>
  <c r="N8" i="809"/>
  <c r="F8" i="809"/>
  <c r="N9" i="809"/>
  <c r="E9" i="809"/>
  <c r="O9" i="809"/>
  <c r="L9" i="809"/>
  <c r="G9" i="809"/>
  <c r="K9" i="809"/>
  <c r="M9" i="809"/>
  <c r="P9" i="809"/>
  <c r="H9" i="809"/>
  <c r="J9" i="809"/>
  <c r="F9" i="809"/>
  <c r="I9" i="809"/>
  <c r="L10" i="809"/>
  <c r="G10" i="809"/>
  <c r="P10" i="809"/>
  <c r="H10" i="809"/>
  <c r="I10" i="809"/>
  <c r="O10" i="809"/>
  <c r="E10" i="809"/>
  <c r="M10" i="809"/>
  <c r="J10" i="809"/>
  <c r="K10" i="809"/>
  <c r="F10" i="809"/>
  <c r="N10" i="809"/>
  <c r="G11" i="809"/>
  <c r="O11" i="809"/>
  <c r="H11" i="809"/>
  <c r="I11" i="809"/>
  <c r="N11" i="809"/>
  <c r="L11" i="809"/>
  <c r="M11" i="809"/>
  <c r="E11" i="809"/>
  <c r="J11" i="809"/>
  <c r="K11" i="809"/>
  <c r="F11" i="809"/>
  <c r="P11" i="809"/>
  <c r="H12" i="809"/>
  <c r="L12" i="809"/>
  <c r="J12" i="809"/>
  <c r="N12" i="809"/>
  <c r="K12" i="809"/>
  <c r="P12" i="809"/>
  <c r="I12" i="809"/>
  <c r="G12" i="809"/>
  <c r="E12" i="809"/>
  <c r="M12" i="809"/>
  <c r="F12" i="809"/>
  <c r="O12" i="809"/>
  <c r="N13" i="809"/>
  <c r="O13" i="809"/>
  <c r="H13" i="809"/>
  <c r="G13" i="809"/>
  <c r="L13" i="809"/>
  <c r="J13" i="809"/>
  <c r="M13" i="809"/>
  <c r="E13" i="809"/>
  <c r="P13" i="809"/>
  <c r="K13" i="809"/>
  <c r="F13" i="809"/>
  <c r="I13" i="809"/>
  <c r="I14" i="809"/>
  <c r="N14" i="809"/>
  <c r="H14" i="809"/>
  <c r="J14" i="809"/>
  <c r="G14" i="809"/>
  <c r="P14" i="809"/>
  <c r="K14" i="809"/>
  <c r="M14" i="809"/>
  <c r="L14" i="809"/>
  <c r="E14" i="809"/>
  <c r="O14" i="809"/>
  <c r="F14" i="809"/>
  <c r="K15" i="809"/>
  <c r="M15" i="809"/>
  <c r="L15" i="809"/>
  <c r="P15" i="809"/>
  <c r="N15" i="809"/>
  <c r="J15" i="809"/>
  <c r="G15" i="809"/>
  <c r="O15" i="809"/>
  <c r="E15" i="809"/>
  <c r="H15" i="809"/>
  <c r="F15" i="809"/>
  <c r="I15" i="809"/>
  <c r="G16" i="809"/>
  <c r="O16" i="809"/>
  <c r="L16" i="809"/>
  <c r="E16" i="809"/>
  <c r="J16" i="809"/>
  <c r="M16" i="809"/>
  <c r="N16" i="809"/>
  <c r="I16" i="809"/>
  <c r="P16" i="809"/>
  <c r="H16" i="809"/>
  <c r="F16" i="809"/>
  <c r="K16" i="809"/>
  <c r="J17" i="809"/>
  <c r="L17" i="809"/>
  <c r="M17" i="809"/>
  <c r="G17" i="809"/>
  <c r="N17" i="809"/>
  <c r="K17" i="809"/>
  <c r="E17" i="809"/>
  <c r="P17" i="809"/>
  <c r="I17" i="809"/>
  <c r="H17" i="809"/>
  <c r="F17" i="809"/>
  <c r="O17" i="809"/>
  <c r="I18" i="809"/>
  <c r="O18" i="809"/>
  <c r="H18" i="809"/>
  <c r="M18" i="809"/>
  <c r="N18" i="809"/>
  <c r="K18" i="809"/>
  <c r="G18" i="809"/>
  <c r="E18" i="809"/>
  <c r="P18" i="809"/>
  <c r="L18" i="809"/>
  <c r="F18" i="809"/>
  <c r="J18" i="809"/>
  <c r="K4" i="738"/>
  <c r="I4" i="738"/>
  <c r="P4" i="738"/>
  <c r="L4" i="738"/>
  <c r="N4" i="738"/>
  <c r="J4" i="738"/>
  <c r="M4" i="738"/>
  <c r="O4" i="738"/>
  <c r="H4" i="738"/>
  <c r="G4" i="738"/>
  <c r="F4" i="738"/>
  <c r="E4" i="738"/>
  <c r="O5" i="738"/>
  <c r="J5" i="738"/>
  <c r="N5" i="738"/>
  <c r="I5" i="738"/>
  <c r="K5" i="738"/>
  <c r="M5" i="738"/>
  <c r="G5" i="738"/>
  <c r="E5" i="738"/>
  <c r="L5" i="738"/>
  <c r="H5" i="738"/>
  <c r="F5" i="738"/>
  <c r="P5" i="738"/>
  <c r="J6" i="738"/>
  <c r="P6" i="738"/>
  <c r="M6" i="738"/>
  <c r="E6" i="738"/>
  <c r="H6" i="738"/>
  <c r="I6" i="738"/>
  <c r="K6" i="738"/>
  <c r="G6" i="738"/>
  <c r="L6" i="738"/>
  <c r="N6" i="738"/>
  <c r="F6" i="738"/>
  <c r="O6" i="738"/>
  <c r="O7" i="738"/>
  <c r="L7" i="738"/>
  <c r="K7" i="738"/>
  <c r="M7" i="738"/>
  <c r="I7" i="738"/>
  <c r="E7" i="738"/>
  <c r="J7" i="738"/>
  <c r="P7" i="738"/>
  <c r="H7" i="738"/>
  <c r="N7" i="738"/>
  <c r="G7" i="738"/>
  <c r="F7" i="738"/>
  <c r="P8" i="738"/>
  <c r="I8" i="738"/>
  <c r="O8" i="738"/>
  <c r="E8" i="738"/>
  <c r="K8" i="738"/>
  <c r="M8" i="738"/>
  <c r="G8" i="738"/>
  <c r="L8" i="738"/>
  <c r="H8" i="738"/>
  <c r="J8" i="738"/>
  <c r="F8" i="738"/>
  <c r="N8" i="738"/>
  <c r="G9" i="738"/>
  <c r="E9" i="738"/>
  <c r="P9" i="738"/>
  <c r="J9" i="738"/>
  <c r="I9" i="738"/>
  <c r="L9" i="738"/>
  <c r="O9" i="738"/>
  <c r="M9" i="738"/>
  <c r="K9" i="738"/>
  <c r="H9" i="738"/>
  <c r="N9" i="738"/>
  <c r="F9" i="738"/>
  <c r="I10" i="738"/>
  <c r="M10" i="738"/>
  <c r="H10" i="738"/>
  <c r="P10" i="738"/>
  <c r="E10" i="738"/>
  <c r="K10" i="738"/>
  <c r="L10" i="738"/>
  <c r="J10" i="738"/>
  <c r="G10" i="738"/>
  <c r="N10" i="738"/>
  <c r="F10" i="738"/>
  <c r="O10" i="738"/>
  <c r="L11" i="738"/>
  <c r="I11" i="738"/>
  <c r="O11" i="738"/>
  <c r="M11" i="738"/>
  <c r="E11" i="738"/>
  <c r="P11" i="738"/>
  <c r="H11" i="738"/>
  <c r="J11" i="738"/>
  <c r="N11" i="738"/>
  <c r="K11" i="738"/>
  <c r="F11" i="738"/>
  <c r="G11" i="738"/>
  <c r="G12" i="738"/>
  <c r="H12" i="738"/>
  <c r="O12" i="738"/>
  <c r="M12" i="738"/>
  <c r="L12" i="738"/>
  <c r="N12" i="738"/>
  <c r="I12" i="738"/>
  <c r="P12" i="738"/>
  <c r="K12" i="738"/>
  <c r="E12" i="738"/>
  <c r="F12" i="738"/>
  <c r="J12" i="738"/>
  <c r="M13" i="738"/>
  <c r="K13" i="738"/>
  <c r="P13" i="738"/>
  <c r="J13" i="738"/>
  <c r="N13" i="738"/>
  <c r="G13" i="738"/>
  <c r="E13" i="738"/>
  <c r="I13" i="738"/>
  <c r="H13" i="738"/>
  <c r="O13" i="738"/>
  <c r="F13" i="738"/>
  <c r="L13" i="738"/>
  <c r="E14" i="738"/>
  <c r="J14" i="738"/>
  <c r="G14" i="738"/>
  <c r="O14" i="738"/>
  <c r="P14" i="738"/>
  <c r="I14" i="738"/>
  <c r="H14" i="738"/>
  <c r="L14" i="738"/>
  <c r="N14" i="738"/>
  <c r="M14" i="738"/>
  <c r="F14" i="738"/>
  <c r="K14" i="738"/>
  <c r="L15" i="738"/>
  <c r="E15" i="738"/>
  <c r="K15" i="738"/>
  <c r="P15" i="738"/>
  <c r="G15" i="738"/>
  <c r="O15" i="738"/>
  <c r="H15" i="738"/>
  <c r="I15" i="738"/>
  <c r="J15" i="738"/>
  <c r="N15" i="738"/>
  <c r="M15" i="738"/>
  <c r="F15" i="738"/>
  <c r="E4" i="642"/>
  <c r="O4" i="642"/>
  <c r="P4" i="642"/>
  <c r="L4" i="642"/>
  <c r="N4" i="642"/>
  <c r="G4" i="642"/>
  <c r="H4" i="642"/>
  <c r="K4" i="642"/>
  <c r="M4" i="642"/>
  <c r="J4" i="642"/>
  <c r="F4" i="642"/>
  <c r="I4" i="642"/>
  <c r="H5" i="642"/>
  <c r="N5" i="642"/>
  <c r="P5" i="642"/>
  <c r="K5" i="642"/>
  <c r="L5" i="642"/>
  <c r="I5" i="642"/>
  <c r="M5" i="642"/>
  <c r="G5" i="642"/>
  <c r="O5" i="642"/>
  <c r="J5" i="642"/>
  <c r="F5" i="642"/>
  <c r="E5" i="642"/>
  <c r="N6" i="642"/>
  <c r="E6" i="642"/>
  <c r="L6" i="642"/>
  <c r="K6" i="642"/>
  <c r="I6" i="642"/>
  <c r="P6" i="642"/>
  <c r="O6" i="642"/>
  <c r="J6" i="642"/>
  <c r="G6" i="642"/>
  <c r="H6" i="642"/>
  <c r="F6" i="642"/>
  <c r="M6" i="642"/>
  <c r="K7" i="642"/>
  <c r="G7" i="642"/>
  <c r="J7" i="642"/>
  <c r="I7" i="642"/>
  <c r="H7" i="642"/>
  <c r="P7" i="642"/>
  <c r="M7" i="642"/>
  <c r="O7" i="642"/>
  <c r="N7" i="642"/>
  <c r="L7" i="642"/>
  <c r="F7" i="642"/>
  <c r="E7" i="642"/>
  <c r="K8" i="642"/>
  <c r="J8" i="642"/>
  <c r="H8" i="642"/>
  <c r="N8" i="642"/>
  <c r="P8" i="642"/>
  <c r="L8" i="642"/>
  <c r="O8" i="642"/>
  <c r="G8" i="642"/>
  <c r="I8" i="642"/>
  <c r="E8" i="642"/>
  <c r="M8" i="642"/>
  <c r="F8" i="642"/>
  <c r="P9" i="642"/>
  <c r="H9" i="642"/>
  <c r="O9" i="642"/>
  <c r="E9" i="642"/>
  <c r="G9" i="642"/>
  <c r="J9" i="642"/>
  <c r="N9" i="642"/>
  <c r="M9" i="642"/>
  <c r="L9" i="642"/>
  <c r="I9" i="642"/>
  <c r="F9" i="642"/>
  <c r="K9" i="642"/>
  <c r="G10" i="642"/>
  <c r="K10" i="642"/>
  <c r="I10" i="642"/>
  <c r="L10" i="642"/>
  <c r="H10" i="642"/>
  <c r="N10" i="642"/>
  <c r="J10" i="642"/>
  <c r="M10" i="642"/>
  <c r="E10" i="642"/>
  <c r="O10" i="642"/>
  <c r="F10" i="642"/>
  <c r="P10" i="642"/>
  <c r="M11" i="642"/>
  <c r="P11" i="642"/>
  <c r="G11" i="642"/>
  <c r="E11" i="642"/>
  <c r="N11" i="642"/>
  <c r="O11" i="642"/>
  <c r="H11" i="642"/>
  <c r="J11" i="642"/>
  <c r="K11" i="642"/>
  <c r="L11" i="642"/>
  <c r="F11" i="642"/>
  <c r="I11" i="642"/>
  <c r="H12" i="642"/>
  <c r="L12" i="642"/>
  <c r="M12" i="642"/>
  <c r="J12" i="642"/>
  <c r="O12" i="642"/>
  <c r="P12" i="642"/>
  <c r="N12" i="642"/>
  <c r="G12" i="642"/>
  <c r="E12" i="642"/>
  <c r="K12" i="642"/>
  <c r="F12" i="642"/>
  <c r="I12" i="642"/>
  <c r="I13" i="642"/>
  <c r="M13" i="642"/>
  <c r="O13" i="642"/>
  <c r="K13" i="642"/>
  <c r="E13" i="642"/>
  <c r="L13" i="642"/>
  <c r="H13" i="642"/>
  <c r="P13" i="642"/>
  <c r="N13" i="642"/>
  <c r="J13" i="642"/>
  <c r="F13" i="642"/>
  <c r="G13" i="642"/>
  <c r="H4" i="638"/>
  <c r="J4" i="638"/>
  <c r="M4" i="638"/>
  <c r="E4" i="638"/>
  <c r="O4" i="638"/>
  <c r="I4" i="638"/>
  <c r="P4" i="638"/>
  <c r="L4" i="638"/>
  <c r="K4" i="638"/>
  <c r="G4" i="638"/>
  <c r="F4" i="638"/>
  <c r="N4" i="638"/>
  <c r="O5" i="638"/>
  <c r="M5" i="638"/>
  <c r="P5" i="638"/>
  <c r="G5" i="638"/>
  <c r="I5" i="638"/>
  <c r="K5" i="638"/>
  <c r="L5" i="638"/>
  <c r="J5" i="638"/>
  <c r="N5" i="638"/>
  <c r="H5" i="638"/>
  <c r="F5" i="638"/>
  <c r="E5" i="638"/>
  <c r="L6" i="638"/>
  <c r="J6" i="638"/>
  <c r="M6" i="638"/>
  <c r="P6" i="638"/>
  <c r="I6" i="638"/>
  <c r="K6" i="638"/>
  <c r="O6" i="638"/>
  <c r="H6" i="638"/>
  <c r="N6" i="638"/>
  <c r="G6" i="638"/>
  <c r="E6" i="638"/>
  <c r="F6" i="638"/>
  <c r="L7" i="638"/>
  <c r="J7" i="638"/>
  <c r="E7" i="638"/>
  <c r="H7" i="638"/>
  <c r="K7" i="638"/>
  <c r="O7" i="638"/>
  <c r="G7" i="638"/>
  <c r="M7" i="638"/>
  <c r="N7" i="638"/>
  <c r="P7" i="638"/>
  <c r="F7" i="638"/>
  <c r="I7" i="638"/>
  <c r="P8" i="638"/>
  <c r="L8" i="638"/>
  <c r="H8" i="638"/>
  <c r="N8" i="638"/>
  <c r="E8" i="638"/>
  <c r="M8" i="638"/>
  <c r="J8" i="638"/>
  <c r="K8" i="638"/>
  <c r="I8" i="638"/>
  <c r="G8" i="638"/>
  <c r="F8" i="638"/>
  <c r="O8" i="638"/>
  <c r="I9" i="638"/>
  <c r="N9" i="638"/>
  <c r="L9" i="638"/>
  <c r="K9" i="638"/>
  <c r="J9" i="638"/>
  <c r="G9" i="638"/>
  <c r="P9" i="638"/>
  <c r="E9" i="638"/>
  <c r="M9" i="638"/>
  <c r="H9" i="638"/>
  <c r="F9" i="638"/>
  <c r="O9" i="638"/>
  <c r="M10" i="638"/>
  <c r="N10" i="638"/>
  <c r="P10" i="638"/>
  <c r="K10" i="638"/>
  <c r="O10" i="638"/>
  <c r="J10" i="638"/>
  <c r="I10" i="638"/>
  <c r="H10" i="638"/>
  <c r="L10" i="638"/>
  <c r="G10" i="638"/>
  <c r="F10" i="638"/>
  <c r="E10" i="638"/>
  <c r="E4" i="599"/>
  <c r="H4" i="599"/>
  <c r="G4" i="599"/>
  <c r="N4" i="599"/>
  <c r="I4" i="599"/>
  <c r="P4" i="599"/>
  <c r="M4" i="599"/>
  <c r="O4" i="599"/>
  <c r="L4" i="599"/>
  <c r="J4" i="599"/>
  <c r="K4" i="599"/>
  <c r="F4" i="599"/>
  <c r="J5" i="599"/>
  <c r="M5" i="599"/>
  <c r="P5" i="599"/>
  <c r="E5" i="599"/>
  <c r="G5" i="599"/>
  <c r="N5" i="599"/>
  <c r="I5" i="599"/>
  <c r="L5" i="599"/>
  <c r="H5" i="599"/>
  <c r="O5" i="599"/>
  <c r="F5" i="599"/>
  <c r="K5" i="599"/>
  <c r="N6" i="599"/>
  <c r="J6" i="599"/>
  <c r="O6" i="599"/>
  <c r="L6" i="599"/>
  <c r="E6" i="599"/>
  <c r="M6" i="599"/>
  <c r="K6" i="599"/>
  <c r="G6" i="599"/>
  <c r="I6" i="599"/>
  <c r="P6" i="599"/>
  <c r="F6" i="599"/>
  <c r="H6" i="599"/>
  <c r="N7" i="599"/>
  <c r="H7" i="599"/>
  <c r="K7" i="599"/>
  <c r="J7" i="599"/>
  <c r="L7" i="599"/>
  <c r="P7" i="599"/>
  <c r="M7" i="599"/>
  <c r="E7" i="599"/>
  <c r="O7" i="599"/>
  <c r="I7" i="599"/>
  <c r="F7" i="599"/>
  <c r="G7" i="599"/>
  <c r="E8" i="599"/>
  <c r="L8" i="599"/>
  <c r="H8" i="599"/>
  <c r="N8" i="599"/>
  <c r="P8" i="599"/>
  <c r="G8" i="599"/>
  <c r="O8" i="599"/>
  <c r="J8" i="599"/>
  <c r="I8" i="599"/>
  <c r="K8" i="599"/>
  <c r="F8" i="599"/>
  <c r="M8" i="599"/>
  <c r="O9" i="599"/>
  <c r="P9" i="599"/>
  <c r="H9" i="599"/>
  <c r="L9" i="599"/>
  <c r="E9" i="599"/>
  <c r="N9" i="599"/>
  <c r="G9" i="599"/>
  <c r="I9" i="599"/>
  <c r="J9" i="599"/>
  <c r="M9" i="599"/>
  <c r="F9" i="599"/>
  <c r="K9" i="599"/>
  <c r="N10" i="599"/>
  <c r="G10" i="599"/>
  <c r="O10" i="599"/>
  <c r="H10" i="599"/>
  <c r="E10" i="599"/>
  <c r="M10" i="599"/>
  <c r="K10" i="599"/>
  <c r="J10" i="599"/>
  <c r="P10" i="599"/>
  <c r="I10" i="599"/>
  <c r="L10" i="599"/>
  <c r="F10" i="599"/>
  <c r="G4" i="593"/>
  <c r="J4" i="593"/>
  <c r="H4" i="593"/>
  <c r="P4" i="593"/>
  <c r="N4" i="593"/>
  <c r="O4" i="593"/>
  <c r="I4" i="593"/>
  <c r="E4" i="593"/>
  <c r="M4" i="593"/>
  <c r="L4" i="593"/>
  <c r="F4" i="593"/>
  <c r="K4" i="593"/>
  <c r="N5" i="593"/>
  <c r="H5" i="593"/>
  <c r="J5" i="593"/>
  <c r="I5" i="593"/>
  <c r="M5" i="593"/>
  <c r="L5" i="593"/>
  <c r="O5" i="593"/>
  <c r="K5" i="593"/>
  <c r="G5" i="593"/>
  <c r="P5" i="593"/>
  <c r="E5" i="593"/>
  <c r="F5" i="593"/>
  <c r="I6" i="593"/>
  <c r="H6" i="593"/>
  <c r="O6" i="593"/>
  <c r="M6" i="593"/>
  <c r="N6" i="593"/>
  <c r="K6" i="593"/>
  <c r="E6" i="593"/>
  <c r="P6" i="593"/>
  <c r="J6" i="593"/>
  <c r="L6" i="593"/>
  <c r="F6" i="593"/>
  <c r="G6" i="593"/>
  <c r="I7" i="593"/>
  <c r="M7" i="593"/>
  <c r="G7" i="593"/>
  <c r="P7" i="593"/>
  <c r="E7" i="593"/>
  <c r="K7" i="593"/>
  <c r="O7" i="593"/>
  <c r="N7" i="593"/>
  <c r="H7" i="593"/>
  <c r="J7" i="593"/>
  <c r="F7" i="593"/>
  <c r="L7" i="593"/>
  <c r="I8" i="593"/>
  <c r="J8" i="593"/>
  <c r="E8" i="593"/>
  <c r="O8" i="593"/>
  <c r="K8" i="593"/>
  <c r="N8" i="593"/>
  <c r="P8" i="593"/>
  <c r="G8" i="593"/>
  <c r="H8" i="593"/>
  <c r="M8" i="593"/>
  <c r="L8" i="593"/>
  <c r="F8" i="593"/>
  <c r="P9" i="593"/>
  <c r="M9" i="593"/>
  <c r="G9" i="593"/>
  <c r="K9" i="593"/>
  <c r="N9" i="593"/>
  <c r="E9" i="593"/>
  <c r="H9" i="593"/>
  <c r="J9" i="593"/>
  <c r="L9" i="593"/>
  <c r="I9" i="593"/>
  <c r="F9" i="593"/>
  <c r="O9" i="593"/>
  <c r="E10" i="593"/>
  <c r="H10" i="593"/>
  <c r="N10" i="593"/>
  <c r="J10" i="593"/>
  <c r="P10" i="593"/>
  <c r="L10" i="593"/>
  <c r="O10" i="593"/>
  <c r="I10" i="593"/>
  <c r="M10" i="593"/>
  <c r="G10" i="593"/>
  <c r="F10" i="593"/>
  <c r="K10" i="593"/>
  <c r="P4" i="588"/>
  <c r="G4" i="588"/>
  <c r="O4" i="588"/>
  <c r="K4" i="588"/>
  <c r="I4" i="588"/>
  <c r="H4" i="588"/>
  <c r="N4" i="588"/>
  <c r="E4" i="588"/>
  <c r="M4" i="588"/>
  <c r="L4" i="588"/>
  <c r="F4" i="588"/>
  <c r="J4" i="588"/>
  <c r="L5" i="588"/>
  <c r="G5" i="588"/>
  <c r="I5" i="588"/>
  <c r="H5" i="588"/>
  <c r="P5" i="588"/>
  <c r="M5" i="588"/>
  <c r="K5" i="588"/>
  <c r="N5" i="588"/>
  <c r="O5" i="588"/>
  <c r="J5" i="588"/>
  <c r="F5" i="588"/>
  <c r="E5" i="588"/>
  <c r="N6" i="588"/>
  <c r="P6" i="588"/>
  <c r="M6" i="588"/>
  <c r="H6" i="588"/>
  <c r="E6" i="588"/>
  <c r="G6" i="588"/>
  <c r="I6" i="588"/>
  <c r="K6" i="588"/>
  <c r="J6" i="588"/>
  <c r="O6" i="588"/>
  <c r="F6" i="588"/>
  <c r="L6" i="588"/>
  <c r="M7" i="588"/>
  <c r="O7" i="588"/>
  <c r="N7" i="588"/>
  <c r="H7" i="588"/>
  <c r="J7" i="588"/>
  <c r="L7" i="588"/>
  <c r="P7" i="588"/>
  <c r="E7" i="588"/>
  <c r="G7" i="588"/>
  <c r="I7" i="588"/>
  <c r="F7" i="588"/>
  <c r="K7" i="588"/>
  <c r="I4" i="587"/>
  <c r="M4" i="587"/>
  <c r="H4" i="587"/>
  <c r="J4" i="587"/>
  <c r="L4" i="587"/>
  <c r="E4" i="587"/>
  <c r="K4" i="587"/>
  <c r="P4" i="587"/>
  <c r="G4" i="587"/>
  <c r="N4" i="587"/>
  <c r="O4" i="587"/>
  <c r="F4" i="587"/>
  <c r="O5" i="587"/>
  <c r="I5" i="587"/>
  <c r="M5" i="587"/>
  <c r="K5" i="587"/>
  <c r="E5" i="587"/>
  <c r="N5" i="587"/>
  <c r="J5" i="587"/>
  <c r="L5" i="587"/>
  <c r="H5" i="587"/>
  <c r="G5" i="587"/>
  <c r="P5" i="587"/>
  <c r="F5" i="587"/>
  <c r="J6" i="587"/>
  <c r="G6" i="587"/>
  <c r="M6" i="587"/>
  <c r="N6" i="587"/>
  <c r="L6" i="587"/>
  <c r="I6" i="587"/>
  <c r="O6" i="587"/>
  <c r="P6" i="587"/>
  <c r="E6" i="587"/>
  <c r="K6" i="587"/>
  <c r="F6" i="587"/>
  <c r="H6" i="587"/>
  <c r="G7" i="587"/>
  <c r="O7" i="587"/>
  <c r="I7" i="587"/>
  <c r="K7" i="587"/>
  <c r="J7" i="587"/>
  <c r="M7" i="587"/>
  <c r="N7" i="587"/>
  <c r="L7" i="587"/>
  <c r="H7" i="587"/>
  <c r="E7" i="587"/>
  <c r="F7" i="587"/>
  <c r="P7" i="587"/>
  <c r="G8" i="587"/>
  <c r="E8" i="587"/>
  <c r="H8" i="587"/>
  <c r="M8" i="587"/>
  <c r="I8" i="587"/>
  <c r="N8" i="587"/>
  <c r="J8" i="587"/>
  <c r="O8" i="587"/>
  <c r="P8" i="587"/>
  <c r="K8" i="587"/>
  <c r="F8" i="587"/>
  <c r="L8" i="587"/>
  <c r="H9" i="587"/>
  <c r="O9" i="587"/>
  <c r="M9" i="587"/>
  <c r="K9" i="587"/>
  <c r="I9" i="587"/>
  <c r="P9" i="587"/>
  <c r="L9" i="587"/>
  <c r="G9" i="587"/>
  <c r="E9" i="587"/>
  <c r="N9" i="587"/>
  <c r="F9" i="587"/>
  <c r="J9" i="587"/>
  <c r="H10" i="587"/>
  <c r="G10" i="587"/>
  <c r="M10" i="587"/>
  <c r="J10" i="587"/>
  <c r="I10" i="587"/>
  <c r="K10" i="587"/>
  <c r="P10" i="587"/>
  <c r="N10" i="587"/>
  <c r="E10" i="587"/>
  <c r="L10" i="587"/>
  <c r="F10" i="587"/>
  <c r="O10" i="587"/>
  <c r="K4" i="583"/>
  <c r="L4" i="583"/>
  <c r="E4" i="583"/>
  <c r="J4" i="583"/>
  <c r="N4" i="583"/>
  <c r="I4" i="583"/>
  <c r="O4" i="583"/>
  <c r="H4" i="583"/>
  <c r="G4" i="583"/>
  <c r="P4" i="583"/>
  <c r="F4" i="583"/>
  <c r="M4" i="583"/>
  <c r="G5" i="583"/>
  <c r="K5" i="583"/>
  <c r="P5" i="583"/>
  <c r="M5" i="583"/>
  <c r="E5" i="583"/>
  <c r="H5" i="583"/>
  <c r="L5" i="583"/>
  <c r="I5" i="583"/>
  <c r="O5" i="583"/>
  <c r="N5" i="583"/>
  <c r="F5" i="583"/>
  <c r="J5" i="583"/>
  <c r="G6" i="583"/>
  <c r="J6" i="583"/>
  <c r="I6" i="583"/>
  <c r="N6" i="583"/>
  <c r="M6" i="583"/>
  <c r="L6" i="583"/>
  <c r="P6" i="583"/>
  <c r="E6" i="583"/>
  <c r="K6" i="583"/>
  <c r="H6" i="583"/>
  <c r="F6" i="583"/>
  <c r="O6" i="583"/>
  <c r="M7" i="583"/>
  <c r="G7" i="583"/>
  <c r="E7" i="583"/>
  <c r="J7" i="583"/>
  <c r="N7" i="583"/>
  <c r="H7" i="583"/>
  <c r="K7" i="583"/>
  <c r="P7" i="583"/>
  <c r="O7" i="583"/>
  <c r="L7" i="583"/>
  <c r="F7" i="583"/>
  <c r="I7" i="583"/>
  <c r="E8" i="583"/>
  <c r="G8" i="583"/>
  <c r="M8" i="583"/>
  <c r="H8" i="583"/>
  <c r="J8" i="583"/>
  <c r="P8" i="583"/>
  <c r="K8" i="583"/>
  <c r="L8" i="583"/>
  <c r="N8" i="583"/>
  <c r="O8" i="583"/>
  <c r="F8" i="583"/>
  <c r="I8" i="583"/>
  <c r="O9" i="583"/>
  <c r="N9" i="583"/>
  <c r="J9" i="583"/>
  <c r="H9" i="583"/>
  <c r="G9" i="583"/>
  <c r="I9" i="583"/>
  <c r="K9" i="583"/>
  <c r="E9" i="583"/>
  <c r="M9" i="583"/>
  <c r="P9" i="583"/>
  <c r="F9" i="583"/>
  <c r="L9" i="583"/>
  <c r="M10" i="583"/>
  <c r="H10" i="583"/>
  <c r="G10" i="583"/>
  <c r="O10" i="583"/>
  <c r="J10" i="583"/>
  <c r="I10" i="583"/>
  <c r="K10" i="583"/>
  <c r="N10" i="583"/>
  <c r="E10" i="583"/>
  <c r="L10" i="583"/>
  <c r="F10" i="583"/>
  <c r="P10" i="583"/>
  <c r="I11" i="583"/>
  <c r="O11" i="583"/>
  <c r="P11" i="583"/>
  <c r="L11" i="583"/>
  <c r="K11" i="583"/>
  <c r="N11" i="583"/>
  <c r="M11" i="583"/>
  <c r="E11" i="583"/>
  <c r="H11" i="583"/>
  <c r="J11" i="583"/>
  <c r="F11" i="583"/>
  <c r="G11" i="583"/>
  <c r="G12" i="583"/>
  <c r="P12" i="583"/>
  <c r="J12" i="583"/>
  <c r="O12" i="583"/>
  <c r="E12" i="583"/>
  <c r="N12" i="583"/>
  <c r="K12" i="583"/>
  <c r="L12" i="583"/>
  <c r="M12" i="583"/>
  <c r="H12" i="583"/>
  <c r="F12" i="583"/>
  <c r="I12" i="583"/>
  <c r="H13" i="583"/>
  <c r="P13" i="583"/>
  <c r="E13" i="583"/>
  <c r="K13" i="583"/>
  <c r="N13" i="583"/>
  <c r="I13" i="583"/>
  <c r="J13" i="583"/>
  <c r="G13" i="583"/>
  <c r="M13" i="583"/>
  <c r="L13" i="583"/>
  <c r="F13" i="583"/>
  <c r="O13" i="583"/>
  <c r="N14" i="583"/>
  <c r="P14" i="583"/>
  <c r="I14" i="583"/>
  <c r="H14" i="583"/>
  <c r="K14" i="583"/>
  <c r="J14" i="583"/>
  <c r="G14" i="583"/>
  <c r="M14" i="583"/>
  <c r="L14" i="583"/>
  <c r="E14" i="583"/>
  <c r="F14" i="583"/>
  <c r="O14" i="583"/>
  <c r="N15" i="583"/>
  <c r="K15" i="583"/>
  <c r="P15" i="583"/>
  <c r="O15" i="583"/>
  <c r="H15" i="583"/>
  <c r="L15" i="583"/>
  <c r="J15" i="583"/>
  <c r="E15" i="583"/>
  <c r="I15" i="583"/>
  <c r="M15" i="583"/>
  <c r="F15" i="583"/>
  <c r="G15" i="583"/>
  <c r="G16" i="583"/>
  <c r="H16" i="583"/>
  <c r="J16" i="583"/>
  <c r="E16" i="583"/>
  <c r="K16" i="583"/>
  <c r="L16" i="583"/>
  <c r="P16" i="583"/>
  <c r="N16" i="583"/>
  <c r="M16" i="583"/>
  <c r="I16" i="583"/>
  <c r="F16" i="583"/>
  <c r="O16" i="583"/>
  <c r="I17" i="583"/>
  <c r="L17" i="583"/>
  <c r="P17" i="583"/>
  <c r="J17" i="583"/>
  <c r="M17" i="583"/>
  <c r="O17" i="583"/>
  <c r="H17" i="583"/>
  <c r="N17" i="583"/>
  <c r="E17" i="583"/>
  <c r="K17" i="583"/>
  <c r="G17" i="583"/>
  <c r="F17" i="583"/>
  <c r="L18" i="583"/>
  <c r="H18" i="583"/>
  <c r="K18" i="583"/>
  <c r="I18" i="583"/>
  <c r="P18" i="583"/>
  <c r="M18" i="583"/>
  <c r="N18" i="583"/>
  <c r="O18" i="583"/>
  <c r="J18" i="583"/>
  <c r="E18" i="583"/>
  <c r="F18" i="583"/>
  <c r="G18" i="583"/>
  <c r="L19" i="583"/>
  <c r="G19" i="583"/>
  <c r="M19" i="583"/>
  <c r="N19" i="583"/>
  <c r="J19" i="583"/>
  <c r="O19" i="583"/>
  <c r="H19" i="583"/>
  <c r="I19" i="583"/>
  <c r="P19" i="583"/>
  <c r="E19" i="583"/>
  <c r="K19" i="583"/>
  <c r="F19" i="583"/>
  <c r="L20" i="583"/>
  <c r="P20" i="583"/>
  <c r="G20" i="583"/>
  <c r="J20" i="583"/>
  <c r="N20" i="583"/>
  <c r="E20" i="583"/>
  <c r="M20" i="583"/>
  <c r="O20" i="583"/>
  <c r="I20" i="583"/>
  <c r="K20" i="583"/>
  <c r="F20" i="583"/>
  <c r="H20" i="583"/>
  <c r="O21" i="583"/>
  <c r="P21" i="583"/>
  <c r="N21" i="583"/>
  <c r="M21" i="583"/>
  <c r="E21" i="583"/>
  <c r="G21" i="583"/>
  <c r="L21" i="583"/>
  <c r="H21" i="583"/>
  <c r="I21" i="583"/>
  <c r="K21" i="583"/>
  <c r="F21" i="583"/>
  <c r="J21" i="583"/>
  <c r="O22" i="583"/>
  <c r="G22" i="583"/>
  <c r="L22" i="583"/>
  <c r="P22" i="583"/>
  <c r="J22" i="583"/>
  <c r="H22" i="583"/>
  <c r="E22" i="583"/>
  <c r="N22" i="583"/>
  <c r="I22" i="583"/>
  <c r="K22" i="583"/>
  <c r="F22" i="583"/>
  <c r="M22" i="583"/>
  <c r="M23" i="583"/>
  <c r="E23" i="583"/>
  <c r="L23" i="583"/>
  <c r="O23" i="583"/>
  <c r="K23" i="583"/>
  <c r="I23" i="583"/>
  <c r="N23" i="583"/>
  <c r="G23" i="583"/>
  <c r="P23" i="583"/>
  <c r="J23" i="583"/>
  <c r="F23" i="583"/>
  <c r="H23" i="583"/>
  <c r="K4" i="579"/>
  <c r="E4" i="579"/>
  <c r="I4" i="579"/>
  <c r="O4" i="579"/>
  <c r="G4" i="579"/>
  <c r="H4" i="579"/>
  <c r="N4" i="579"/>
  <c r="M4" i="579"/>
  <c r="L4" i="579"/>
  <c r="J4" i="579"/>
  <c r="F4" i="579"/>
  <c r="P4" i="579"/>
  <c r="G5" i="579"/>
  <c r="I5" i="579"/>
  <c r="N5" i="579"/>
  <c r="P5" i="579"/>
  <c r="E5" i="579"/>
  <c r="O5" i="579"/>
  <c r="H5" i="579"/>
  <c r="K5" i="579"/>
  <c r="L5" i="579"/>
  <c r="J5" i="579"/>
  <c r="F5" i="579"/>
  <c r="M5" i="579"/>
  <c r="M6" i="579"/>
  <c r="H6" i="579"/>
  <c r="E6" i="579"/>
  <c r="O6" i="579"/>
  <c r="G6" i="579"/>
  <c r="I6" i="579"/>
  <c r="N6" i="579"/>
  <c r="K6" i="579"/>
  <c r="P6" i="579"/>
  <c r="L6" i="579"/>
  <c r="F6" i="579"/>
  <c r="J6" i="579"/>
  <c r="O7" i="579"/>
  <c r="L7" i="579"/>
  <c r="N7" i="579"/>
  <c r="M7" i="579"/>
  <c r="H7" i="579"/>
  <c r="J7" i="579"/>
  <c r="G7" i="579"/>
  <c r="K7" i="579"/>
  <c r="E7" i="579"/>
  <c r="P7" i="579"/>
  <c r="F7" i="579"/>
  <c r="I7" i="579"/>
  <c r="O8" i="579"/>
  <c r="E8" i="579"/>
  <c r="N8" i="579"/>
  <c r="J8" i="579"/>
  <c r="G8" i="579"/>
  <c r="H8" i="579"/>
  <c r="L8" i="579"/>
  <c r="P8" i="579"/>
  <c r="K8" i="579"/>
  <c r="I8" i="579"/>
  <c r="F8" i="579"/>
  <c r="M8" i="579"/>
  <c r="E9" i="579"/>
  <c r="P9" i="579"/>
  <c r="H9" i="579"/>
  <c r="M9" i="579"/>
  <c r="K9" i="579"/>
  <c r="G9" i="579"/>
  <c r="N9" i="579"/>
  <c r="J9" i="579"/>
  <c r="L9" i="579"/>
  <c r="O9" i="579"/>
  <c r="F9" i="579"/>
  <c r="I9" i="579"/>
  <c r="L10" i="579"/>
  <c r="M10" i="579"/>
  <c r="E10" i="579"/>
  <c r="H10" i="579"/>
  <c r="N10" i="579"/>
  <c r="O10" i="579"/>
  <c r="J10" i="579"/>
  <c r="K10" i="579"/>
  <c r="P10" i="579"/>
  <c r="G10" i="579"/>
  <c r="F10" i="579"/>
  <c r="I10" i="579"/>
  <c r="J11" i="579"/>
  <c r="N11" i="579"/>
  <c r="O11" i="579"/>
  <c r="G11" i="579"/>
  <c r="E11" i="579"/>
  <c r="I11" i="579"/>
  <c r="M11" i="579"/>
  <c r="P11" i="579"/>
  <c r="L11" i="579"/>
  <c r="K11" i="579"/>
  <c r="F11" i="579"/>
  <c r="H11" i="579"/>
  <c r="N12" i="579"/>
  <c r="O12" i="579"/>
  <c r="E12" i="579"/>
  <c r="I12" i="579"/>
  <c r="L12" i="579"/>
  <c r="M12" i="579"/>
  <c r="P12" i="579"/>
  <c r="G12" i="579"/>
  <c r="J12" i="579"/>
  <c r="H12" i="579"/>
  <c r="F12" i="579"/>
  <c r="K12" i="579"/>
  <c r="P13" i="579"/>
  <c r="L13" i="579"/>
  <c r="J13" i="579"/>
  <c r="H13" i="579"/>
  <c r="G13" i="579"/>
  <c r="N13" i="579"/>
  <c r="M13" i="579"/>
  <c r="E13" i="579"/>
  <c r="O13" i="579"/>
  <c r="I13" i="579"/>
  <c r="F13" i="579"/>
  <c r="K13" i="579"/>
  <c r="G14" i="579"/>
  <c r="E14" i="579"/>
  <c r="H14" i="579"/>
  <c r="M14" i="579"/>
  <c r="O14" i="579"/>
  <c r="I14" i="579"/>
  <c r="P14" i="579"/>
  <c r="K14" i="579"/>
  <c r="J14" i="579"/>
  <c r="L14" i="579"/>
  <c r="F14" i="579"/>
  <c r="N14" i="579"/>
  <c r="G15" i="579"/>
  <c r="M15" i="579"/>
  <c r="E15" i="579"/>
  <c r="L15" i="579"/>
  <c r="I15" i="579"/>
  <c r="O15" i="579"/>
  <c r="H15" i="579"/>
  <c r="N15" i="579"/>
  <c r="K15" i="579"/>
  <c r="P15" i="579"/>
  <c r="F15" i="579"/>
  <c r="J15" i="579"/>
  <c r="P16" i="579"/>
  <c r="I16" i="579"/>
  <c r="K16" i="579"/>
  <c r="L16" i="579"/>
  <c r="J16" i="579"/>
  <c r="N16" i="579"/>
  <c r="H16" i="579"/>
  <c r="M16" i="579"/>
  <c r="O16" i="579"/>
  <c r="E16" i="579"/>
  <c r="F16" i="579"/>
  <c r="G16" i="579"/>
  <c r="K4" i="578"/>
  <c r="G4" i="578"/>
  <c r="J4" i="578"/>
  <c r="M4" i="578"/>
  <c r="I4" i="578"/>
  <c r="P4" i="578"/>
  <c r="O4" i="578"/>
  <c r="E4" i="578"/>
  <c r="N4" i="578"/>
  <c r="L4" i="578"/>
  <c r="F4" i="578"/>
  <c r="H4" i="578"/>
  <c r="P5" i="578"/>
  <c r="O5" i="578"/>
  <c r="L5" i="578"/>
  <c r="M5" i="578"/>
  <c r="E5" i="578"/>
  <c r="I5" i="578"/>
  <c r="N5" i="578"/>
  <c r="J5" i="578"/>
  <c r="H5" i="578"/>
  <c r="G5" i="578"/>
  <c r="K5" i="578"/>
  <c r="F5" i="578"/>
  <c r="J6" i="578"/>
  <c r="M6" i="578"/>
  <c r="K6" i="578"/>
  <c r="P6" i="578"/>
  <c r="O6" i="578"/>
  <c r="I6" i="578"/>
  <c r="H6" i="578"/>
  <c r="G6" i="578"/>
  <c r="E6" i="578"/>
  <c r="N6" i="578"/>
  <c r="L6" i="578"/>
  <c r="F6" i="578"/>
  <c r="P7" i="578"/>
  <c r="K7" i="578"/>
  <c r="M7" i="578"/>
  <c r="N7" i="578"/>
  <c r="O7" i="578"/>
  <c r="E7" i="578"/>
  <c r="J7" i="578"/>
  <c r="L7" i="578"/>
  <c r="I7" i="578"/>
  <c r="G7" i="578"/>
  <c r="F7" i="578"/>
  <c r="H7" i="578"/>
  <c r="E8" i="578"/>
  <c r="H8" i="578"/>
  <c r="J8" i="578"/>
  <c r="O8" i="578"/>
  <c r="L8" i="578"/>
  <c r="K8" i="578"/>
  <c r="G8" i="578"/>
  <c r="I8" i="578"/>
  <c r="P8" i="578"/>
  <c r="M8" i="578"/>
  <c r="F8" i="578"/>
  <c r="N8" i="578"/>
  <c r="O9" i="578"/>
  <c r="L9" i="578"/>
  <c r="K9" i="578"/>
  <c r="M9" i="578"/>
  <c r="N9" i="578"/>
  <c r="J9" i="578"/>
  <c r="G9" i="578"/>
  <c r="P9" i="578"/>
  <c r="I9" i="578"/>
  <c r="H9" i="578"/>
  <c r="F9" i="578"/>
  <c r="E9" i="578"/>
  <c r="G10" i="578"/>
  <c r="N10" i="578"/>
  <c r="M10" i="578"/>
  <c r="P10" i="578"/>
  <c r="I10" i="578"/>
  <c r="E10" i="578"/>
  <c r="J10" i="578"/>
  <c r="L10" i="578"/>
  <c r="H10" i="578"/>
  <c r="K10" i="578"/>
  <c r="O10" i="578"/>
  <c r="F10" i="578"/>
  <c r="P11" i="578"/>
  <c r="H11" i="578"/>
  <c r="K11" i="578"/>
  <c r="E11" i="578"/>
  <c r="O11" i="578"/>
  <c r="M11" i="578"/>
  <c r="N11" i="578"/>
  <c r="L11" i="578"/>
  <c r="J11" i="578"/>
  <c r="G11" i="578"/>
  <c r="F11" i="578"/>
  <c r="I11" i="578"/>
  <c r="N12" i="578"/>
  <c r="L12" i="578"/>
  <c r="M12" i="578"/>
  <c r="J12" i="578"/>
  <c r="I12" i="578"/>
  <c r="G12" i="578"/>
  <c r="P12" i="578"/>
  <c r="E12" i="578"/>
  <c r="O12" i="578"/>
  <c r="K12" i="578"/>
  <c r="F12" i="578"/>
  <c r="H12" i="578"/>
  <c r="I13" i="578"/>
  <c r="M13" i="578"/>
  <c r="N13" i="578"/>
  <c r="P13" i="578"/>
  <c r="H13" i="578"/>
  <c r="O13" i="578"/>
  <c r="E13" i="578"/>
  <c r="G13" i="578"/>
  <c r="L13" i="578"/>
  <c r="J13" i="578"/>
  <c r="F13" i="578"/>
  <c r="K13" i="578"/>
  <c r="P14" i="578"/>
  <c r="O14" i="578"/>
  <c r="J14" i="578"/>
  <c r="N14" i="578"/>
  <c r="H14" i="578"/>
  <c r="L14" i="578"/>
  <c r="K14" i="578"/>
  <c r="I14" i="578"/>
  <c r="G14" i="578"/>
  <c r="M14" i="578"/>
  <c r="F14" i="578"/>
  <c r="E14" i="578"/>
  <c r="P15" i="578"/>
  <c r="G15" i="578"/>
  <c r="L15" i="578"/>
  <c r="N15" i="578"/>
  <c r="M15" i="578"/>
  <c r="E15" i="578"/>
  <c r="K15" i="578"/>
  <c r="H15" i="578"/>
  <c r="O15" i="578"/>
  <c r="I15" i="578"/>
  <c r="F15" i="578"/>
  <c r="J15" i="578"/>
  <c r="G16" i="578"/>
  <c r="M16" i="578"/>
  <c r="H16" i="578"/>
  <c r="O16" i="578"/>
  <c r="L16" i="578"/>
  <c r="E16" i="578"/>
  <c r="K16" i="578"/>
  <c r="N16" i="578"/>
  <c r="P16" i="578"/>
  <c r="I16" i="578"/>
  <c r="J16" i="578"/>
  <c r="F16" i="578"/>
  <c r="P4" i="577"/>
  <c r="J4" i="577"/>
  <c r="G4" i="577"/>
  <c r="L4" i="577"/>
  <c r="O4" i="577"/>
  <c r="K4" i="577"/>
  <c r="N4" i="577"/>
  <c r="H4" i="577"/>
  <c r="I4" i="577"/>
  <c r="M4" i="577"/>
  <c r="F4" i="577"/>
  <c r="E4" i="577"/>
  <c r="H5" i="577"/>
  <c r="L5" i="577"/>
  <c r="E5" i="577"/>
  <c r="M5" i="577"/>
  <c r="K5" i="577"/>
  <c r="G5" i="577"/>
  <c r="P5" i="577"/>
  <c r="J5" i="577"/>
  <c r="I5" i="577"/>
  <c r="O5" i="577"/>
  <c r="F5" i="577"/>
  <c r="N5" i="577"/>
  <c r="G6" i="577"/>
  <c r="P6" i="577"/>
  <c r="N6" i="577"/>
  <c r="E6" i="577"/>
  <c r="H6" i="577"/>
  <c r="J6" i="577"/>
  <c r="K6" i="577"/>
  <c r="I6" i="577"/>
  <c r="L6" i="577"/>
  <c r="O6" i="577"/>
  <c r="F6" i="577"/>
  <c r="M6" i="577"/>
  <c r="L7" i="577"/>
  <c r="J7" i="577"/>
  <c r="N7" i="577"/>
  <c r="G7" i="577"/>
  <c r="M7" i="577"/>
  <c r="I7" i="577"/>
  <c r="P7" i="577"/>
  <c r="O7" i="577"/>
  <c r="H7" i="577"/>
  <c r="K7" i="577"/>
  <c r="F7" i="577"/>
  <c r="E7" i="577"/>
  <c r="P8" i="577"/>
  <c r="L8" i="577"/>
  <c r="J8" i="577"/>
  <c r="M8" i="577"/>
  <c r="G8" i="577"/>
  <c r="I8" i="577"/>
  <c r="E8" i="577"/>
  <c r="K8" i="577"/>
  <c r="O8" i="577"/>
  <c r="H8" i="577"/>
  <c r="F8" i="577"/>
  <c r="N8" i="577"/>
  <c r="L9" i="577"/>
  <c r="E9" i="577"/>
  <c r="G9" i="577"/>
  <c r="I9" i="577"/>
  <c r="N9" i="577"/>
  <c r="J9" i="577"/>
  <c r="P9" i="577"/>
  <c r="M9" i="577"/>
  <c r="O9" i="577"/>
  <c r="H9" i="577"/>
  <c r="F9" i="577"/>
  <c r="K9" i="577"/>
  <c r="I10" i="577"/>
  <c r="G10" i="577"/>
  <c r="O10" i="577"/>
  <c r="N10" i="577"/>
  <c r="J10" i="577"/>
  <c r="M10" i="577"/>
  <c r="K10" i="577"/>
  <c r="E10" i="577"/>
  <c r="P10" i="577"/>
  <c r="H10" i="577"/>
  <c r="F10" i="577"/>
  <c r="L10" i="577"/>
  <c r="M11" i="577"/>
  <c r="E11" i="577"/>
  <c r="K11" i="577"/>
  <c r="O11" i="577"/>
  <c r="J11" i="577"/>
  <c r="G11" i="577"/>
  <c r="P11" i="577"/>
  <c r="N11" i="577"/>
  <c r="L11" i="577"/>
  <c r="I11" i="577"/>
  <c r="F11" i="577"/>
  <c r="H11" i="577"/>
  <c r="H12" i="577"/>
  <c r="E12" i="577"/>
  <c r="G12" i="577"/>
  <c r="N12" i="577"/>
  <c r="P12" i="577"/>
  <c r="M12" i="577"/>
  <c r="K12" i="577"/>
  <c r="L12" i="577"/>
  <c r="J12" i="577"/>
  <c r="O12" i="577"/>
  <c r="F12" i="577"/>
  <c r="I12" i="577"/>
  <c r="N13" i="577"/>
  <c r="E13" i="577"/>
  <c r="H13" i="577"/>
  <c r="L13" i="577"/>
  <c r="I13" i="577"/>
  <c r="K13" i="577"/>
  <c r="P13" i="577"/>
  <c r="O13" i="577"/>
  <c r="G13" i="577"/>
  <c r="J13" i="577"/>
  <c r="F13" i="577"/>
  <c r="M13" i="577"/>
  <c r="H14" i="577"/>
  <c r="L14" i="577"/>
  <c r="O14" i="577"/>
  <c r="M14" i="577"/>
  <c r="N14" i="577"/>
  <c r="K14" i="577"/>
  <c r="E14" i="577"/>
  <c r="G14" i="577"/>
  <c r="P14" i="577"/>
  <c r="J14" i="577"/>
  <c r="F14" i="577"/>
  <c r="I14" i="577"/>
  <c r="K15" i="577"/>
  <c r="P15" i="577"/>
  <c r="H15" i="577"/>
  <c r="J15" i="577"/>
  <c r="I15" i="577"/>
  <c r="M15" i="577"/>
  <c r="N15" i="577"/>
  <c r="E15" i="577"/>
  <c r="G15" i="577"/>
  <c r="L15" i="577"/>
  <c r="F15" i="577"/>
  <c r="O15" i="577"/>
  <c r="H16" i="577"/>
  <c r="G16" i="577"/>
  <c r="N16" i="577"/>
  <c r="J16" i="577"/>
  <c r="K16" i="577"/>
  <c r="L16" i="577"/>
  <c r="M16" i="577"/>
  <c r="E16" i="577"/>
  <c r="I16" i="577"/>
  <c r="O16" i="577"/>
  <c r="F16" i="577"/>
  <c r="P16" i="577"/>
  <c r="E17" i="577"/>
  <c r="I17" i="577"/>
  <c r="O17" i="577"/>
  <c r="P17" i="577"/>
  <c r="J17" i="577"/>
  <c r="L17" i="577"/>
  <c r="M17" i="577"/>
  <c r="G17" i="577"/>
  <c r="K17" i="577"/>
  <c r="H17" i="577"/>
  <c r="F17" i="577"/>
  <c r="N17" i="577"/>
  <c r="G18" i="577"/>
  <c r="H18" i="577"/>
  <c r="E18" i="577"/>
  <c r="N18" i="577"/>
  <c r="J18" i="577"/>
  <c r="P18" i="577"/>
  <c r="K18" i="577"/>
  <c r="I18" i="577"/>
  <c r="M18" i="577"/>
  <c r="O18" i="577"/>
  <c r="F18" i="577"/>
  <c r="L18" i="577"/>
  <c r="K4" i="575"/>
  <c r="M4" i="575"/>
  <c r="L4" i="575"/>
  <c r="E4" i="575"/>
  <c r="N4" i="575"/>
  <c r="O4" i="575"/>
  <c r="H4" i="575"/>
  <c r="I4" i="575"/>
  <c r="P4" i="575"/>
  <c r="J4" i="575"/>
  <c r="F4" i="575"/>
  <c r="G4" i="575"/>
  <c r="H5" i="575"/>
  <c r="N5" i="575"/>
  <c r="O5" i="575"/>
  <c r="I5" i="575"/>
  <c r="G5" i="575"/>
  <c r="K5" i="575"/>
  <c r="J5" i="575"/>
  <c r="P5" i="575"/>
  <c r="M5" i="575"/>
  <c r="L5" i="575"/>
  <c r="E5" i="575"/>
  <c r="F5" i="575"/>
  <c r="N6" i="575"/>
  <c r="O6" i="575"/>
  <c r="J6" i="575"/>
  <c r="M6" i="575"/>
  <c r="H6" i="575"/>
  <c r="I6" i="575"/>
  <c r="G6" i="575"/>
  <c r="E6" i="575"/>
  <c r="K6" i="575"/>
  <c r="P6" i="575"/>
  <c r="L6" i="575"/>
  <c r="F6" i="575"/>
  <c r="I7" i="575"/>
  <c r="H7" i="575"/>
  <c r="L7" i="575"/>
  <c r="K7" i="575"/>
  <c r="E7" i="575"/>
  <c r="N7" i="575"/>
  <c r="O7" i="575"/>
  <c r="P7" i="575"/>
  <c r="J7" i="575"/>
  <c r="G7" i="575"/>
  <c r="F7" i="575"/>
  <c r="M7" i="575"/>
  <c r="M8" i="575"/>
  <c r="J8" i="575"/>
  <c r="E8" i="575"/>
  <c r="P8" i="575"/>
  <c r="I8" i="575"/>
  <c r="O8" i="575"/>
  <c r="G8" i="575"/>
  <c r="H8" i="575"/>
  <c r="N8" i="575"/>
  <c r="K8" i="575"/>
  <c r="F8" i="575"/>
  <c r="L8" i="575"/>
  <c r="K9" i="575"/>
  <c r="G9" i="575"/>
  <c r="O9" i="575"/>
  <c r="E9" i="575"/>
  <c r="I9" i="575"/>
  <c r="H9" i="575"/>
  <c r="L9" i="575"/>
  <c r="M9" i="575"/>
  <c r="N9" i="575"/>
  <c r="J9" i="575"/>
  <c r="F9" i="575"/>
  <c r="P9" i="575"/>
  <c r="M10" i="575"/>
  <c r="K10" i="575"/>
  <c r="E10" i="575"/>
  <c r="G10" i="575"/>
  <c r="I10" i="575"/>
  <c r="N10" i="575"/>
  <c r="L10" i="575"/>
  <c r="H10" i="575"/>
  <c r="O10" i="575"/>
  <c r="J10" i="575"/>
  <c r="F10" i="575"/>
  <c r="P10" i="575"/>
  <c r="M11" i="575"/>
  <c r="I11" i="575"/>
  <c r="J11" i="575"/>
  <c r="G11" i="575"/>
  <c r="H11" i="575"/>
  <c r="L11" i="575"/>
  <c r="E11" i="575"/>
  <c r="K11" i="575"/>
  <c r="O11" i="575"/>
  <c r="P11" i="575"/>
  <c r="F11" i="575"/>
  <c r="N11" i="575"/>
  <c r="E4" i="570"/>
  <c r="K4" i="570"/>
  <c r="O4" i="570"/>
  <c r="N4" i="570"/>
  <c r="M4" i="570"/>
  <c r="H4" i="570"/>
  <c r="P4" i="570"/>
  <c r="G4" i="570"/>
  <c r="I4" i="570"/>
  <c r="J4" i="570"/>
  <c r="F4" i="570"/>
  <c r="L4" i="570"/>
  <c r="L5" i="570"/>
  <c r="E5" i="570"/>
  <c r="I5" i="570"/>
  <c r="J5" i="570"/>
  <c r="H5" i="570"/>
  <c r="N5" i="570"/>
  <c r="P5" i="570"/>
  <c r="G5" i="570"/>
  <c r="M5" i="570"/>
  <c r="K5" i="570"/>
  <c r="F5" i="570"/>
  <c r="O5" i="570"/>
  <c r="E6" i="570"/>
  <c r="G6" i="570"/>
  <c r="L6" i="570"/>
  <c r="H6" i="570"/>
  <c r="I6" i="570"/>
  <c r="K6" i="570"/>
  <c r="P6" i="570"/>
  <c r="N6" i="570"/>
  <c r="M6" i="570"/>
  <c r="J6" i="570"/>
  <c r="F6" i="570"/>
  <c r="O6" i="570"/>
  <c r="G7" i="570"/>
  <c r="O7" i="570"/>
  <c r="H7" i="570"/>
  <c r="E7" i="570"/>
  <c r="N7" i="570"/>
  <c r="M7" i="570"/>
  <c r="I7" i="570"/>
  <c r="K7" i="570"/>
  <c r="L7" i="570"/>
  <c r="J7" i="570"/>
  <c r="F7" i="570"/>
  <c r="P7" i="570"/>
  <c r="P8" i="570"/>
  <c r="O8" i="570"/>
  <c r="K8" i="570"/>
  <c r="M8" i="570"/>
  <c r="L8" i="570"/>
  <c r="J8" i="570"/>
  <c r="G8" i="570"/>
  <c r="E8" i="570"/>
  <c r="H8" i="570"/>
  <c r="N8" i="570"/>
  <c r="F8" i="570"/>
  <c r="I8" i="570"/>
  <c r="L9" i="570"/>
  <c r="E9" i="570"/>
  <c r="G9" i="570"/>
  <c r="P9" i="570"/>
  <c r="N9" i="570"/>
  <c r="H9" i="570"/>
  <c r="J9" i="570"/>
  <c r="K9" i="570"/>
  <c r="M9" i="570"/>
  <c r="I9" i="570"/>
  <c r="F9" i="570"/>
  <c r="O9" i="570"/>
  <c r="N10" i="570"/>
  <c r="O10" i="570"/>
  <c r="G10" i="570"/>
  <c r="K10" i="570"/>
  <c r="M10" i="570"/>
  <c r="L10" i="570"/>
  <c r="E10" i="570"/>
  <c r="J10" i="570"/>
  <c r="P10" i="570"/>
  <c r="H10" i="570"/>
  <c r="I10" i="570"/>
  <c r="F10" i="570"/>
  <c r="I11" i="570"/>
  <c r="N11" i="570"/>
  <c r="K11" i="570"/>
  <c r="M11" i="570"/>
  <c r="H11" i="570"/>
  <c r="O11" i="570"/>
  <c r="E11" i="570"/>
  <c r="L11" i="570"/>
  <c r="P11" i="570"/>
  <c r="J11" i="570"/>
  <c r="F11" i="570"/>
  <c r="G11" i="570"/>
  <c r="N12" i="570"/>
  <c r="J12" i="570"/>
  <c r="K12" i="570"/>
  <c r="G12" i="570"/>
  <c r="H12" i="570"/>
  <c r="I12" i="570"/>
  <c r="L12" i="570"/>
  <c r="M12" i="570"/>
  <c r="P12" i="570"/>
  <c r="E12" i="570"/>
  <c r="F12" i="570"/>
  <c r="O12" i="570"/>
  <c r="M13" i="570"/>
  <c r="G13" i="570"/>
  <c r="I13" i="570"/>
  <c r="K13" i="570"/>
  <c r="H13" i="570"/>
  <c r="L13" i="570"/>
  <c r="J13" i="570"/>
  <c r="N13" i="570"/>
  <c r="E13" i="570"/>
  <c r="O13" i="570"/>
  <c r="F13" i="570"/>
  <c r="P13" i="570"/>
  <c r="M14" i="570"/>
  <c r="E14" i="570"/>
  <c r="I14" i="570"/>
  <c r="L14" i="570"/>
  <c r="J14" i="570"/>
  <c r="P14" i="570"/>
  <c r="G14" i="570"/>
  <c r="O14" i="570"/>
  <c r="H14" i="570"/>
  <c r="K14" i="570"/>
  <c r="F14" i="570"/>
  <c r="N14" i="570"/>
  <c r="G15" i="570"/>
  <c r="J15" i="570"/>
  <c r="L15" i="570"/>
  <c r="N15" i="570"/>
  <c r="H15" i="570"/>
  <c r="P15" i="570"/>
  <c r="K15" i="570"/>
  <c r="O15" i="570"/>
  <c r="E15" i="570"/>
  <c r="M15" i="570"/>
  <c r="F15" i="570"/>
  <c r="I15" i="570"/>
  <c r="G16" i="570"/>
  <c r="J16" i="570"/>
  <c r="K16" i="570"/>
  <c r="O16" i="570"/>
  <c r="I16" i="570"/>
  <c r="P16" i="570"/>
  <c r="N16" i="570"/>
  <c r="H16" i="570"/>
  <c r="M16" i="570"/>
  <c r="E16" i="570"/>
  <c r="L16" i="570"/>
  <c r="F16" i="570"/>
  <c r="H4" i="569"/>
  <c r="G4" i="569"/>
  <c r="K4" i="569"/>
  <c r="J4" i="569"/>
  <c r="I4" i="569"/>
  <c r="O4" i="569"/>
  <c r="P4" i="569"/>
  <c r="N4" i="569"/>
  <c r="E4" i="569"/>
  <c r="M4" i="569"/>
  <c r="F4" i="569"/>
  <c r="L4" i="569"/>
  <c r="L5" i="569"/>
  <c r="J5" i="569"/>
  <c r="I5" i="569"/>
  <c r="O5" i="569"/>
  <c r="K5" i="569"/>
  <c r="N5" i="569"/>
  <c r="G5" i="569"/>
  <c r="H5" i="569"/>
  <c r="M5" i="569"/>
  <c r="E5" i="569"/>
  <c r="F5" i="569"/>
  <c r="P5" i="569"/>
  <c r="I6" i="569"/>
  <c r="P6" i="569"/>
  <c r="O6" i="569"/>
  <c r="M6" i="569"/>
  <c r="J6" i="569"/>
  <c r="E6" i="569"/>
  <c r="L6" i="569"/>
  <c r="K6" i="569"/>
  <c r="H6" i="569"/>
  <c r="N6" i="569"/>
  <c r="F6" i="569"/>
  <c r="G6" i="569"/>
  <c r="H7" i="569"/>
  <c r="P7" i="569"/>
  <c r="E7" i="569"/>
  <c r="I7" i="569"/>
  <c r="O7" i="569"/>
  <c r="N7" i="569"/>
  <c r="G7" i="569"/>
  <c r="J7" i="569"/>
  <c r="K7" i="569"/>
  <c r="M7" i="569"/>
  <c r="F7" i="569"/>
  <c r="L7" i="569"/>
  <c r="J8" i="569"/>
  <c r="L8" i="569"/>
  <c r="M8" i="569"/>
  <c r="O8" i="569"/>
  <c r="E8" i="569"/>
  <c r="P8" i="569"/>
  <c r="N8" i="569"/>
  <c r="K8" i="569"/>
  <c r="G8" i="569"/>
  <c r="H8" i="569"/>
  <c r="F8" i="569"/>
  <c r="I8" i="569"/>
  <c r="J9" i="569"/>
  <c r="G9" i="569"/>
  <c r="L9" i="569"/>
  <c r="M9" i="569"/>
  <c r="H9" i="569"/>
  <c r="K9" i="569"/>
  <c r="O9" i="569"/>
  <c r="E9" i="569"/>
  <c r="N9" i="569"/>
  <c r="I9" i="569"/>
  <c r="F9" i="569"/>
  <c r="P9" i="569"/>
  <c r="H10" i="569"/>
  <c r="L10" i="569"/>
  <c r="P10" i="569"/>
  <c r="I10" i="569"/>
  <c r="N10" i="569"/>
  <c r="O10" i="569"/>
  <c r="G10" i="569"/>
  <c r="K10" i="569"/>
  <c r="M10" i="569"/>
  <c r="J10" i="569"/>
  <c r="F10" i="569"/>
  <c r="E10" i="569"/>
  <c r="M11" i="569"/>
  <c r="L11" i="569"/>
  <c r="J11" i="569"/>
  <c r="P11" i="569"/>
  <c r="E11" i="569"/>
  <c r="G11" i="569"/>
  <c r="K11" i="569"/>
  <c r="I11" i="569"/>
  <c r="N11" i="569"/>
  <c r="H11" i="569"/>
  <c r="F11" i="569"/>
  <c r="O11" i="569"/>
  <c r="M12" i="569"/>
  <c r="J12" i="569"/>
  <c r="N12" i="569"/>
  <c r="H12" i="569"/>
  <c r="K12" i="569"/>
  <c r="E12" i="569"/>
  <c r="I12" i="569"/>
  <c r="G12" i="569"/>
  <c r="L12" i="569"/>
  <c r="O12" i="569"/>
  <c r="F12" i="569"/>
  <c r="P12" i="569"/>
  <c r="P4" i="568"/>
  <c r="O4" i="568"/>
  <c r="J4" i="568"/>
  <c r="K4" i="568"/>
  <c r="L4" i="568"/>
  <c r="G4" i="568"/>
  <c r="H4" i="568"/>
  <c r="I4" i="568"/>
  <c r="E4" i="568"/>
  <c r="M4" i="568"/>
  <c r="F4" i="568"/>
  <c r="N4" i="568"/>
  <c r="J5" i="568"/>
  <c r="M5" i="568"/>
  <c r="I5" i="568"/>
  <c r="G5" i="568"/>
  <c r="H5" i="568"/>
  <c r="E5" i="568"/>
  <c r="L5" i="568"/>
  <c r="K5" i="568"/>
  <c r="P5" i="568"/>
  <c r="N5" i="568"/>
  <c r="F5" i="568"/>
  <c r="O5" i="568"/>
  <c r="K6" i="568"/>
  <c r="O6" i="568"/>
  <c r="P6" i="568"/>
  <c r="E6" i="568"/>
  <c r="L6" i="568"/>
  <c r="M6" i="568"/>
  <c r="G6" i="568"/>
  <c r="H6" i="568"/>
  <c r="N6" i="568"/>
  <c r="J6" i="568"/>
  <c r="F6" i="568"/>
  <c r="I6" i="568"/>
  <c r="O7" i="568"/>
  <c r="P7" i="568"/>
  <c r="G7" i="568"/>
  <c r="M7" i="568"/>
  <c r="H7" i="568"/>
  <c r="J7" i="568"/>
  <c r="N7" i="568"/>
  <c r="K7" i="568"/>
  <c r="E7" i="568"/>
  <c r="I7" i="568"/>
  <c r="F7" i="568"/>
  <c r="L7" i="568"/>
  <c r="L8" i="568"/>
  <c r="K8" i="568"/>
  <c r="G8" i="568"/>
  <c r="H8" i="568"/>
  <c r="E8" i="568"/>
  <c r="I8" i="568"/>
  <c r="O8" i="568"/>
  <c r="M8" i="568"/>
  <c r="J8" i="568"/>
  <c r="P8" i="568"/>
  <c r="F8" i="568"/>
  <c r="N8" i="568"/>
  <c r="K9" i="568"/>
  <c r="I9" i="568"/>
  <c r="O9" i="568"/>
  <c r="N9" i="568"/>
  <c r="E9" i="568"/>
  <c r="P9" i="568"/>
  <c r="H9" i="568"/>
  <c r="G9" i="568"/>
  <c r="J9" i="568"/>
  <c r="L9" i="568"/>
  <c r="F9" i="568"/>
  <c r="M9" i="568"/>
  <c r="H10" i="568"/>
  <c r="J10" i="568"/>
  <c r="N10" i="568"/>
  <c r="E10" i="568"/>
  <c r="L10" i="568"/>
  <c r="P10" i="568"/>
  <c r="M10" i="568"/>
  <c r="K10" i="568"/>
  <c r="O10" i="568"/>
  <c r="I10" i="568"/>
  <c r="F10" i="568"/>
  <c r="G10" i="568"/>
  <c r="N11" i="568"/>
  <c r="G11" i="568"/>
  <c r="M11" i="568"/>
  <c r="P11" i="568"/>
  <c r="J11" i="568"/>
  <c r="O11" i="568"/>
  <c r="K11" i="568"/>
  <c r="H11" i="568"/>
  <c r="I11" i="568"/>
  <c r="E11" i="568"/>
  <c r="F11" i="568"/>
  <c r="L11" i="568"/>
  <c r="E4" i="567"/>
  <c r="L4" i="567"/>
  <c r="P4" i="567"/>
  <c r="M4" i="567"/>
  <c r="H4" i="567"/>
  <c r="N4" i="567"/>
  <c r="O4" i="567"/>
  <c r="K4" i="567"/>
  <c r="I4" i="567"/>
  <c r="G4" i="567"/>
  <c r="F4" i="567"/>
  <c r="J4" i="567"/>
  <c r="N5" i="567"/>
  <c r="M5" i="567"/>
  <c r="L5" i="567"/>
  <c r="K5" i="567"/>
  <c r="J5" i="567"/>
  <c r="I5" i="567"/>
  <c r="O5" i="567"/>
  <c r="E5" i="567"/>
  <c r="P5" i="567"/>
  <c r="H5" i="567"/>
  <c r="F5" i="567"/>
  <c r="G5" i="567"/>
  <c r="O6" i="567"/>
  <c r="H6" i="567"/>
  <c r="J6" i="567"/>
  <c r="L6" i="567"/>
  <c r="E6" i="567"/>
  <c r="M6" i="567"/>
  <c r="P6" i="567"/>
  <c r="N6" i="567"/>
  <c r="G6" i="567"/>
  <c r="K6" i="567"/>
  <c r="F6" i="567"/>
  <c r="I6" i="567"/>
  <c r="I7" i="567"/>
  <c r="L7" i="567"/>
  <c r="O7" i="567"/>
  <c r="P7" i="567"/>
  <c r="E7" i="567"/>
  <c r="H7" i="567"/>
  <c r="N7" i="567"/>
  <c r="G7" i="567"/>
  <c r="J7" i="567"/>
  <c r="M7" i="567"/>
  <c r="F7" i="567"/>
  <c r="K7" i="567"/>
  <c r="J8" i="567"/>
  <c r="N8" i="567"/>
  <c r="I8" i="567"/>
  <c r="P8" i="567"/>
  <c r="H8" i="567"/>
  <c r="K8" i="567"/>
  <c r="E8" i="567"/>
  <c r="M8" i="567"/>
  <c r="G8" i="567"/>
  <c r="O8" i="567"/>
  <c r="F8" i="567"/>
  <c r="L8" i="567"/>
  <c r="M9" i="567"/>
  <c r="K9" i="567"/>
  <c r="G9" i="567"/>
  <c r="O9" i="567"/>
  <c r="I9" i="567"/>
  <c r="H9" i="567"/>
  <c r="E9" i="567"/>
  <c r="N9" i="567"/>
  <c r="L9" i="567"/>
  <c r="J9" i="567"/>
  <c r="F9" i="567"/>
  <c r="P9" i="567"/>
  <c r="J10" i="567"/>
  <c r="E10" i="567"/>
  <c r="I10" i="567"/>
  <c r="N10" i="567"/>
  <c r="P10" i="567"/>
  <c r="L10" i="567"/>
  <c r="G10" i="567"/>
  <c r="O10" i="567"/>
  <c r="H10" i="567"/>
  <c r="M10" i="567"/>
  <c r="F10" i="567"/>
  <c r="K10" i="567"/>
  <c r="M11" i="567"/>
  <c r="P11" i="567"/>
  <c r="L11" i="567"/>
  <c r="E11" i="567"/>
  <c r="G11" i="567"/>
  <c r="K11" i="567"/>
  <c r="J11" i="567"/>
  <c r="H11" i="567"/>
  <c r="I11" i="567"/>
  <c r="N11" i="567"/>
  <c r="F11" i="567"/>
  <c r="O11" i="567"/>
  <c r="J12" i="567"/>
  <c r="H12" i="567"/>
  <c r="O12" i="567"/>
  <c r="G12" i="567"/>
  <c r="M12" i="567"/>
  <c r="I12" i="567"/>
  <c r="E12" i="567"/>
  <c r="P12" i="567"/>
  <c r="L12" i="567"/>
  <c r="K12" i="567"/>
  <c r="F12" i="567"/>
  <c r="N12" i="567"/>
  <c r="I13" i="567"/>
  <c r="P13" i="567"/>
  <c r="O13" i="567"/>
  <c r="M13" i="567"/>
  <c r="H13" i="567"/>
  <c r="J13" i="567"/>
  <c r="G13" i="567"/>
  <c r="E13" i="567"/>
  <c r="N13" i="567"/>
  <c r="K13" i="567"/>
  <c r="F13" i="567"/>
  <c r="L13" i="567"/>
  <c r="L14" i="567"/>
  <c r="O14" i="567"/>
  <c r="M14" i="567"/>
  <c r="H14" i="567"/>
  <c r="G14" i="567"/>
  <c r="K14" i="567"/>
  <c r="E14" i="567"/>
  <c r="P14" i="567"/>
  <c r="J14" i="567"/>
  <c r="N14" i="567"/>
  <c r="F14" i="567"/>
  <c r="I14" i="567"/>
  <c r="E15" i="567"/>
  <c r="G15" i="567"/>
  <c r="K15" i="567"/>
  <c r="O15" i="567"/>
  <c r="I15" i="567"/>
  <c r="N15" i="567"/>
  <c r="L15" i="567"/>
  <c r="M15" i="567"/>
  <c r="J15" i="567"/>
  <c r="P15" i="567"/>
  <c r="F15" i="567"/>
  <c r="H15" i="567"/>
  <c r="O16" i="567"/>
  <c r="L16" i="567"/>
  <c r="N16" i="567"/>
  <c r="J16" i="567"/>
  <c r="K16" i="567"/>
  <c r="P16" i="567"/>
  <c r="G16" i="567"/>
  <c r="M16" i="567"/>
  <c r="E16" i="567"/>
  <c r="I16" i="567"/>
  <c r="F16" i="567"/>
  <c r="H16" i="567"/>
  <c r="O17" i="567"/>
  <c r="G17" i="567"/>
  <c r="J17" i="567"/>
  <c r="P17" i="567"/>
  <c r="K17" i="567"/>
  <c r="H17" i="567"/>
  <c r="N17" i="567"/>
  <c r="L17" i="567"/>
  <c r="M17" i="567"/>
  <c r="I17" i="567"/>
  <c r="F17" i="567"/>
  <c r="E17" i="567"/>
  <c r="O18" i="567"/>
  <c r="K18" i="567"/>
  <c r="P18" i="567"/>
  <c r="J18" i="567"/>
  <c r="G18" i="567"/>
  <c r="L18" i="567"/>
  <c r="M18" i="567"/>
  <c r="H18" i="567"/>
  <c r="I18" i="567"/>
  <c r="N18" i="567"/>
  <c r="F18" i="567"/>
  <c r="E18" i="567"/>
  <c r="E4" i="566"/>
  <c r="L4" i="566"/>
  <c r="N4" i="566"/>
  <c r="G4" i="566"/>
  <c r="K4" i="566"/>
  <c r="O4" i="566"/>
  <c r="H4" i="566"/>
  <c r="M4" i="566"/>
  <c r="P4" i="566"/>
  <c r="I4" i="566"/>
  <c r="F4" i="566"/>
  <c r="J4" i="566"/>
  <c r="E5" i="566"/>
  <c r="O5" i="566"/>
  <c r="P5" i="566"/>
  <c r="L5" i="566"/>
  <c r="J5" i="566"/>
  <c r="K5" i="566"/>
  <c r="H5" i="566"/>
  <c r="M5" i="566"/>
  <c r="I5" i="566"/>
  <c r="G5" i="566"/>
  <c r="F5" i="566"/>
  <c r="N5" i="566"/>
  <c r="K6" i="566"/>
  <c r="G6" i="566"/>
  <c r="M6" i="566"/>
  <c r="I6" i="566"/>
  <c r="N6" i="566"/>
  <c r="O6" i="566"/>
  <c r="P6" i="566"/>
  <c r="H6" i="566"/>
  <c r="L6" i="566"/>
  <c r="E6" i="566"/>
  <c r="F6" i="566"/>
  <c r="J6" i="566"/>
  <c r="O7" i="566"/>
  <c r="J7" i="566"/>
  <c r="H7" i="566"/>
  <c r="P7" i="566"/>
  <c r="G7" i="566"/>
  <c r="N7" i="566"/>
  <c r="E7" i="566"/>
  <c r="M7" i="566"/>
  <c r="K7" i="566"/>
  <c r="L7" i="566"/>
  <c r="F7" i="566"/>
  <c r="I7" i="566"/>
  <c r="L8" i="566"/>
  <c r="N8" i="566"/>
  <c r="M8" i="566"/>
  <c r="I8" i="566"/>
  <c r="O8" i="566"/>
  <c r="E8" i="566"/>
  <c r="J8" i="566"/>
  <c r="K8" i="566"/>
  <c r="P8" i="566"/>
  <c r="H8" i="566"/>
  <c r="F8" i="566"/>
  <c r="G8" i="566"/>
  <c r="K9" i="566"/>
  <c r="I9" i="566"/>
  <c r="E9" i="566"/>
  <c r="M9" i="566"/>
  <c r="N9" i="566"/>
  <c r="J9" i="566"/>
  <c r="L9" i="566"/>
  <c r="O9" i="566"/>
  <c r="P9" i="566"/>
  <c r="G9" i="566"/>
  <c r="F9" i="566"/>
  <c r="H9" i="566"/>
  <c r="I10" i="566"/>
  <c r="P10" i="566"/>
  <c r="L10" i="566"/>
  <c r="H10" i="566"/>
  <c r="N10" i="566"/>
  <c r="E10" i="566"/>
  <c r="O10" i="566"/>
  <c r="J10" i="566"/>
  <c r="K10" i="566"/>
  <c r="M10" i="566"/>
  <c r="F10" i="566"/>
  <c r="G10" i="566"/>
  <c r="N11" i="566"/>
  <c r="I11" i="566"/>
  <c r="K11" i="566"/>
  <c r="E11" i="566"/>
  <c r="M11" i="566"/>
  <c r="J11" i="566"/>
  <c r="P11" i="566"/>
  <c r="G11" i="566"/>
  <c r="H11" i="566"/>
  <c r="O11" i="566"/>
  <c r="F11" i="566"/>
  <c r="L11" i="566"/>
  <c r="K12" i="566"/>
  <c r="I12" i="566"/>
  <c r="L12" i="566"/>
  <c r="O12" i="566"/>
  <c r="E12" i="566"/>
  <c r="J12" i="566"/>
  <c r="G12" i="566"/>
  <c r="P12" i="566"/>
  <c r="N12" i="566"/>
  <c r="H12" i="566"/>
  <c r="F12" i="566"/>
  <c r="M12" i="566"/>
  <c r="H13" i="566"/>
  <c r="L13" i="566"/>
  <c r="P13" i="566"/>
  <c r="I13" i="566"/>
  <c r="M13" i="566"/>
  <c r="N13" i="566"/>
  <c r="J13" i="566"/>
  <c r="E13" i="566"/>
  <c r="O13" i="566"/>
  <c r="G13" i="566"/>
  <c r="F13" i="566"/>
  <c r="K13" i="566"/>
  <c r="P14" i="566"/>
  <c r="N14" i="566"/>
  <c r="L14" i="566"/>
  <c r="E14" i="566"/>
  <c r="O14" i="566"/>
  <c r="M14" i="566"/>
  <c r="H14" i="566"/>
  <c r="J14" i="566"/>
  <c r="K14" i="566"/>
  <c r="G14" i="566"/>
  <c r="F14" i="566"/>
  <c r="I14" i="566"/>
  <c r="N15" i="566"/>
  <c r="M15" i="566"/>
  <c r="H15" i="566"/>
  <c r="I15" i="566"/>
  <c r="O15" i="566"/>
  <c r="E15" i="566"/>
  <c r="K15" i="566"/>
  <c r="G15" i="566"/>
  <c r="P15" i="566"/>
  <c r="J15" i="566"/>
  <c r="F15" i="566"/>
  <c r="L15" i="566"/>
  <c r="J16" i="566"/>
  <c r="L16" i="566"/>
  <c r="I16" i="566"/>
  <c r="P16" i="566"/>
  <c r="H16" i="566"/>
  <c r="G16" i="566"/>
  <c r="N16" i="566"/>
  <c r="K16" i="566"/>
  <c r="E16" i="566"/>
  <c r="O16" i="566"/>
  <c r="F16" i="566"/>
  <c r="M16" i="566"/>
  <c r="N4" i="565"/>
  <c r="I4" i="565"/>
  <c r="P4" i="565"/>
  <c r="L4" i="565"/>
  <c r="E4" i="565"/>
  <c r="M4" i="565"/>
  <c r="O4" i="565"/>
  <c r="J4" i="565"/>
  <c r="G4" i="565"/>
  <c r="H4" i="565"/>
  <c r="F4" i="565"/>
  <c r="K4" i="565"/>
  <c r="J5" i="565"/>
  <c r="O5" i="565"/>
  <c r="G5" i="565"/>
  <c r="P5" i="565"/>
  <c r="K5" i="565"/>
  <c r="E5" i="565"/>
  <c r="L5" i="565"/>
  <c r="H5" i="565"/>
  <c r="N5" i="565"/>
  <c r="I5" i="565"/>
  <c r="F5" i="565"/>
  <c r="M5" i="565"/>
  <c r="J6" i="565"/>
  <c r="M6" i="565"/>
  <c r="O6" i="565"/>
  <c r="N6" i="565"/>
  <c r="K6" i="565"/>
  <c r="L6" i="565"/>
  <c r="G6" i="565"/>
  <c r="H6" i="565"/>
  <c r="E6" i="565"/>
  <c r="P6" i="565"/>
  <c r="F6" i="565"/>
  <c r="I6" i="565"/>
  <c r="O7" i="565"/>
  <c r="L7" i="565"/>
  <c r="J7" i="565"/>
  <c r="H7" i="565"/>
  <c r="I7" i="565"/>
  <c r="N7" i="565"/>
  <c r="P7" i="565"/>
  <c r="E7" i="565"/>
  <c r="M7" i="565"/>
  <c r="K7" i="565"/>
  <c r="F7" i="565"/>
  <c r="G7" i="565"/>
  <c r="P8" i="565"/>
  <c r="K8" i="565"/>
  <c r="I8" i="565"/>
  <c r="O8" i="565"/>
  <c r="N8" i="565"/>
  <c r="L8" i="565"/>
  <c r="J8" i="565"/>
  <c r="M8" i="565"/>
  <c r="H8" i="565"/>
  <c r="E8" i="565"/>
  <c r="F8" i="565"/>
  <c r="G8" i="565"/>
  <c r="O9" i="565"/>
  <c r="N9" i="565"/>
  <c r="J9" i="565"/>
  <c r="G9" i="565"/>
  <c r="E9" i="565"/>
  <c r="I9" i="565"/>
  <c r="L9" i="565"/>
  <c r="H9" i="565"/>
  <c r="K9" i="565"/>
  <c r="M9" i="565"/>
  <c r="F9" i="565"/>
  <c r="P9" i="565"/>
  <c r="O10" i="565"/>
  <c r="M10" i="565"/>
  <c r="L10" i="565"/>
  <c r="N10" i="565"/>
  <c r="J10" i="565"/>
  <c r="E10" i="565"/>
  <c r="H10" i="565"/>
  <c r="P10" i="565"/>
  <c r="K10" i="565"/>
  <c r="G10" i="565"/>
  <c r="F10" i="565"/>
  <c r="I10" i="565"/>
  <c r="G11" i="565"/>
  <c r="O11" i="565"/>
  <c r="P11" i="565"/>
  <c r="K11" i="565"/>
  <c r="J11" i="565"/>
  <c r="I11" i="565"/>
  <c r="L11" i="565"/>
  <c r="N11" i="565"/>
  <c r="H11" i="565"/>
  <c r="M11" i="565"/>
  <c r="F11" i="565"/>
  <c r="E11" i="565"/>
  <c r="N12" i="565"/>
  <c r="J12" i="565"/>
  <c r="L12" i="565"/>
  <c r="K12" i="565"/>
  <c r="O12" i="565"/>
  <c r="P12" i="565"/>
  <c r="I12" i="565"/>
  <c r="G12" i="565"/>
  <c r="H12" i="565"/>
  <c r="E12" i="565"/>
  <c r="F12" i="565"/>
  <c r="M12" i="565"/>
  <c r="K13" i="565"/>
  <c r="P13" i="565"/>
  <c r="N13" i="565"/>
  <c r="M13" i="565"/>
  <c r="J13" i="565"/>
  <c r="I13" i="565"/>
  <c r="E13" i="565"/>
  <c r="H13" i="565"/>
  <c r="O13" i="565"/>
  <c r="G13" i="565"/>
  <c r="F13" i="565"/>
  <c r="L13" i="565"/>
  <c r="O14" i="565"/>
  <c r="H14" i="565"/>
  <c r="J14" i="565"/>
  <c r="I14" i="565"/>
  <c r="G14" i="565"/>
  <c r="K14" i="565"/>
  <c r="E14" i="565"/>
  <c r="L14" i="565"/>
  <c r="M14" i="565"/>
  <c r="P14" i="565"/>
  <c r="F14" i="565"/>
  <c r="N14" i="565"/>
  <c r="G15" i="565"/>
  <c r="N15" i="565"/>
  <c r="L15" i="565"/>
  <c r="K15" i="565"/>
  <c r="M15" i="565"/>
  <c r="H15" i="565"/>
  <c r="P15" i="565"/>
  <c r="O15" i="565"/>
  <c r="I15" i="565"/>
  <c r="J15" i="565"/>
  <c r="F15" i="565"/>
  <c r="E15" i="565"/>
  <c r="G16" i="565"/>
  <c r="H16" i="565"/>
  <c r="I16" i="565"/>
  <c r="K16" i="565"/>
  <c r="M16" i="565"/>
  <c r="N16" i="565"/>
  <c r="L16" i="565"/>
  <c r="J16" i="565"/>
  <c r="P16" i="565"/>
  <c r="E16" i="565"/>
  <c r="F16" i="565"/>
  <c r="O16" i="565"/>
  <c r="E17" i="565"/>
  <c r="N17" i="565"/>
  <c r="O17" i="565"/>
  <c r="I17" i="565"/>
  <c r="H17" i="565"/>
  <c r="G17" i="565"/>
  <c r="L17" i="565"/>
  <c r="P17" i="565"/>
  <c r="J17" i="565"/>
  <c r="M17" i="565"/>
  <c r="F17" i="565"/>
  <c r="K17" i="565"/>
  <c r="M18" i="565"/>
  <c r="K18" i="565"/>
  <c r="N18" i="565"/>
  <c r="L18" i="565"/>
  <c r="I18" i="565"/>
  <c r="J18" i="565"/>
  <c r="G18" i="565"/>
  <c r="E18" i="565"/>
  <c r="H18" i="565"/>
  <c r="P18" i="565"/>
  <c r="F18" i="565"/>
  <c r="O18" i="565"/>
  <c r="H19" i="565"/>
  <c r="I19" i="565"/>
  <c r="N19" i="565"/>
  <c r="L19" i="565"/>
  <c r="J19" i="565"/>
  <c r="K19" i="565"/>
  <c r="P19" i="565"/>
  <c r="G19" i="565"/>
  <c r="M19" i="565"/>
  <c r="O19" i="565"/>
  <c r="F19" i="565"/>
  <c r="E19" i="565"/>
  <c r="O20" i="565"/>
  <c r="J20" i="565"/>
  <c r="H20" i="565"/>
  <c r="N20" i="565"/>
  <c r="I20" i="565"/>
  <c r="L20" i="565"/>
  <c r="E20" i="565"/>
  <c r="K20" i="565"/>
  <c r="P20" i="565"/>
  <c r="G20" i="565"/>
  <c r="F20" i="565"/>
  <c r="M20" i="565"/>
  <c r="P21" i="565"/>
  <c r="M21" i="565"/>
  <c r="H21" i="565"/>
  <c r="L21" i="565"/>
  <c r="J21" i="565"/>
  <c r="I21" i="565"/>
  <c r="O21" i="565"/>
  <c r="G21" i="565"/>
  <c r="E21" i="565"/>
  <c r="N21" i="565"/>
  <c r="F21" i="565"/>
  <c r="K21" i="565"/>
  <c r="K22" i="565"/>
  <c r="G22" i="565"/>
  <c r="H22" i="565"/>
  <c r="N22" i="565"/>
  <c r="M22" i="565"/>
  <c r="O22" i="565"/>
  <c r="I22" i="565"/>
  <c r="L22" i="565"/>
  <c r="P22" i="565"/>
  <c r="E22" i="565"/>
  <c r="F22" i="565"/>
  <c r="J22" i="565"/>
  <c r="G23" i="565"/>
  <c r="O23" i="565"/>
  <c r="M23" i="565"/>
  <c r="I23" i="565"/>
  <c r="K23" i="565"/>
  <c r="H23" i="565"/>
  <c r="J23" i="565"/>
  <c r="E23" i="565"/>
  <c r="N23" i="565"/>
  <c r="L23" i="565"/>
  <c r="F23" i="565"/>
  <c r="P23" i="565"/>
  <c r="O4" i="564"/>
  <c r="H4" i="564"/>
  <c r="G4" i="564"/>
  <c r="E4" i="564"/>
  <c r="K4" i="564"/>
  <c r="P4" i="564"/>
  <c r="N4" i="564"/>
  <c r="J4" i="564"/>
  <c r="L4" i="564"/>
  <c r="M4" i="564"/>
  <c r="F4" i="564"/>
  <c r="I4" i="564"/>
  <c r="L5" i="564"/>
  <c r="O5" i="564"/>
  <c r="H5" i="564"/>
  <c r="M5" i="564"/>
  <c r="J5" i="564"/>
  <c r="G5" i="564"/>
  <c r="K5" i="564"/>
  <c r="E5" i="564"/>
  <c r="P5" i="564"/>
  <c r="N5" i="564"/>
  <c r="F5" i="564"/>
  <c r="I5" i="564"/>
  <c r="O6" i="564"/>
  <c r="L6" i="564"/>
  <c r="N6" i="564"/>
  <c r="I6" i="564"/>
  <c r="E6" i="564"/>
  <c r="G6" i="564"/>
  <c r="M6" i="564"/>
  <c r="J6" i="564"/>
  <c r="H6" i="564"/>
  <c r="P6" i="564"/>
  <c r="F6" i="564"/>
  <c r="K6" i="564"/>
  <c r="J7" i="564"/>
  <c r="H7" i="564"/>
  <c r="I7" i="564"/>
  <c r="M7" i="564"/>
  <c r="L7" i="564"/>
  <c r="N7" i="564"/>
  <c r="K7" i="564"/>
  <c r="E7" i="564"/>
  <c r="G7" i="564"/>
  <c r="O7" i="564"/>
  <c r="F7" i="564"/>
  <c r="P7" i="564"/>
  <c r="L8" i="564"/>
  <c r="J8" i="564"/>
  <c r="G8" i="564"/>
  <c r="O8" i="564"/>
  <c r="N8" i="564"/>
  <c r="P8" i="564"/>
  <c r="M8" i="564"/>
  <c r="H8" i="564"/>
  <c r="K8" i="564"/>
  <c r="I8" i="564"/>
  <c r="F8" i="564"/>
  <c r="E8" i="564"/>
  <c r="E9" i="564"/>
  <c r="N9" i="564"/>
  <c r="J9" i="564"/>
  <c r="G9" i="564"/>
  <c r="I9" i="564"/>
  <c r="K9" i="564"/>
  <c r="O9" i="564"/>
  <c r="M9" i="564"/>
  <c r="H9" i="564"/>
  <c r="L9" i="564"/>
  <c r="F9" i="564"/>
  <c r="P9" i="564"/>
  <c r="K10" i="564"/>
  <c r="O10" i="564"/>
  <c r="I10" i="564"/>
  <c r="P10" i="564"/>
  <c r="L10" i="564"/>
  <c r="G10" i="564"/>
  <c r="N10" i="564"/>
  <c r="E10" i="564"/>
  <c r="J10" i="564"/>
  <c r="H10" i="564"/>
  <c r="F10" i="564"/>
  <c r="M10" i="564"/>
  <c r="I11" i="564"/>
  <c r="L11" i="564"/>
  <c r="M11" i="564"/>
  <c r="O11" i="564"/>
  <c r="P11" i="564"/>
  <c r="E11" i="564"/>
  <c r="J11" i="564"/>
  <c r="H11" i="564"/>
  <c r="K11" i="564"/>
  <c r="G11" i="564"/>
  <c r="F11" i="564"/>
  <c r="N11" i="564"/>
  <c r="K12" i="564"/>
  <c r="G12" i="564"/>
  <c r="H12" i="564"/>
  <c r="J12" i="564"/>
  <c r="O12" i="564"/>
  <c r="I12" i="564"/>
  <c r="N12" i="564"/>
  <c r="P12" i="564"/>
  <c r="E12" i="564"/>
  <c r="M12" i="564"/>
  <c r="F12" i="564"/>
  <c r="L12" i="564"/>
  <c r="L13" i="564"/>
  <c r="G13" i="564"/>
  <c r="M13" i="564"/>
  <c r="H13" i="564"/>
  <c r="E13" i="564"/>
  <c r="N13" i="564"/>
  <c r="O13" i="564"/>
  <c r="P13" i="564"/>
  <c r="J13" i="564"/>
  <c r="I13" i="564"/>
  <c r="F13" i="564"/>
  <c r="K13" i="564"/>
  <c r="P14" i="564"/>
  <c r="I14" i="564"/>
  <c r="K14" i="564"/>
  <c r="N14" i="564"/>
  <c r="O14" i="564"/>
  <c r="M14" i="564"/>
  <c r="H14" i="564"/>
  <c r="L14" i="564"/>
  <c r="G14" i="564"/>
  <c r="J14" i="564"/>
  <c r="F14" i="564"/>
  <c r="E14" i="564"/>
  <c r="P15" i="564"/>
  <c r="N15" i="564"/>
  <c r="H15" i="564"/>
  <c r="I15" i="564"/>
  <c r="J15" i="564"/>
  <c r="O15" i="564"/>
  <c r="L15" i="564"/>
  <c r="M15" i="564"/>
  <c r="G15" i="564"/>
  <c r="E15" i="564"/>
  <c r="F15" i="564"/>
  <c r="K15" i="564"/>
  <c r="G16" i="564"/>
  <c r="M16" i="564"/>
  <c r="H16" i="564"/>
  <c r="E16" i="564"/>
  <c r="N16" i="564"/>
  <c r="P16" i="564"/>
  <c r="I16" i="564"/>
  <c r="L16" i="564"/>
  <c r="O16" i="564"/>
  <c r="K16" i="564"/>
  <c r="F16" i="564"/>
  <c r="J16" i="564"/>
  <c r="L4" i="563"/>
  <c r="G4" i="563"/>
  <c r="O4" i="563"/>
  <c r="K4" i="563"/>
  <c r="I4" i="563"/>
  <c r="E4" i="563"/>
  <c r="J4" i="563"/>
  <c r="M4" i="563"/>
  <c r="P4" i="563"/>
  <c r="H4" i="563"/>
  <c r="F4" i="563"/>
  <c r="N4" i="563"/>
  <c r="J5" i="563"/>
  <c r="H5" i="563"/>
  <c r="O5" i="563"/>
  <c r="K5" i="563"/>
  <c r="M5" i="563"/>
  <c r="G5" i="563"/>
  <c r="E5" i="563"/>
  <c r="P5" i="563"/>
  <c r="L5" i="563"/>
  <c r="I5" i="563"/>
  <c r="F5" i="563"/>
  <c r="N5" i="563"/>
  <c r="H6" i="563"/>
  <c r="O6" i="563"/>
  <c r="P6" i="563"/>
  <c r="L6" i="563"/>
  <c r="K6" i="563"/>
  <c r="J6" i="563"/>
  <c r="I6" i="563"/>
  <c r="N6" i="563"/>
  <c r="M6" i="563"/>
  <c r="E6" i="563"/>
  <c r="F6" i="563"/>
  <c r="G6" i="563"/>
  <c r="N7" i="563"/>
  <c r="J7" i="563"/>
  <c r="H7" i="563"/>
  <c r="E7" i="563"/>
  <c r="P7" i="563"/>
  <c r="I7" i="563"/>
  <c r="G7" i="563"/>
  <c r="K7" i="563"/>
  <c r="M7" i="563"/>
  <c r="O7" i="563"/>
  <c r="F7" i="563"/>
  <c r="L7" i="563"/>
  <c r="O8" i="563"/>
  <c r="L8" i="563"/>
  <c r="M8" i="563"/>
  <c r="G8" i="563"/>
  <c r="J8" i="563"/>
  <c r="I8" i="563"/>
  <c r="K8" i="563"/>
  <c r="P8" i="563"/>
  <c r="H8" i="563"/>
  <c r="E8" i="563"/>
  <c r="F8" i="563"/>
  <c r="N8" i="563"/>
  <c r="I9" i="563"/>
  <c r="J9" i="563"/>
  <c r="H9" i="563"/>
  <c r="P9" i="563"/>
  <c r="N9" i="563"/>
  <c r="O9" i="563"/>
  <c r="K9" i="563"/>
  <c r="M9" i="563"/>
  <c r="E9" i="563"/>
  <c r="G9" i="563"/>
  <c r="F9" i="563"/>
  <c r="L9" i="563"/>
  <c r="E10" i="563"/>
  <c r="H10" i="563"/>
  <c r="M10" i="563"/>
  <c r="P10" i="563"/>
  <c r="I10" i="563"/>
  <c r="K10" i="563"/>
  <c r="G10" i="563"/>
  <c r="O10" i="563"/>
  <c r="L10" i="563"/>
  <c r="N10" i="563"/>
  <c r="F10" i="563"/>
  <c r="J10" i="563"/>
  <c r="G11" i="563"/>
  <c r="O11" i="563"/>
  <c r="M11" i="563"/>
  <c r="I11" i="563"/>
  <c r="E11" i="563"/>
  <c r="H11" i="563"/>
  <c r="N11" i="563"/>
  <c r="P11" i="563"/>
  <c r="K11" i="563"/>
  <c r="J11" i="563"/>
  <c r="F11" i="563"/>
  <c r="L11" i="563"/>
  <c r="J12" i="563"/>
  <c r="M12" i="563"/>
  <c r="L12" i="563"/>
  <c r="G12" i="563"/>
  <c r="K12" i="563"/>
  <c r="I12" i="563"/>
  <c r="E12" i="563"/>
  <c r="P12" i="563"/>
  <c r="O12" i="563"/>
  <c r="N12" i="563"/>
  <c r="F12" i="563"/>
  <c r="H12" i="563"/>
  <c r="L13" i="563"/>
  <c r="P13" i="563"/>
  <c r="M13" i="563"/>
  <c r="I13" i="563"/>
  <c r="N13" i="563"/>
  <c r="E13" i="563"/>
  <c r="H13" i="563"/>
  <c r="O13" i="563"/>
  <c r="G13" i="563"/>
  <c r="K13" i="563"/>
  <c r="F13" i="563"/>
  <c r="J13" i="563"/>
  <c r="G14" i="563"/>
  <c r="L14" i="563"/>
  <c r="P14" i="563"/>
  <c r="J14" i="563"/>
  <c r="E14" i="563"/>
  <c r="M14" i="563"/>
  <c r="O14" i="563"/>
  <c r="I14" i="563"/>
  <c r="K14" i="563"/>
  <c r="N14" i="563"/>
  <c r="F14" i="563"/>
  <c r="H14" i="563"/>
  <c r="G15" i="563"/>
  <c r="I15" i="563"/>
  <c r="L15" i="563"/>
  <c r="P15" i="563"/>
  <c r="H15" i="563"/>
  <c r="O15" i="563"/>
  <c r="K15" i="563"/>
  <c r="M15" i="563"/>
  <c r="N15" i="563"/>
  <c r="J15" i="563"/>
  <c r="F15" i="563"/>
  <c r="E15" i="563"/>
  <c r="L16" i="563"/>
  <c r="O16" i="563"/>
  <c r="E16" i="563"/>
  <c r="I16" i="563"/>
  <c r="M16" i="563"/>
  <c r="G16" i="563"/>
  <c r="J16" i="563"/>
  <c r="P16" i="563"/>
  <c r="H16" i="563"/>
  <c r="N16" i="563"/>
  <c r="F16" i="563"/>
  <c r="K16" i="563"/>
  <c r="I17" i="563"/>
  <c r="H17" i="563"/>
  <c r="K17" i="563"/>
  <c r="G17" i="563"/>
  <c r="M17" i="563"/>
  <c r="P17" i="563"/>
  <c r="J17" i="563"/>
  <c r="E17" i="563"/>
  <c r="O17" i="563"/>
  <c r="L17" i="563"/>
  <c r="F17" i="563"/>
  <c r="N17" i="563"/>
  <c r="G18" i="563"/>
  <c r="I18" i="563"/>
  <c r="H18" i="563"/>
  <c r="N18" i="563"/>
  <c r="O18" i="563"/>
  <c r="M18" i="563"/>
  <c r="K18" i="563"/>
  <c r="J18" i="563"/>
  <c r="E18" i="563"/>
  <c r="L18" i="563"/>
  <c r="F18" i="563"/>
  <c r="P18" i="563"/>
  <c r="G19" i="563"/>
  <c r="L19" i="563"/>
  <c r="N19" i="563"/>
  <c r="O19" i="563"/>
  <c r="H19" i="563"/>
  <c r="J19" i="563"/>
  <c r="I19" i="563"/>
  <c r="P19" i="563"/>
  <c r="M19" i="563"/>
  <c r="E19" i="563"/>
  <c r="F19" i="563"/>
  <c r="K19" i="563"/>
  <c r="J4" i="561"/>
  <c r="G4" i="561"/>
  <c r="O4" i="561"/>
  <c r="I4" i="561"/>
  <c r="E4" i="561"/>
  <c r="K4" i="561"/>
  <c r="N4" i="561"/>
  <c r="P4" i="561"/>
  <c r="H4" i="561"/>
  <c r="M4" i="561"/>
  <c r="F4" i="561"/>
  <c r="L4" i="561"/>
  <c r="G5" i="561"/>
  <c r="E5" i="561"/>
  <c r="L5" i="561"/>
  <c r="N5" i="561"/>
  <c r="O5" i="561"/>
  <c r="J5" i="561"/>
  <c r="I5" i="561"/>
  <c r="P5" i="561"/>
  <c r="M5" i="561"/>
  <c r="K5" i="561"/>
  <c r="F5" i="561"/>
  <c r="H5" i="561"/>
  <c r="H6" i="561"/>
  <c r="J6" i="561"/>
  <c r="O6" i="561"/>
  <c r="E6" i="561"/>
  <c r="G6" i="561"/>
  <c r="M6" i="561"/>
  <c r="L6" i="561"/>
  <c r="P6" i="561"/>
  <c r="I6" i="561"/>
  <c r="N6" i="561"/>
  <c r="F6" i="561"/>
  <c r="K6" i="561"/>
  <c r="K7" i="561"/>
  <c r="J7" i="561"/>
  <c r="I7" i="561"/>
  <c r="O7" i="561"/>
  <c r="H7" i="561"/>
  <c r="G7" i="561"/>
  <c r="L7" i="561"/>
  <c r="E7" i="561"/>
  <c r="P7" i="561"/>
  <c r="M7" i="561"/>
  <c r="F7" i="561"/>
  <c r="N7" i="561"/>
  <c r="L8" i="561"/>
  <c r="M8" i="561"/>
  <c r="E8" i="561"/>
  <c r="K8" i="561"/>
  <c r="P8" i="561"/>
  <c r="O8" i="561"/>
  <c r="G8" i="561"/>
  <c r="J8" i="561"/>
  <c r="H8" i="561"/>
  <c r="I8" i="561"/>
  <c r="F8" i="561"/>
  <c r="N8" i="561"/>
  <c r="I9" i="561"/>
  <c r="J9" i="561"/>
  <c r="N9" i="561"/>
  <c r="E9" i="561"/>
  <c r="K9" i="561"/>
  <c r="P9" i="561"/>
  <c r="L9" i="561"/>
  <c r="O9" i="561"/>
  <c r="H9" i="561"/>
  <c r="G9" i="561"/>
  <c r="F9" i="561"/>
  <c r="M9" i="561"/>
  <c r="E10" i="561"/>
  <c r="J10" i="561"/>
  <c r="I10" i="561"/>
  <c r="P10" i="561"/>
  <c r="G10" i="561"/>
  <c r="M10" i="561"/>
  <c r="O10" i="561"/>
  <c r="K10" i="561"/>
  <c r="N10" i="561"/>
  <c r="H10" i="561"/>
  <c r="F10" i="561"/>
  <c r="L10" i="561"/>
  <c r="K11" i="561"/>
  <c r="J11" i="561"/>
  <c r="L11" i="561"/>
  <c r="N11" i="561"/>
  <c r="G11" i="561"/>
  <c r="E11" i="561"/>
  <c r="M11" i="561"/>
  <c r="I11" i="561"/>
  <c r="O11" i="561"/>
  <c r="P11" i="561"/>
  <c r="F11" i="561"/>
  <c r="H11" i="561"/>
  <c r="O12" i="561"/>
  <c r="H12" i="561"/>
  <c r="J12" i="561"/>
  <c r="K12" i="561"/>
  <c r="M12" i="561"/>
  <c r="G12" i="561"/>
  <c r="E12" i="561"/>
  <c r="N12" i="561"/>
  <c r="I12" i="561"/>
  <c r="P12" i="561"/>
  <c r="F12" i="561"/>
  <c r="L12" i="561"/>
  <c r="I13" i="561"/>
  <c r="E13" i="561"/>
  <c r="L13" i="561"/>
  <c r="K13" i="561"/>
  <c r="G13" i="561"/>
  <c r="J13" i="561"/>
  <c r="P13" i="561"/>
  <c r="M13" i="561"/>
  <c r="N13" i="561"/>
  <c r="H13" i="561"/>
  <c r="F13" i="561"/>
  <c r="O13" i="561"/>
  <c r="N14" i="561"/>
  <c r="H14" i="561"/>
  <c r="E14" i="561"/>
  <c r="K14" i="561"/>
  <c r="P14" i="561"/>
  <c r="O14" i="561"/>
  <c r="I14" i="561"/>
  <c r="G14" i="561"/>
  <c r="M14" i="561"/>
  <c r="J14" i="561"/>
  <c r="F14" i="561"/>
  <c r="L14" i="561"/>
  <c r="N15" i="561"/>
  <c r="E15" i="561"/>
  <c r="H15" i="561"/>
  <c r="O15" i="561"/>
  <c r="L15" i="561"/>
  <c r="I15" i="561"/>
  <c r="G15" i="561"/>
  <c r="J15" i="561"/>
  <c r="M15" i="561"/>
  <c r="P15" i="561"/>
  <c r="F15" i="561"/>
  <c r="K15" i="561"/>
  <c r="O16" i="561"/>
  <c r="P16" i="561"/>
  <c r="M16" i="561"/>
  <c r="H16" i="561"/>
  <c r="L16" i="561"/>
  <c r="E16" i="561"/>
  <c r="I16" i="561"/>
  <c r="N16" i="561"/>
  <c r="J16" i="561"/>
  <c r="G16" i="561"/>
  <c r="F16" i="561"/>
  <c r="K16" i="561"/>
  <c r="O18" i="561"/>
  <c r="P18" i="561"/>
  <c r="H18" i="561"/>
  <c r="I18" i="561"/>
  <c r="K18" i="561"/>
  <c r="J18" i="561"/>
  <c r="G18" i="561"/>
  <c r="E18" i="561"/>
  <c r="M18" i="561"/>
  <c r="L18" i="561"/>
  <c r="F18" i="561"/>
  <c r="N18" i="561"/>
  <c r="P4" i="560"/>
  <c r="K4" i="560"/>
  <c r="I4" i="560"/>
  <c r="M4" i="560"/>
  <c r="G4" i="560"/>
  <c r="L4" i="560"/>
  <c r="O4" i="560"/>
  <c r="J4" i="560"/>
  <c r="H4" i="560"/>
  <c r="N4" i="560"/>
  <c r="F4" i="560"/>
  <c r="E4" i="560"/>
  <c r="L5" i="560"/>
  <c r="H5" i="560"/>
  <c r="G5" i="560"/>
  <c r="M5" i="560"/>
  <c r="K5" i="560"/>
  <c r="P5" i="560"/>
  <c r="O5" i="560"/>
  <c r="N5" i="560"/>
  <c r="E5" i="560"/>
  <c r="J5" i="560"/>
  <c r="F5" i="560"/>
  <c r="I5" i="560"/>
  <c r="H6" i="560"/>
  <c r="L6" i="560"/>
  <c r="J6" i="560"/>
  <c r="P6" i="560"/>
  <c r="G6" i="560"/>
  <c r="M6" i="560"/>
  <c r="N6" i="560"/>
  <c r="E6" i="560"/>
  <c r="I6" i="560"/>
  <c r="K6" i="560"/>
  <c r="F6" i="560"/>
  <c r="O6" i="560"/>
  <c r="K7" i="560"/>
  <c r="J7" i="560"/>
  <c r="E7" i="560"/>
  <c r="M7" i="560"/>
  <c r="H7" i="560"/>
  <c r="G7" i="560"/>
  <c r="I7" i="560"/>
  <c r="P7" i="560"/>
  <c r="L7" i="560"/>
  <c r="O7" i="560"/>
  <c r="F7" i="560"/>
  <c r="N7" i="560"/>
  <c r="E8" i="560"/>
  <c r="M8" i="560"/>
  <c r="L8" i="560"/>
  <c r="H8" i="560"/>
  <c r="K8" i="560"/>
  <c r="P8" i="560"/>
  <c r="J8" i="560"/>
  <c r="G8" i="560"/>
  <c r="N8" i="560"/>
  <c r="O8" i="560"/>
  <c r="F8" i="560"/>
  <c r="I8" i="560"/>
  <c r="O9" i="560"/>
  <c r="K9" i="560"/>
  <c r="M9" i="560"/>
  <c r="J9" i="560"/>
  <c r="L9" i="560"/>
  <c r="E9" i="560"/>
  <c r="N9" i="560"/>
  <c r="I9" i="560"/>
  <c r="H9" i="560"/>
  <c r="G9" i="560"/>
  <c r="F9" i="560"/>
  <c r="P9" i="560"/>
  <c r="I10" i="560"/>
  <c r="O10" i="560"/>
  <c r="G10" i="560"/>
  <c r="H10" i="560"/>
  <c r="N10" i="560"/>
  <c r="P10" i="560"/>
  <c r="M10" i="560"/>
  <c r="J10" i="560"/>
  <c r="L10" i="560"/>
  <c r="K10" i="560"/>
  <c r="F10" i="560"/>
  <c r="E10" i="560"/>
  <c r="O11" i="560"/>
  <c r="G11" i="560"/>
  <c r="M11" i="560"/>
  <c r="L11" i="560"/>
  <c r="H11" i="560"/>
  <c r="K11" i="560"/>
  <c r="J11" i="560"/>
  <c r="N11" i="560"/>
  <c r="P11" i="560"/>
  <c r="I11" i="560"/>
  <c r="F11" i="560"/>
  <c r="E11" i="560"/>
  <c r="J12" i="560"/>
  <c r="E12" i="560"/>
  <c r="H12" i="560"/>
  <c r="K12" i="560"/>
  <c r="P12" i="560"/>
  <c r="M12" i="560"/>
  <c r="I12" i="560"/>
  <c r="G12" i="560"/>
  <c r="N12" i="560"/>
  <c r="O12" i="560"/>
  <c r="F12" i="560"/>
  <c r="L12" i="560"/>
  <c r="M13" i="560"/>
  <c r="P13" i="560"/>
  <c r="O13" i="560"/>
  <c r="E13" i="560"/>
  <c r="H13" i="560"/>
  <c r="N13" i="560"/>
  <c r="I13" i="560"/>
  <c r="J13" i="560"/>
  <c r="K13" i="560"/>
  <c r="L13" i="560"/>
  <c r="F13" i="560"/>
  <c r="G13" i="560"/>
  <c r="I14" i="560"/>
  <c r="P14" i="560"/>
  <c r="K14" i="560"/>
  <c r="N14" i="560"/>
  <c r="M14" i="560"/>
  <c r="L14" i="560"/>
  <c r="J14" i="560"/>
  <c r="O14" i="560"/>
  <c r="H14" i="560"/>
  <c r="G14" i="560"/>
  <c r="F14" i="560"/>
  <c r="E14" i="560"/>
  <c r="H15" i="560"/>
  <c r="M15" i="560"/>
  <c r="P15" i="560"/>
  <c r="E15" i="560"/>
  <c r="L15" i="560"/>
  <c r="J15" i="560"/>
  <c r="K15" i="560"/>
  <c r="I15" i="560"/>
  <c r="N15" i="560"/>
  <c r="G15" i="560"/>
  <c r="F15" i="560"/>
  <c r="O15" i="560"/>
  <c r="M16" i="560"/>
  <c r="K16" i="560"/>
  <c r="H16" i="560"/>
  <c r="G16" i="560"/>
  <c r="J16" i="560"/>
  <c r="I16" i="560"/>
  <c r="P16" i="560"/>
  <c r="N16" i="560"/>
  <c r="E16" i="560"/>
  <c r="O16" i="560"/>
  <c r="F16" i="560"/>
  <c r="L16" i="560"/>
  <c r="O17" i="560"/>
  <c r="H17" i="560"/>
  <c r="J17" i="560"/>
  <c r="I17" i="560"/>
  <c r="G17" i="560"/>
  <c r="E17" i="560"/>
  <c r="N17" i="560"/>
  <c r="L17" i="560"/>
  <c r="M17" i="560"/>
  <c r="K17" i="560"/>
  <c r="F17" i="560"/>
  <c r="P17" i="560"/>
  <c r="O18" i="560"/>
  <c r="H18" i="560"/>
  <c r="G18" i="560"/>
  <c r="J18" i="560"/>
  <c r="N18" i="560"/>
  <c r="M18" i="560"/>
  <c r="P18" i="560"/>
  <c r="L18" i="560"/>
  <c r="I18" i="560"/>
  <c r="E18" i="560"/>
  <c r="F18" i="560"/>
  <c r="K18" i="560"/>
  <c r="E4" i="558"/>
  <c r="M4" i="558"/>
  <c r="L4" i="558"/>
  <c r="N4" i="558"/>
  <c r="I4" i="558"/>
  <c r="O4" i="558"/>
  <c r="K4" i="558"/>
  <c r="J4" i="558"/>
  <c r="G4" i="558"/>
  <c r="P4" i="558"/>
  <c r="F4" i="558"/>
  <c r="H4" i="558"/>
  <c r="E5" i="558"/>
  <c r="P5" i="558"/>
  <c r="I5" i="558"/>
  <c r="N5" i="558"/>
  <c r="M5" i="558"/>
  <c r="G5" i="558"/>
  <c r="H5" i="558"/>
  <c r="J5" i="558"/>
  <c r="L5" i="558"/>
  <c r="K5" i="558"/>
  <c r="F5" i="558"/>
  <c r="O5" i="558"/>
  <c r="O6" i="558"/>
  <c r="K6" i="558"/>
  <c r="P6" i="558"/>
  <c r="G6" i="558"/>
  <c r="J6" i="558"/>
  <c r="H6" i="558"/>
  <c r="M6" i="558"/>
  <c r="E6" i="558"/>
  <c r="I6" i="558"/>
  <c r="L6" i="558"/>
  <c r="F6" i="558"/>
  <c r="N6" i="558"/>
  <c r="K7" i="558"/>
  <c r="H7" i="558"/>
  <c r="E7" i="558"/>
  <c r="P7" i="558"/>
  <c r="I7" i="558"/>
  <c r="M7" i="558"/>
  <c r="J7" i="558"/>
  <c r="G7" i="558"/>
  <c r="N7" i="558"/>
  <c r="L7" i="558"/>
  <c r="F7" i="558"/>
  <c r="O7" i="558"/>
  <c r="K8" i="558"/>
  <c r="M8" i="558"/>
  <c r="G8" i="558"/>
  <c r="H8" i="558"/>
  <c r="N8" i="558"/>
  <c r="L8" i="558"/>
  <c r="I8" i="558"/>
  <c r="O8" i="558"/>
  <c r="E8" i="558"/>
  <c r="J8" i="558"/>
  <c r="F8" i="558"/>
  <c r="P8" i="558"/>
  <c r="E9" i="558"/>
  <c r="N9" i="558"/>
  <c r="P9" i="558"/>
  <c r="J9" i="558"/>
  <c r="L9" i="558"/>
  <c r="H9" i="558"/>
  <c r="K9" i="558"/>
  <c r="O9" i="558"/>
  <c r="I9" i="558"/>
  <c r="M9" i="558"/>
  <c r="F9" i="558"/>
  <c r="G9" i="558"/>
  <c r="K10" i="558"/>
  <c r="I10" i="558"/>
  <c r="N10" i="558"/>
  <c r="L10" i="558"/>
  <c r="E10" i="558"/>
  <c r="M10" i="558"/>
  <c r="G10" i="558"/>
  <c r="H10" i="558"/>
  <c r="P10" i="558"/>
  <c r="J10" i="558"/>
  <c r="F10" i="558"/>
  <c r="O10" i="558"/>
  <c r="E11" i="558"/>
  <c r="I11" i="558"/>
  <c r="H11" i="558"/>
  <c r="M11" i="558"/>
  <c r="P11" i="558"/>
  <c r="N11" i="558"/>
  <c r="G11" i="558"/>
  <c r="L11" i="558"/>
  <c r="O11" i="558"/>
  <c r="J11" i="558"/>
  <c r="F11" i="558"/>
  <c r="K11" i="558"/>
  <c r="P12" i="558"/>
  <c r="M12" i="558"/>
  <c r="N12" i="558"/>
  <c r="G12" i="558"/>
  <c r="E12" i="558"/>
  <c r="H12" i="558"/>
  <c r="J12" i="558"/>
  <c r="L12" i="558"/>
  <c r="K12" i="558"/>
  <c r="I12" i="558"/>
  <c r="F12" i="558"/>
  <c r="O12" i="558"/>
  <c r="K13" i="558"/>
  <c r="N13" i="558"/>
  <c r="L13" i="558"/>
  <c r="M13" i="558"/>
  <c r="G13" i="558"/>
  <c r="H13" i="558"/>
  <c r="O13" i="558"/>
  <c r="E13" i="558"/>
  <c r="P13" i="558"/>
  <c r="I13" i="558"/>
  <c r="F13" i="558"/>
  <c r="J13" i="558"/>
  <c r="E14" i="558"/>
  <c r="J14" i="558"/>
  <c r="G14" i="558"/>
  <c r="K14" i="558"/>
  <c r="N14" i="558"/>
  <c r="P14" i="558"/>
  <c r="O14" i="558"/>
  <c r="L14" i="558"/>
  <c r="I14" i="558"/>
  <c r="M14" i="558"/>
  <c r="F14" i="558"/>
  <c r="H14" i="558"/>
  <c r="H15" i="558"/>
  <c r="L15" i="558"/>
  <c r="G15" i="558"/>
  <c r="P15" i="558"/>
  <c r="M15" i="558"/>
  <c r="O15" i="558"/>
  <c r="K15" i="558"/>
  <c r="N15" i="558"/>
  <c r="E15" i="558"/>
  <c r="I15" i="558"/>
  <c r="F15" i="558"/>
  <c r="J15" i="558"/>
  <c r="J16" i="558"/>
  <c r="L16" i="558"/>
  <c r="G16" i="558"/>
  <c r="H16" i="558"/>
  <c r="P16" i="558"/>
  <c r="N16" i="558"/>
  <c r="M16" i="558"/>
  <c r="O16" i="558"/>
  <c r="K16" i="558"/>
  <c r="I16" i="558"/>
  <c r="F16" i="558"/>
  <c r="E16" i="558"/>
  <c r="H4" i="555"/>
  <c r="I4" i="555"/>
  <c r="N4" i="555"/>
  <c r="O4" i="555"/>
  <c r="E4" i="555"/>
  <c r="L4" i="555"/>
  <c r="P4" i="555"/>
  <c r="K4" i="555"/>
  <c r="G4" i="555"/>
  <c r="J4" i="555"/>
  <c r="F4" i="555"/>
  <c r="M4" i="555"/>
  <c r="K5" i="555"/>
  <c r="L5" i="555"/>
  <c r="O5" i="555"/>
  <c r="J5" i="555"/>
  <c r="I5" i="555"/>
  <c r="E5" i="555"/>
  <c r="N5" i="555"/>
  <c r="G5" i="555"/>
  <c r="P5" i="555"/>
  <c r="H5" i="555"/>
  <c r="F5" i="555"/>
  <c r="M5" i="555"/>
  <c r="E6" i="555"/>
  <c r="N6" i="555"/>
  <c r="G6" i="555"/>
  <c r="I6" i="555"/>
  <c r="P6" i="555"/>
  <c r="K6" i="555"/>
  <c r="O6" i="555"/>
  <c r="J6" i="555"/>
  <c r="M6" i="555"/>
  <c r="L6" i="555"/>
  <c r="F6" i="555"/>
  <c r="H6" i="555"/>
  <c r="P7" i="555"/>
  <c r="I7" i="555"/>
  <c r="L7" i="555"/>
  <c r="M7" i="555"/>
  <c r="E7" i="555"/>
  <c r="H7" i="555"/>
  <c r="J7" i="555"/>
  <c r="N7" i="555"/>
  <c r="G7" i="555"/>
  <c r="O7" i="555"/>
  <c r="F7" i="555"/>
  <c r="K7" i="555"/>
  <c r="E8" i="555"/>
  <c r="K8" i="555"/>
  <c r="H8" i="555"/>
  <c r="O8" i="555"/>
  <c r="M8" i="555"/>
  <c r="N8" i="555"/>
  <c r="L8" i="555"/>
  <c r="G8" i="555"/>
  <c r="J8" i="555"/>
  <c r="P8" i="555"/>
  <c r="F8" i="555"/>
  <c r="I8" i="555"/>
  <c r="M9" i="555"/>
  <c r="N9" i="555"/>
  <c r="E9" i="555"/>
  <c r="J9" i="555"/>
  <c r="K9" i="555"/>
  <c r="L9" i="555"/>
  <c r="P9" i="555"/>
  <c r="H9" i="555"/>
  <c r="G9" i="555"/>
  <c r="O9" i="555"/>
  <c r="F9" i="555"/>
  <c r="I9" i="555"/>
  <c r="G10" i="555"/>
  <c r="P10" i="555"/>
  <c r="I10" i="555"/>
  <c r="L10" i="555"/>
  <c r="O10" i="555"/>
  <c r="E10" i="555"/>
  <c r="K10" i="555"/>
  <c r="J10" i="555"/>
  <c r="H10" i="555"/>
  <c r="M10" i="555"/>
  <c r="F10" i="555"/>
  <c r="N10" i="555"/>
  <c r="G4" i="552"/>
  <c r="O4" i="552"/>
  <c r="M4" i="552"/>
  <c r="P4" i="552"/>
  <c r="I4" i="552"/>
  <c r="K4" i="552"/>
  <c r="H4" i="552"/>
  <c r="N4" i="552"/>
  <c r="L4" i="552"/>
  <c r="J4" i="552"/>
  <c r="F4" i="552"/>
  <c r="E4" i="552"/>
  <c r="J5" i="552"/>
  <c r="N5" i="552"/>
  <c r="E5" i="552"/>
  <c r="M5" i="552"/>
  <c r="H5" i="552"/>
  <c r="K5" i="552"/>
  <c r="O5" i="552"/>
  <c r="P5" i="552"/>
  <c r="I5" i="552"/>
  <c r="G5" i="552"/>
  <c r="F5" i="552"/>
  <c r="L5" i="552"/>
  <c r="M6" i="552"/>
  <c r="H6" i="552"/>
  <c r="G6" i="552"/>
  <c r="E6" i="552"/>
  <c r="L6" i="552"/>
  <c r="N6" i="552"/>
  <c r="J6" i="552"/>
  <c r="I6" i="552"/>
  <c r="O6" i="552"/>
  <c r="P6" i="552"/>
  <c r="F6" i="552"/>
  <c r="K6" i="552"/>
  <c r="I7" i="552"/>
  <c r="G7" i="552"/>
  <c r="N7" i="552"/>
  <c r="L7" i="552"/>
  <c r="K7" i="552"/>
  <c r="P7" i="552"/>
  <c r="E7" i="552"/>
  <c r="J7" i="552"/>
  <c r="M7" i="552"/>
  <c r="H7" i="552"/>
  <c r="F7" i="552"/>
  <c r="O7" i="552"/>
  <c r="E8" i="552"/>
  <c r="H8" i="552"/>
  <c r="P8" i="552"/>
  <c r="I8" i="552"/>
  <c r="N8" i="552"/>
  <c r="J8" i="552"/>
  <c r="K8" i="552"/>
  <c r="O8" i="552"/>
  <c r="M8" i="552"/>
  <c r="G8" i="552"/>
  <c r="F8" i="552"/>
  <c r="L8" i="552"/>
  <c r="K9" i="552"/>
  <c r="G9" i="552"/>
  <c r="P9" i="552"/>
  <c r="O9" i="552"/>
  <c r="M9" i="552"/>
  <c r="L9" i="552"/>
  <c r="E9" i="552"/>
  <c r="N9" i="552"/>
  <c r="I9" i="552"/>
  <c r="J9" i="552"/>
  <c r="F9" i="552"/>
  <c r="H9" i="552"/>
  <c r="M10" i="552"/>
  <c r="I10" i="552"/>
  <c r="E10" i="552"/>
  <c r="L10" i="552"/>
  <c r="K10" i="552"/>
  <c r="O10" i="552"/>
  <c r="H10" i="552"/>
  <c r="G10" i="552"/>
  <c r="J10" i="552"/>
  <c r="N10" i="552"/>
  <c r="F10" i="552"/>
  <c r="P10" i="552"/>
  <c r="E4" i="551"/>
  <c r="H4" i="551"/>
  <c r="L4" i="551"/>
  <c r="G4" i="551"/>
  <c r="N4" i="551"/>
  <c r="M4" i="551"/>
  <c r="I4" i="551"/>
  <c r="J4" i="551"/>
  <c r="P4" i="551"/>
  <c r="K4" i="551"/>
  <c r="F4" i="551"/>
  <c r="O4" i="551"/>
  <c r="I5" i="551"/>
  <c r="G5" i="551"/>
  <c r="K5" i="551"/>
  <c r="N5" i="551"/>
  <c r="L5" i="551"/>
  <c r="H5" i="551"/>
  <c r="P5" i="551"/>
  <c r="E5" i="551"/>
  <c r="O5" i="551"/>
  <c r="M5" i="551"/>
  <c r="F5" i="551"/>
  <c r="J5" i="551"/>
  <c r="P6" i="551"/>
  <c r="N6" i="551"/>
  <c r="M6" i="551"/>
  <c r="E6" i="551"/>
  <c r="G6" i="551"/>
  <c r="H6" i="551"/>
  <c r="K6" i="551"/>
  <c r="L6" i="551"/>
  <c r="I6" i="551"/>
  <c r="J6" i="551"/>
  <c r="F6" i="551"/>
  <c r="O6" i="551"/>
  <c r="J7" i="551"/>
  <c r="K7" i="551"/>
  <c r="O7" i="551"/>
  <c r="H7" i="551"/>
  <c r="L7" i="551"/>
  <c r="I7" i="551"/>
  <c r="M7" i="551"/>
  <c r="P7" i="551"/>
  <c r="E7" i="551"/>
  <c r="N7" i="551"/>
  <c r="F7" i="551"/>
  <c r="G7" i="551"/>
  <c r="P8" i="551"/>
  <c r="J8" i="551"/>
  <c r="G8" i="551"/>
  <c r="O8" i="551"/>
  <c r="N8" i="551"/>
  <c r="E8" i="551"/>
  <c r="L8" i="551"/>
  <c r="K8" i="551"/>
  <c r="I8" i="551"/>
  <c r="H8" i="551"/>
  <c r="F8" i="551"/>
  <c r="M8" i="551"/>
  <c r="M9" i="551"/>
  <c r="I9" i="551"/>
  <c r="K9" i="551"/>
  <c r="E9" i="551"/>
  <c r="P9" i="551"/>
  <c r="N9" i="551"/>
  <c r="O9" i="551"/>
  <c r="L9" i="551"/>
  <c r="J9" i="551"/>
  <c r="G9" i="551"/>
  <c r="F9" i="551"/>
  <c r="H9" i="551"/>
  <c r="O4" i="327"/>
  <c r="P4" i="327"/>
  <c r="G4" i="327"/>
  <c r="E4" i="327"/>
  <c r="K4" i="327"/>
  <c r="J4" i="327"/>
  <c r="I4" i="327"/>
  <c r="M4" i="327"/>
  <c r="N4" i="327"/>
  <c r="L4" i="327"/>
  <c r="F4" i="327"/>
  <c r="H4" i="327"/>
  <c r="L5" i="327"/>
  <c r="M5" i="327"/>
  <c r="P5" i="327"/>
  <c r="K5" i="327"/>
  <c r="O5" i="327"/>
  <c r="N5" i="327"/>
  <c r="H5" i="327"/>
  <c r="E5" i="327"/>
  <c r="J5" i="327"/>
  <c r="I5" i="327"/>
  <c r="F5" i="327"/>
  <c r="G5" i="327"/>
  <c r="M6" i="327"/>
  <c r="E6" i="327"/>
  <c r="I6" i="327"/>
  <c r="H6" i="327"/>
  <c r="P6" i="327"/>
  <c r="O6" i="327"/>
  <c r="N6" i="327"/>
  <c r="G6" i="327"/>
  <c r="K6" i="327"/>
  <c r="L6" i="327"/>
  <c r="F6" i="327"/>
  <c r="J6" i="327"/>
  <c r="G7" i="327"/>
  <c r="K7" i="327"/>
  <c r="E7" i="327"/>
  <c r="H7" i="327"/>
  <c r="I7" i="327"/>
  <c r="L7" i="327"/>
  <c r="P7" i="327"/>
  <c r="N7" i="327"/>
  <c r="J7" i="327"/>
  <c r="M7" i="327"/>
  <c r="F7" i="327"/>
  <c r="O7" i="327"/>
  <c r="M8" i="327"/>
  <c r="I8" i="327"/>
  <c r="E8" i="327"/>
  <c r="K8" i="327"/>
  <c r="O8" i="327"/>
  <c r="G8" i="327"/>
  <c r="J8" i="327"/>
  <c r="N8" i="327"/>
  <c r="H8" i="327"/>
  <c r="L8" i="327"/>
  <c r="F8" i="327"/>
  <c r="P8" i="327"/>
  <c r="N9" i="327"/>
  <c r="O9" i="327"/>
  <c r="P9" i="327"/>
  <c r="K9" i="327"/>
  <c r="L9" i="327"/>
  <c r="J9" i="327"/>
  <c r="I9" i="327"/>
  <c r="G9" i="327"/>
  <c r="H9" i="327"/>
  <c r="E9" i="327"/>
  <c r="F9" i="327"/>
  <c r="M9" i="327"/>
  <c r="L10" i="327"/>
  <c r="J10" i="327"/>
  <c r="P10" i="327"/>
  <c r="H10" i="327"/>
  <c r="K10" i="327"/>
  <c r="E10" i="327"/>
  <c r="O10" i="327"/>
  <c r="I10" i="327"/>
  <c r="M10" i="327"/>
  <c r="N10" i="327"/>
  <c r="F10" i="327"/>
  <c r="G10" i="327"/>
  <c r="E4" i="326"/>
  <c r="O4" i="326"/>
  <c r="M4" i="326"/>
  <c r="K4" i="326"/>
  <c r="G4" i="326"/>
  <c r="J4" i="326"/>
  <c r="H4" i="326"/>
  <c r="P4" i="326"/>
  <c r="N4" i="326"/>
  <c r="L4" i="326"/>
  <c r="F4" i="326"/>
  <c r="I4" i="326"/>
  <c r="I5" i="326"/>
  <c r="G5" i="326"/>
  <c r="N5" i="326"/>
  <c r="O5" i="326"/>
  <c r="H5" i="326"/>
  <c r="L5" i="326"/>
  <c r="K5" i="326"/>
  <c r="M5" i="326"/>
  <c r="P5" i="326"/>
  <c r="E5" i="326"/>
  <c r="F5" i="326"/>
  <c r="J5" i="326"/>
  <c r="G6" i="326"/>
  <c r="M6" i="326"/>
  <c r="P6" i="326"/>
  <c r="K6" i="326"/>
  <c r="O6" i="326"/>
  <c r="N6" i="326"/>
  <c r="H6" i="326"/>
  <c r="I6" i="326"/>
  <c r="J6" i="326"/>
  <c r="L6" i="326"/>
  <c r="F6" i="326"/>
  <c r="E6" i="326"/>
  <c r="K7" i="326"/>
  <c r="M7" i="326"/>
  <c r="I7" i="326"/>
  <c r="N7" i="326"/>
  <c r="P7" i="326"/>
  <c r="L7" i="326"/>
  <c r="E7" i="326"/>
  <c r="J7" i="326"/>
  <c r="H7" i="326"/>
  <c r="G7" i="326"/>
  <c r="F7" i="326"/>
  <c r="O7" i="326"/>
  <c r="N8" i="326"/>
  <c r="L8" i="326"/>
  <c r="O8" i="326"/>
  <c r="G8" i="326"/>
  <c r="I8" i="326"/>
  <c r="M8" i="326"/>
  <c r="K8" i="326"/>
  <c r="E8" i="326"/>
  <c r="P8" i="326"/>
  <c r="H8" i="326"/>
  <c r="F8" i="326"/>
  <c r="J8" i="326"/>
  <c r="I9" i="326"/>
  <c r="P9" i="326"/>
  <c r="N9" i="326"/>
  <c r="O9" i="326"/>
  <c r="E9" i="326"/>
  <c r="G9" i="326"/>
  <c r="L9" i="326"/>
  <c r="K9" i="326"/>
  <c r="M9" i="326"/>
  <c r="J9" i="326"/>
  <c r="F9" i="326"/>
  <c r="H9" i="326"/>
  <c r="P4" i="325"/>
  <c r="J4" i="325"/>
  <c r="E4" i="325"/>
  <c r="O4" i="325"/>
  <c r="L4" i="325"/>
  <c r="K4" i="325"/>
  <c r="M4" i="325"/>
  <c r="N4" i="325"/>
  <c r="I4" i="325"/>
  <c r="H4" i="325"/>
  <c r="F4" i="325"/>
  <c r="G4" i="325"/>
  <c r="K5" i="325"/>
  <c r="H5" i="325"/>
  <c r="O5" i="325"/>
  <c r="M5" i="325"/>
  <c r="P5" i="325"/>
  <c r="G5" i="325"/>
  <c r="I5" i="325"/>
  <c r="L5" i="325"/>
  <c r="N5" i="325"/>
  <c r="E5" i="325"/>
  <c r="F5" i="325"/>
  <c r="J5" i="325"/>
  <c r="M6" i="325"/>
  <c r="E6" i="325"/>
  <c r="P6" i="325"/>
  <c r="N6" i="325"/>
  <c r="J6" i="325"/>
  <c r="L6" i="325"/>
  <c r="H6" i="325"/>
  <c r="I6" i="325"/>
  <c r="G6" i="325"/>
  <c r="K6" i="325"/>
  <c r="F6" i="325"/>
  <c r="O6" i="325"/>
  <c r="I7" i="325"/>
  <c r="J7" i="325"/>
  <c r="O7" i="325"/>
  <c r="L7" i="325"/>
  <c r="K7" i="325"/>
  <c r="N7" i="325"/>
  <c r="E7" i="325"/>
  <c r="M7" i="325"/>
  <c r="G7" i="325"/>
  <c r="H7" i="325"/>
  <c r="F7" i="325"/>
  <c r="P7" i="325"/>
  <c r="J8" i="325"/>
  <c r="O8" i="325"/>
  <c r="E8" i="325"/>
  <c r="G8" i="325"/>
  <c r="N8" i="325"/>
  <c r="I8" i="325"/>
  <c r="H8" i="325"/>
  <c r="K8" i="325"/>
  <c r="P8" i="325"/>
  <c r="M8" i="325"/>
  <c r="F8" i="325"/>
  <c r="L8" i="325"/>
  <c r="M9" i="325"/>
  <c r="K9" i="325"/>
  <c r="L9" i="325"/>
  <c r="G9" i="325"/>
  <c r="P9" i="325"/>
  <c r="E9" i="325"/>
  <c r="O9" i="325"/>
  <c r="I9" i="325"/>
  <c r="J9" i="325"/>
  <c r="H9" i="325"/>
  <c r="F9" i="325"/>
  <c r="N9" i="325"/>
  <c r="K10" i="325"/>
  <c r="P10" i="325"/>
  <c r="J10" i="325"/>
  <c r="E10" i="325"/>
  <c r="H10" i="325"/>
  <c r="O10" i="325"/>
  <c r="I10" i="325"/>
  <c r="L10" i="325"/>
  <c r="M10" i="325"/>
  <c r="G10" i="325"/>
  <c r="F10" i="325"/>
  <c r="N10" i="325"/>
  <c r="E4" i="324"/>
  <c r="O4" i="324"/>
  <c r="M4" i="324"/>
  <c r="I4" i="324"/>
  <c r="P4" i="324"/>
  <c r="N4" i="324"/>
  <c r="G4" i="324"/>
  <c r="L4" i="324"/>
  <c r="H4" i="324"/>
  <c r="K4" i="324"/>
  <c r="F4" i="324"/>
  <c r="J4" i="324"/>
  <c r="G5" i="324"/>
  <c r="E5" i="324"/>
  <c r="J5" i="324"/>
  <c r="M5" i="324"/>
  <c r="N5" i="324"/>
  <c r="L5" i="324"/>
  <c r="H5" i="324"/>
  <c r="I5" i="324"/>
  <c r="P5" i="324"/>
  <c r="O5" i="324"/>
  <c r="F5" i="324"/>
  <c r="K5" i="324"/>
  <c r="J6" i="324"/>
  <c r="E6" i="324"/>
  <c r="L6" i="324"/>
  <c r="I6" i="324"/>
  <c r="K6" i="324"/>
  <c r="H6" i="324"/>
  <c r="P6" i="324"/>
  <c r="G6" i="324"/>
  <c r="N6" i="324"/>
  <c r="M6" i="324"/>
  <c r="F6" i="324"/>
  <c r="O6" i="324"/>
  <c r="N7" i="324"/>
  <c r="I7" i="324"/>
  <c r="E7" i="324"/>
  <c r="O7" i="324"/>
  <c r="K7" i="324"/>
  <c r="P7" i="324"/>
  <c r="M7" i="324"/>
  <c r="J7" i="324"/>
  <c r="H7" i="324"/>
  <c r="L7" i="324"/>
  <c r="F7" i="324"/>
  <c r="G7" i="324"/>
  <c r="L8" i="324"/>
  <c r="G8" i="324"/>
  <c r="H8" i="324"/>
  <c r="N8" i="324"/>
  <c r="I8" i="324"/>
  <c r="M8" i="324"/>
  <c r="P8" i="324"/>
  <c r="O8" i="324"/>
  <c r="K8" i="324"/>
  <c r="E8" i="324"/>
  <c r="F8" i="324"/>
  <c r="J8" i="324"/>
  <c r="I9" i="324"/>
  <c r="J9" i="324"/>
  <c r="O9" i="324"/>
  <c r="N9" i="324"/>
  <c r="M9" i="324"/>
  <c r="L9" i="324"/>
  <c r="G9" i="324"/>
  <c r="E9" i="324"/>
  <c r="P9" i="324"/>
  <c r="K9" i="324"/>
  <c r="F9" i="324"/>
  <c r="H9" i="324"/>
  <c r="M19" i="561"/>
  <c r="F10" i="551"/>
  <c r="F11" i="327"/>
  <c r="O10" i="695"/>
  <c r="L11" i="325"/>
  <c r="F19" i="809"/>
  <c r="K17" i="558"/>
  <c r="F10" i="324"/>
  <c r="F11" i="593"/>
  <c r="F11" i="694"/>
  <c r="F10" i="326"/>
  <c r="F12" i="575"/>
  <c r="L3" i="575"/>
  <c r="L12" i="575"/>
  <c r="N20" i="814"/>
  <c r="P24" i="583"/>
  <c r="F17" i="819"/>
  <c r="F13" i="569"/>
  <c r="F24" i="565"/>
  <c r="K11" i="599"/>
  <c r="H3" i="551"/>
  <c r="H10" i="551"/>
  <c r="F11" i="552"/>
  <c r="F17" i="564"/>
  <c r="E20" i="563"/>
  <c r="P11" i="599"/>
  <c r="M17" i="566"/>
  <c r="K17" i="579"/>
  <c r="F11" i="599"/>
  <c r="K3" i="599"/>
  <c r="P3" i="599"/>
  <c r="J16" i="738"/>
  <c r="G11" i="638"/>
  <c r="K3" i="552"/>
  <c r="K11" i="552"/>
  <c r="F8" i="588"/>
  <c r="P17" i="566"/>
  <c r="E12" i="568"/>
  <c r="G10" i="695"/>
  <c r="F16" i="696"/>
  <c r="E3" i="568"/>
  <c r="F12" i="568"/>
  <c r="J11" i="325"/>
  <c r="F17" i="579"/>
  <c r="K3" i="579"/>
  <c r="K3" i="558"/>
  <c r="F17" i="558"/>
  <c r="I3" i="575"/>
  <c r="I12" i="575"/>
  <c r="G24" i="583"/>
  <c r="H16" i="738"/>
  <c r="P3" i="558"/>
  <c r="P17" i="558"/>
  <c r="N3" i="564"/>
  <c r="N17" i="564"/>
  <c r="K19" i="810"/>
  <c r="I11" i="325"/>
  <c r="K14" i="827"/>
  <c r="O19" i="567"/>
  <c r="F20" i="830"/>
  <c r="M3" i="565"/>
  <c r="M24" i="565"/>
  <c r="O11" i="325"/>
  <c r="O17" i="578"/>
  <c r="H3" i="599"/>
  <c r="H11" i="599"/>
  <c r="O3" i="564"/>
  <c r="O17" i="564"/>
  <c r="G3" i="327"/>
  <c r="G11" i="327"/>
  <c r="G17" i="578"/>
  <c r="M19" i="810"/>
  <c r="K3" i="809"/>
  <c r="K19" i="809"/>
  <c r="P3" i="569"/>
  <c r="P13" i="569"/>
  <c r="G16" i="738"/>
  <c r="L3" i="819"/>
  <c r="L17" i="819"/>
  <c r="F24" i="583"/>
  <c r="P3" i="583"/>
  <c r="G3" i="583"/>
  <c r="F19" i="577"/>
  <c r="G19" i="561"/>
  <c r="P11" i="833"/>
  <c r="F11" i="555"/>
  <c r="F14" i="642"/>
  <c r="F11" i="587"/>
  <c r="I10" i="695"/>
  <c r="J3" i="583"/>
  <c r="J24" i="583"/>
  <c r="F17" i="570"/>
  <c r="K3" i="827"/>
  <c r="F14" i="827"/>
  <c r="P3" i="575"/>
  <c r="P12" i="575"/>
  <c r="I3" i="695"/>
  <c r="G3" i="695"/>
  <c r="F10" i="695"/>
  <c r="O3" i="695"/>
  <c r="F11" i="325"/>
  <c r="L3" i="325"/>
  <c r="J3" i="325"/>
  <c r="I3" i="325"/>
  <c r="O3" i="325"/>
  <c r="L3" i="568"/>
  <c r="L12" i="568"/>
  <c r="E3" i="563"/>
  <c r="F20" i="563"/>
  <c r="F19" i="567"/>
  <c r="O3" i="567"/>
  <c r="P3" i="566"/>
  <c r="F17" i="566"/>
  <c r="M3" i="566"/>
  <c r="I3" i="694"/>
  <c r="I11" i="694"/>
  <c r="J3" i="575"/>
  <c r="J12" i="575"/>
  <c r="K3" i="565"/>
  <c r="K24" i="565"/>
  <c r="L3" i="696"/>
  <c r="L16" i="696"/>
  <c r="J20" i="814"/>
  <c r="H3" i="587"/>
  <c r="H11" i="587"/>
  <c r="L3" i="588"/>
  <c r="L8" i="588"/>
  <c r="E19" i="810"/>
  <c r="N19" i="561"/>
  <c r="G3" i="568"/>
  <c r="G12" i="568"/>
  <c r="N3" i="694"/>
  <c r="N11" i="694"/>
  <c r="P3" i="587"/>
  <c r="P11" i="587"/>
  <c r="K3" i="564"/>
  <c r="K17" i="564"/>
  <c r="F16" i="828"/>
  <c r="P3" i="830"/>
  <c r="P20" i="830"/>
  <c r="L3" i="830"/>
  <c r="L20" i="830"/>
  <c r="H3" i="583"/>
  <c r="H24" i="583"/>
  <c r="K3" i="577"/>
  <c r="K19" i="577"/>
  <c r="J19" i="810"/>
  <c r="M3" i="642"/>
  <c r="M14" i="642"/>
  <c r="P3" i="588"/>
  <c r="P8" i="588"/>
  <c r="J19" i="560"/>
  <c r="J3" i="558"/>
  <c r="J17" i="558"/>
  <c r="M3" i="593"/>
  <c r="M11" i="593"/>
  <c r="P3" i="563"/>
  <c r="P20" i="563"/>
  <c r="J3" i="555"/>
  <c r="J11" i="555"/>
  <c r="K11" i="638"/>
  <c r="N3" i="593"/>
  <c r="N11" i="593"/>
  <c r="I19" i="561"/>
  <c r="G3" i="579"/>
  <c r="G17" i="579"/>
  <c r="P17" i="578"/>
  <c r="J3" i="551"/>
  <c r="J10" i="551"/>
  <c r="N3" i="567"/>
  <c r="N19" i="567"/>
  <c r="P16" i="738"/>
  <c r="M3" i="588"/>
  <c r="M8" i="588"/>
  <c r="N3" i="326"/>
  <c r="N10" i="326"/>
  <c r="J11" i="832"/>
  <c r="G20" i="814"/>
  <c r="H3" i="568"/>
  <c r="H12" i="568"/>
  <c r="N17" i="578"/>
  <c r="O3" i="809"/>
  <c r="O19" i="809"/>
  <c r="O11" i="832"/>
  <c r="I3" i="827"/>
  <c r="I14" i="827"/>
  <c r="N11" i="638"/>
  <c r="K3" i="588"/>
  <c r="K8" i="588"/>
  <c r="I3" i="564"/>
  <c r="I17" i="564"/>
  <c r="L3" i="569"/>
  <c r="L13" i="569"/>
  <c r="H3" i="827"/>
  <c r="H14" i="827"/>
  <c r="K19" i="561"/>
  <c r="G3" i="570"/>
  <c r="G17" i="570"/>
  <c r="N3" i="579"/>
  <c r="N17" i="579"/>
  <c r="P3" i="565"/>
  <c r="P24" i="565"/>
  <c r="J3" i="830"/>
  <c r="J20" i="830"/>
  <c r="M3" i="577"/>
  <c r="M19" i="577"/>
  <c r="L3" i="326"/>
  <c r="L10" i="326"/>
  <c r="M20" i="814"/>
  <c r="M11" i="832"/>
  <c r="E3" i="583"/>
  <c r="E24" i="583"/>
  <c r="N19" i="810"/>
  <c r="J3" i="552"/>
  <c r="J11" i="552"/>
  <c r="L11" i="638"/>
  <c r="H3" i="694"/>
  <c r="H11" i="694"/>
  <c r="H3" i="565"/>
  <c r="H24" i="565"/>
  <c r="P19" i="561"/>
  <c r="K3" i="696"/>
  <c r="K16" i="696"/>
  <c r="H11" i="832"/>
  <c r="P3" i="642"/>
  <c r="P14" i="642"/>
  <c r="F19" i="560"/>
  <c r="J3" i="560"/>
  <c r="K3" i="568"/>
  <c r="K12" i="568"/>
  <c r="O3" i="696"/>
  <c r="O16" i="696"/>
  <c r="M3" i="810"/>
  <c r="K3" i="810"/>
  <c r="F19" i="810"/>
  <c r="E3" i="810"/>
  <c r="J3" i="810"/>
  <c r="N3" i="810"/>
  <c r="M3" i="599"/>
  <c r="M11" i="599"/>
  <c r="N3" i="552"/>
  <c r="N11" i="552"/>
  <c r="N3" i="551"/>
  <c r="N10" i="551"/>
  <c r="J3" i="814"/>
  <c r="M3" i="814"/>
  <c r="G3" i="814"/>
  <c r="N3" i="814"/>
  <c r="F20" i="814"/>
  <c r="H3" i="570"/>
  <c r="H17" i="570"/>
  <c r="J3" i="563"/>
  <c r="J20" i="563"/>
  <c r="L3" i="814"/>
  <c r="L20" i="814"/>
  <c r="N3" i="560"/>
  <c r="N19" i="560"/>
  <c r="G3" i="564"/>
  <c r="G17" i="564"/>
  <c r="P3" i="577"/>
  <c r="P19" i="577"/>
  <c r="N3" i="587"/>
  <c r="N11" i="587"/>
  <c r="K3" i="694"/>
  <c r="K11" i="694"/>
  <c r="I3" i="552"/>
  <c r="I11" i="552"/>
  <c r="H3" i="810"/>
  <c r="H19" i="810"/>
  <c r="M3" i="567"/>
  <c r="M19" i="567"/>
  <c r="L3" i="560"/>
  <c r="L19" i="560"/>
  <c r="P3" i="696"/>
  <c r="P16" i="696"/>
  <c r="G3" i="563"/>
  <c r="G20" i="563"/>
  <c r="F17" i="578"/>
  <c r="N3" i="578"/>
  <c r="O3" i="578"/>
  <c r="G3" i="578"/>
  <c r="P3" i="578"/>
  <c r="G3" i="569"/>
  <c r="G13" i="569"/>
  <c r="K3" i="567"/>
  <c r="K19" i="567"/>
  <c r="M3" i="561"/>
  <c r="G3" i="561"/>
  <c r="N3" i="561"/>
  <c r="P3" i="561"/>
  <c r="F19" i="561"/>
  <c r="K3" i="561"/>
  <c r="I3" i="561"/>
  <c r="K3" i="326"/>
  <c r="K10" i="326"/>
  <c r="E3" i="564"/>
  <c r="E17" i="564"/>
  <c r="P11" i="832"/>
  <c r="F16" i="738"/>
  <c r="J3" i="738"/>
  <c r="G3" i="738"/>
  <c r="H3" i="738"/>
  <c r="P3" i="738"/>
  <c r="L3" i="570"/>
  <c r="L17" i="570"/>
  <c r="P11" i="638"/>
  <c r="H3" i="579"/>
  <c r="H17" i="579"/>
  <c r="P3" i="567"/>
  <c r="P19" i="567"/>
  <c r="M3" i="694"/>
  <c r="M11" i="694"/>
  <c r="M3" i="828"/>
  <c r="M16" i="828"/>
  <c r="I3" i="555"/>
  <c r="I11" i="555"/>
  <c r="O3" i="570"/>
  <c r="O17" i="570"/>
  <c r="E3" i="587"/>
  <c r="E11" i="587"/>
  <c r="J3" i="565"/>
  <c r="J24" i="565"/>
  <c r="G3" i="638"/>
  <c r="N3" i="638"/>
  <c r="F11" i="638"/>
  <c r="K3" i="638"/>
  <c r="P3" i="638"/>
  <c r="L3" i="638"/>
  <c r="L3" i="694"/>
  <c r="L11" i="694"/>
  <c r="H3" i="828"/>
  <c r="H16" i="828"/>
  <c r="M3" i="325"/>
  <c r="M11" i="325"/>
  <c r="K3" i="324"/>
  <c r="K10" i="324"/>
  <c r="L3" i="551"/>
  <c r="L10" i="551"/>
  <c r="H3" i="564"/>
  <c r="H17" i="564"/>
  <c r="H3" i="563"/>
  <c r="H20" i="563"/>
  <c r="M3" i="326"/>
  <c r="M10" i="326"/>
  <c r="G3" i="567"/>
  <c r="G19" i="567"/>
  <c r="N3" i="565"/>
  <c r="N24" i="565"/>
  <c r="O3" i="588"/>
  <c r="O8" i="588"/>
  <c r="E3" i="593"/>
  <c r="E11" i="593"/>
  <c r="O3" i="579"/>
  <c r="O17" i="579"/>
  <c r="N3" i="324"/>
  <c r="N10" i="324"/>
  <c r="M3" i="830"/>
  <c r="M20" i="830"/>
  <c r="J3" i="566"/>
  <c r="J17" i="566"/>
  <c r="P3" i="833"/>
  <c r="F11" i="833"/>
  <c r="O3" i="565"/>
  <c r="O24" i="565"/>
  <c r="M3" i="833"/>
  <c r="M11" i="833"/>
  <c r="L3" i="564"/>
  <c r="L17" i="564"/>
  <c r="G3" i="830"/>
  <c r="G20" i="830"/>
  <c r="P3" i="694"/>
  <c r="P11" i="694"/>
  <c r="J3" i="696"/>
  <c r="J16" i="696"/>
  <c r="M3" i="568"/>
  <c r="M12" i="568"/>
  <c r="E3" i="324"/>
  <c r="E10" i="324"/>
  <c r="K3" i="575"/>
  <c r="K12" i="575"/>
  <c r="H3" i="324"/>
  <c r="H10" i="324"/>
  <c r="E3" i="326"/>
  <c r="E10" i="326"/>
  <c r="P3" i="570"/>
  <c r="P17" i="570"/>
  <c r="L3" i="599"/>
  <c r="L11" i="599"/>
  <c r="H3" i="695"/>
  <c r="H10" i="695"/>
  <c r="J3" i="567"/>
  <c r="J19" i="567"/>
  <c r="E3" i="327"/>
  <c r="E11" i="327"/>
  <c r="K3" i="325"/>
  <c r="K11" i="325"/>
  <c r="O3" i="833"/>
  <c r="O11" i="833"/>
  <c r="E3" i="565"/>
  <c r="E24" i="565"/>
  <c r="O3" i="830"/>
  <c r="O20" i="830"/>
  <c r="E3" i="555"/>
  <c r="E11" i="555"/>
  <c r="G3" i="694"/>
  <c r="G11" i="694"/>
  <c r="M3" i="558"/>
  <c r="M17" i="558"/>
  <c r="N3" i="830"/>
  <c r="N20" i="830"/>
  <c r="I3" i="565"/>
  <c r="I24" i="565"/>
  <c r="M3" i="583"/>
  <c r="M24" i="583"/>
  <c r="L3" i="577"/>
  <c r="L19" i="577"/>
  <c r="E3" i="567"/>
  <c r="E19" i="567"/>
  <c r="L3" i="565"/>
  <c r="L24" i="565"/>
  <c r="N3" i="570"/>
  <c r="N17" i="570"/>
  <c r="J3" i="568"/>
  <c r="J12" i="568"/>
  <c r="G3" i="810"/>
  <c r="G19" i="810"/>
  <c r="E3" i="642"/>
  <c r="E14" i="642"/>
  <c r="I3" i="599"/>
  <c r="I11" i="599"/>
  <c r="I3" i="828"/>
  <c r="I16" i="828"/>
  <c r="P3" i="327"/>
  <c r="P11" i="327"/>
  <c r="G3" i="819"/>
  <c r="G17" i="819"/>
  <c r="M3" i="809"/>
  <c r="M19" i="809"/>
  <c r="G3" i="577"/>
  <c r="G19" i="577"/>
  <c r="H3" i="561"/>
  <c r="H19" i="561"/>
  <c r="H3" i="578"/>
  <c r="H17" i="578"/>
  <c r="G3" i="575"/>
  <c r="G12" i="575"/>
  <c r="N3" i="833"/>
  <c r="N11" i="833"/>
  <c r="I3" i="551"/>
  <c r="I10" i="551"/>
  <c r="I3" i="738"/>
  <c r="I16" i="738"/>
  <c r="P3" i="819"/>
  <c r="P17" i="819"/>
  <c r="O3" i="568"/>
  <c r="O12" i="568"/>
  <c r="E3" i="738"/>
  <c r="E16" i="738"/>
  <c r="J3" i="593"/>
  <c r="J11" i="593"/>
  <c r="K3" i="828"/>
  <c r="K16" i="828"/>
  <c r="M3" i="569"/>
  <c r="M13" i="569"/>
  <c r="L3" i="587"/>
  <c r="L11" i="587"/>
  <c r="L3" i="809"/>
  <c r="L19" i="809"/>
  <c r="J3" i="819"/>
  <c r="J17" i="819"/>
  <c r="K3" i="560"/>
  <c r="K19" i="560"/>
  <c r="L3" i="833"/>
  <c r="L11" i="833"/>
  <c r="O3" i="827"/>
  <c r="O14" i="827"/>
  <c r="I3" i="578"/>
  <c r="I17" i="578"/>
  <c r="O3" i="819"/>
  <c r="O17" i="819"/>
  <c r="E3" i="827"/>
  <c r="E14" i="827"/>
  <c r="O3" i="560"/>
  <c r="O19" i="560"/>
  <c r="M3" i="827"/>
  <c r="M14" i="827"/>
  <c r="O3" i="828"/>
  <c r="O16" i="828"/>
  <c r="J3" i="588"/>
  <c r="J8" i="588"/>
  <c r="I3" i="814"/>
  <c r="I20" i="814"/>
  <c r="P3" i="809"/>
  <c r="P19" i="809"/>
  <c r="N3" i="695"/>
  <c r="N10" i="695"/>
  <c r="O3" i="327"/>
  <c r="O11" i="327"/>
  <c r="M3" i="570"/>
  <c r="M17" i="570"/>
  <c r="I3" i="558"/>
  <c r="I17" i="558"/>
  <c r="L11" i="832"/>
  <c r="K3" i="327"/>
  <c r="K11" i="327"/>
  <c r="P3" i="326"/>
  <c r="P10" i="326"/>
  <c r="O3" i="810"/>
  <c r="O19" i="810"/>
  <c r="M3" i="578"/>
  <c r="M17" i="578"/>
  <c r="H3" i="809"/>
  <c r="H19" i="809"/>
  <c r="H3" i="814"/>
  <c r="H20" i="814"/>
  <c r="L3" i="555"/>
  <c r="L11" i="555"/>
  <c r="I3" i="587"/>
  <c r="I11" i="587"/>
  <c r="H3" i="569"/>
  <c r="H13" i="569"/>
  <c r="J3" i="695"/>
  <c r="J10" i="695"/>
  <c r="G3" i="560"/>
  <c r="G19" i="560"/>
  <c r="P3" i="695"/>
  <c r="P10" i="695"/>
  <c r="I3" i="638"/>
  <c r="I11" i="638"/>
  <c r="L3" i="579"/>
  <c r="L17" i="579"/>
  <c r="O3" i="814"/>
  <c r="O20" i="814"/>
  <c r="H3" i="555"/>
  <c r="H11" i="555"/>
  <c r="H3" i="560"/>
  <c r="H19" i="560"/>
  <c r="M3" i="819"/>
  <c r="M17" i="819"/>
  <c r="I3" i="566"/>
  <c r="I17" i="566"/>
  <c r="I3" i="579"/>
  <c r="I17" i="579"/>
  <c r="O3" i="569"/>
  <c r="O13" i="569"/>
  <c r="G3" i="828"/>
  <c r="G16" i="828"/>
  <c r="E3" i="830"/>
  <c r="E20" i="830"/>
  <c r="H3" i="642"/>
  <c r="H14" i="642"/>
  <c r="H3" i="577"/>
  <c r="H19" i="577"/>
  <c r="E3" i="828"/>
  <c r="E16" i="828"/>
  <c r="N3" i="827"/>
  <c r="N14" i="827"/>
  <c r="G3" i="696"/>
  <c r="G16" i="696"/>
  <c r="H3" i="696"/>
  <c r="H16" i="696"/>
  <c r="E3" i="551"/>
  <c r="E10" i="551"/>
  <c r="J3" i="809"/>
  <c r="J19" i="809"/>
  <c r="H3" i="552"/>
  <c r="H11" i="552"/>
  <c r="N3" i="828"/>
  <c r="N16" i="828"/>
  <c r="J3" i="579"/>
  <c r="J17" i="579"/>
  <c r="O3" i="583"/>
  <c r="O24" i="583"/>
  <c r="N3" i="577"/>
  <c r="N19" i="577"/>
  <c r="L3" i="567"/>
  <c r="L19" i="567"/>
  <c r="H3" i="832"/>
  <c r="P3" i="832"/>
  <c r="F11" i="832"/>
  <c r="O3" i="832"/>
  <c r="J3" i="832"/>
  <c r="L3" i="832"/>
  <c r="M3" i="832"/>
  <c r="L3" i="563"/>
  <c r="L20" i="563"/>
  <c r="P3" i="810"/>
  <c r="P19" i="810"/>
  <c r="J3" i="326"/>
  <c r="J10" i="326"/>
  <c r="O3" i="551"/>
  <c r="O10" i="551"/>
  <c r="G3" i="558"/>
  <c r="G17" i="558"/>
  <c r="E3" i="578"/>
  <c r="E17" i="578"/>
  <c r="I3" i="326"/>
  <c r="I10" i="326"/>
  <c r="P3" i="814"/>
  <c r="P20" i="814"/>
  <c r="E3" i="579"/>
  <c r="E17" i="579"/>
  <c r="H3" i="593"/>
  <c r="H11" i="593"/>
  <c r="O3" i="694"/>
  <c r="O11" i="694"/>
  <c r="P3" i="325"/>
  <c r="P11" i="325"/>
  <c r="N3" i="566"/>
  <c r="N17" i="566"/>
  <c r="K3" i="555"/>
  <c r="K11" i="555"/>
  <c r="L3" i="578"/>
  <c r="L17" i="578"/>
  <c r="G3" i="809"/>
  <c r="G19" i="809"/>
  <c r="L3" i="828"/>
  <c r="L16" i="828"/>
  <c r="L3" i="583"/>
  <c r="L24" i="583"/>
  <c r="O3" i="642"/>
  <c r="O14" i="642"/>
  <c r="G3" i="832"/>
  <c r="G11" i="832"/>
  <c r="N3" i="599"/>
  <c r="N11" i="599"/>
  <c r="E3" i="695"/>
  <c r="E10" i="695"/>
  <c r="M3" i="564"/>
  <c r="M17" i="564"/>
  <c r="N3" i="696"/>
  <c r="N16" i="696"/>
  <c r="K3" i="569"/>
  <c r="K13" i="569"/>
  <c r="M3" i="563"/>
  <c r="M20" i="563"/>
  <c r="P3" i="560"/>
  <c r="P19" i="560"/>
  <c r="I3" i="830"/>
  <c r="I20" i="830"/>
  <c r="O3" i="566"/>
  <c r="O17" i="566"/>
  <c r="L3" i="324"/>
  <c r="L10" i="324"/>
  <c r="J3" i="638"/>
  <c r="J11" i="638"/>
  <c r="N3" i="558"/>
  <c r="N17" i="558"/>
  <c r="K3" i="578"/>
  <c r="K17" i="578"/>
  <c r="N3" i="583"/>
  <c r="N24" i="583"/>
  <c r="E3" i="638"/>
  <c r="E11" i="638"/>
  <c r="L3" i="566"/>
  <c r="L17" i="566"/>
  <c r="K3" i="833"/>
  <c r="K11" i="833"/>
  <c r="N3" i="563"/>
  <c r="N20" i="563"/>
  <c r="H3" i="575"/>
  <c r="H12" i="575"/>
  <c r="E3" i="558"/>
  <c r="E17" i="558"/>
  <c r="N3" i="327"/>
  <c r="N11" i="327"/>
  <c r="H3" i="558"/>
  <c r="H17" i="558"/>
  <c r="O3" i="577"/>
  <c r="O19" i="577"/>
  <c r="O3" i="738"/>
  <c r="O16" i="738"/>
  <c r="E3" i="833"/>
  <c r="E11" i="833"/>
  <c r="G3" i="555"/>
  <c r="G11" i="555"/>
  <c r="E3" i="570"/>
  <c r="E17" i="570"/>
  <c r="J3" i="327"/>
  <c r="J11" i="327"/>
  <c r="G3" i="325"/>
  <c r="G11" i="325"/>
  <c r="P3" i="555"/>
  <c r="P11" i="555"/>
  <c r="H3" i="819"/>
  <c r="H17" i="819"/>
  <c r="G3" i="588"/>
  <c r="G8" i="588"/>
  <c r="G3" i="833"/>
  <c r="G11" i="833"/>
  <c r="H3" i="833"/>
  <c r="H11" i="833"/>
  <c r="H3" i="638"/>
  <c r="H11" i="638"/>
  <c r="O3" i="587"/>
  <c r="O11" i="587"/>
  <c r="L3" i="558"/>
  <c r="L17" i="558"/>
  <c r="H3" i="326"/>
  <c r="H10" i="326"/>
  <c r="J3" i="599"/>
  <c r="J11" i="599"/>
  <c r="I3" i="560"/>
  <c r="I19" i="560"/>
  <c r="K3" i="830"/>
  <c r="K20" i="830"/>
  <c r="P3" i="564"/>
  <c r="P17" i="564"/>
  <c r="N3" i="555"/>
  <c r="N11" i="555"/>
  <c r="M3" i="551"/>
  <c r="M10" i="551"/>
  <c r="G3" i="551"/>
  <c r="G10" i="551"/>
  <c r="I3" i="327"/>
  <c r="I11" i="327"/>
  <c r="J3" i="324"/>
  <c r="J10" i="324"/>
  <c r="N3" i="569"/>
  <c r="N13" i="569"/>
  <c r="K3" i="587"/>
  <c r="K11" i="587"/>
  <c r="J3" i="587"/>
  <c r="J11" i="587"/>
  <c r="J3" i="828"/>
  <c r="J16" i="828"/>
  <c r="L3" i="695"/>
  <c r="L10" i="695"/>
  <c r="O3" i="563"/>
  <c r="O20" i="563"/>
  <c r="E3" i="696"/>
  <c r="E16" i="696"/>
  <c r="J3" i="694"/>
  <c r="J11" i="694"/>
  <c r="O3" i="561"/>
  <c r="O19" i="561"/>
  <c r="I3" i="583"/>
  <c r="I24" i="583"/>
  <c r="H3" i="327"/>
  <c r="H11" i="327"/>
  <c r="M3" i="738"/>
  <c r="M16" i="738"/>
  <c r="I3" i="570"/>
  <c r="I17" i="570"/>
  <c r="G3" i="642"/>
  <c r="G14" i="642"/>
  <c r="F3" i="828"/>
  <c r="P3" i="828"/>
  <c r="P16" i="828"/>
  <c r="H3" i="567"/>
  <c r="H19" i="567"/>
  <c r="H3" i="325"/>
  <c r="H11" i="325"/>
  <c r="E3" i="325"/>
  <c r="E11" i="325"/>
  <c r="E3" i="566"/>
  <c r="E17" i="566"/>
  <c r="O3" i="324"/>
  <c r="O10" i="324"/>
  <c r="I3" i="809"/>
  <c r="I19" i="809"/>
  <c r="I3" i="588"/>
  <c r="I8" i="588"/>
  <c r="K3" i="642"/>
  <c r="K14" i="642"/>
  <c r="I3" i="593"/>
  <c r="I11" i="593"/>
  <c r="G3" i="324"/>
  <c r="G10" i="324"/>
  <c r="N3" i="809"/>
  <c r="N19" i="809"/>
  <c r="O3" i="575"/>
  <c r="O12" i="575"/>
  <c r="E3" i="575"/>
  <c r="E12" i="575"/>
  <c r="I3" i="569"/>
  <c r="I13" i="569"/>
  <c r="M3" i="579"/>
  <c r="M17" i="579"/>
  <c r="L3" i="552"/>
  <c r="L11" i="552"/>
  <c r="E3" i="588"/>
  <c r="E8" i="588"/>
  <c r="M3" i="696"/>
  <c r="M16" i="696"/>
  <c r="E3" i="560"/>
  <c r="E19" i="560"/>
  <c r="N3" i="832"/>
  <c r="N11" i="832"/>
  <c r="E3" i="577"/>
  <c r="E19" i="577"/>
  <c r="P3" i="568"/>
  <c r="P12" i="568"/>
  <c r="F3" i="578"/>
  <c r="J3" i="578"/>
  <c r="J17" i="578"/>
  <c r="G3" i="827"/>
  <c r="G14" i="827"/>
  <c r="O3" i="599"/>
  <c r="O11" i="599"/>
  <c r="K3" i="551"/>
  <c r="K10" i="551"/>
  <c r="F3" i="558"/>
  <c r="O3" i="558"/>
  <c r="O17" i="558"/>
  <c r="K3" i="738"/>
  <c r="K16" i="738"/>
  <c r="F3" i="579"/>
  <c r="P3" i="579"/>
  <c r="P17" i="579"/>
  <c r="I3" i="810"/>
  <c r="I19" i="810"/>
  <c r="K3" i="695"/>
  <c r="K10" i="695"/>
  <c r="I3" i="563"/>
  <c r="I20" i="563"/>
  <c r="I3" i="568"/>
  <c r="I12" i="568"/>
  <c r="N3" i="642"/>
  <c r="N14" i="642"/>
  <c r="G3" i="552"/>
  <c r="G11" i="552"/>
  <c r="M3" i="587"/>
  <c r="M11" i="587"/>
  <c r="E3" i="569"/>
  <c r="E13" i="569"/>
  <c r="K3" i="593"/>
  <c r="K11" i="593"/>
  <c r="M3" i="324"/>
  <c r="M10" i="324"/>
  <c r="O3" i="555"/>
  <c r="O11" i="555"/>
  <c r="J3" i="561"/>
  <c r="J19" i="561"/>
  <c r="E3" i="599"/>
  <c r="E11" i="599"/>
  <c r="L3" i="327"/>
  <c r="L11" i="327"/>
  <c r="I3" i="324"/>
  <c r="I10" i="324"/>
  <c r="K3" i="570"/>
  <c r="K17" i="570"/>
  <c r="E3" i="552"/>
  <c r="E11" i="552"/>
  <c r="E3" i="561"/>
  <c r="E19" i="561"/>
  <c r="I3" i="642"/>
  <c r="I14" i="642"/>
  <c r="E3" i="832"/>
  <c r="E11" i="832"/>
  <c r="J3" i="577"/>
  <c r="J19" i="577"/>
  <c r="L3" i="827"/>
  <c r="L14" i="827"/>
  <c r="F3" i="827"/>
  <c r="J3" i="827"/>
  <c r="J14" i="827"/>
  <c r="G3" i="566"/>
  <c r="G17" i="566"/>
  <c r="I3" i="819"/>
  <c r="I17" i="819"/>
  <c r="K3" i="814"/>
  <c r="K20" i="814"/>
  <c r="P3" i="593"/>
  <c r="P11" i="593"/>
  <c r="F3" i="327"/>
  <c r="M3" i="327"/>
  <c r="M11" i="327"/>
  <c r="L3" i="593"/>
  <c r="L11" i="593"/>
  <c r="F3" i="830"/>
  <c r="H3" i="830"/>
  <c r="H20" i="830"/>
  <c r="F3" i="583"/>
  <c r="K3" i="583"/>
  <c r="K24" i="583"/>
  <c r="F3" i="570"/>
  <c r="J3" i="570"/>
  <c r="J17" i="570"/>
  <c r="P3" i="552"/>
  <c r="P11" i="552"/>
  <c r="F3" i="565"/>
  <c r="G3" i="565"/>
  <c r="G24" i="565"/>
  <c r="F3" i="551"/>
  <c r="P3" i="551"/>
  <c r="P10" i="551"/>
  <c r="F3" i="569"/>
  <c r="J3" i="569"/>
  <c r="J13" i="569"/>
  <c r="F3" i="563"/>
  <c r="K3" i="563"/>
  <c r="K20" i="563"/>
  <c r="F3" i="599"/>
  <c r="G3" i="599"/>
  <c r="G11" i="599"/>
  <c r="N3" i="588"/>
  <c r="N8" i="588"/>
  <c r="F3" i="694"/>
  <c r="E3" i="694"/>
  <c r="E11" i="694"/>
  <c r="G3" i="326"/>
  <c r="G10" i="326"/>
  <c r="F3" i="809"/>
  <c r="E3" i="809"/>
  <c r="E19" i="809"/>
  <c r="E3" i="819"/>
  <c r="E17" i="819"/>
  <c r="J3" i="642"/>
  <c r="J14" i="642"/>
  <c r="F3" i="810"/>
  <c r="L3" i="810"/>
  <c r="L19" i="810"/>
  <c r="I3" i="833"/>
  <c r="I11" i="833"/>
  <c r="N3" i="738"/>
  <c r="N16" i="738"/>
  <c r="F3" i="326"/>
  <c r="O3" i="326"/>
  <c r="O10" i="326"/>
  <c r="F3" i="738"/>
  <c r="L3" i="738"/>
  <c r="L16" i="738"/>
  <c r="F3" i="695"/>
  <c r="M3" i="695"/>
  <c r="M10" i="695"/>
  <c r="N3" i="819"/>
  <c r="N17" i="819"/>
  <c r="K3" i="832"/>
  <c r="K11" i="832"/>
  <c r="K3" i="566"/>
  <c r="K17" i="566"/>
  <c r="M3" i="638"/>
  <c r="M11" i="638"/>
  <c r="F3" i="561"/>
  <c r="L3" i="561"/>
  <c r="L19" i="561"/>
  <c r="F3" i="832"/>
  <c r="I3" i="832"/>
  <c r="I11" i="832"/>
  <c r="O3" i="552"/>
  <c r="O11" i="552"/>
  <c r="F3" i="564"/>
  <c r="J3" i="564"/>
  <c r="J17" i="564"/>
  <c r="N3" i="575"/>
  <c r="N12" i="575"/>
  <c r="F3" i="324"/>
  <c r="P3" i="324"/>
  <c r="P10" i="324"/>
  <c r="F3" i="567"/>
  <c r="I3" i="567"/>
  <c r="I19" i="567"/>
  <c r="F3" i="560"/>
  <c r="M3" i="560"/>
  <c r="M19" i="560"/>
  <c r="F3" i="325"/>
  <c r="N3" i="325"/>
  <c r="N11" i="325"/>
  <c r="F3" i="575"/>
  <c r="M3" i="575"/>
  <c r="M12" i="575"/>
  <c r="F3" i="819"/>
  <c r="K3" i="819"/>
  <c r="K17" i="819"/>
  <c r="F3" i="833"/>
  <c r="J3" i="833"/>
  <c r="J11" i="833"/>
  <c r="O3" i="593"/>
  <c r="O11" i="593"/>
  <c r="F3" i="642"/>
  <c r="L3" i="642"/>
  <c r="L14" i="642"/>
  <c r="F3" i="696"/>
  <c r="I3" i="696"/>
  <c r="I16" i="696"/>
  <c r="F3" i="577"/>
  <c r="I3" i="577"/>
  <c r="I19" i="577"/>
  <c r="F4" i="827"/>
  <c r="P4" i="827"/>
  <c r="P14" i="827"/>
  <c r="F3" i="552"/>
  <c r="M3" i="552"/>
  <c r="M11" i="552"/>
  <c r="F3" i="568"/>
  <c r="N3" i="568"/>
  <c r="N12" i="568"/>
  <c r="F3" i="588"/>
  <c r="H3" i="588"/>
  <c r="H8" i="588"/>
  <c r="F3" i="555"/>
  <c r="M3" i="555"/>
  <c r="M11" i="555"/>
  <c r="F3" i="593"/>
  <c r="G3" i="593"/>
  <c r="G11" i="593"/>
  <c r="F3" i="587"/>
  <c r="G3" i="587"/>
  <c r="G11" i="587"/>
  <c r="F3" i="814"/>
  <c r="E3" i="814"/>
  <c r="E20" i="814"/>
  <c r="F3" i="638"/>
  <c r="O3" i="638"/>
  <c r="O11" i="638"/>
  <c r="F3" i="566"/>
  <c r="H3" i="566"/>
  <c r="H17" i="566"/>
</calcChain>
</file>

<file path=xl/sharedStrings.xml><?xml version="1.0" encoding="utf-8"?>
<sst xmlns="http://schemas.openxmlformats.org/spreadsheetml/2006/main" count="16465" uniqueCount="2457">
  <si>
    <t>食塩</t>
  </si>
  <si>
    <t>鶏卵・全卵-生</t>
  </si>
  <si>
    <t>にんじん・根、皮むき-生</t>
  </si>
  <si>
    <t>じゃがいもでん粉</t>
  </si>
  <si>
    <t>車糖・上白糖</t>
  </si>
  <si>
    <t>こいくちしょうゆ</t>
  </si>
  <si>
    <t>こういか-生</t>
  </si>
  <si>
    <t>ほうれんそう・葉-生</t>
  </si>
  <si>
    <t>豚・ハム・ロース</t>
  </si>
  <si>
    <t>プロセスチーズ</t>
  </si>
  <si>
    <t>きゅうり-生</t>
  </si>
  <si>
    <t>米酢</t>
  </si>
  <si>
    <t>合計</t>
    <rPh sb="0" eb="2">
      <t>ゴウケイ</t>
    </rPh>
    <phoneticPr fontId="1"/>
  </si>
  <si>
    <t>赤ピーマン-生</t>
  </si>
  <si>
    <t>ごま油</t>
  </si>
  <si>
    <t>調合油</t>
  </si>
  <si>
    <t>たまねぎ・りん茎-生</t>
  </si>
  <si>
    <t>薄力粉・１等</t>
  </si>
  <si>
    <t>3241 フライドエッグ(目玉焼き）</t>
    <rPh sb="13" eb="15">
      <t>メダマ</t>
    </rPh>
    <rPh sb="15" eb="16">
      <t>ヤ</t>
    </rPh>
    <phoneticPr fontId="1"/>
  </si>
  <si>
    <t>はくさい-生</t>
  </si>
  <si>
    <t>ブラックタイガー・養殖-生</t>
  </si>
  <si>
    <t>きくらげ-乾</t>
  </si>
  <si>
    <t>うずら卵・全卵-生</t>
  </si>
  <si>
    <t>さやえんどう・若ざや-生</t>
  </si>
  <si>
    <t>めし・精白米（水稲）</t>
  </si>
  <si>
    <t>合計</t>
    <phoneticPr fontId="1"/>
  </si>
  <si>
    <t>若鶏・ささ身-生</t>
  </si>
  <si>
    <t>葉ねぎ・葉-生</t>
  </si>
  <si>
    <t>はるさめ・緑豆-乾</t>
  </si>
  <si>
    <t>水あめ</t>
  </si>
  <si>
    <t>ぶどう・干しぶどう</t>
  </si>
  <si>
    <t>ごま-乾</t>
  </si>
  <si>
    <t>ショートニング</t>
  </si>
  <si>
    <t>アーモンド-乾</t>
  </si>
  <si>
    <t>ベーキングパウダー</t>
  </si>
  <si>
    <t>豚・ひき肉-生</t>
  </si>
  <si>
    <t>青ピーマン-生</t>
  </si>
  <si>
    <t>カレールウ</t>
  </si>
  <si>
    <t>鶏卵・全卵-ゆで</t>
  </si>
  <si>
    <t>米・精白米（水稲）</t>
  </si>
  <si>
    <t>有塩バター</t>
  </si>
  <si>
    <t>トマト加工品・ケチャップ</t>
  </si>
  <si>
    <t>普通牛乳</t>
  </si>
  <si>
    <t>生しいたけ-生</t>
  </si>
  <si>
    <t>パン粉-生</t>
  </si>
  <si>
    <t>無塩バター</t>
  </si>
  <si>
    <t>強力粉・１等</t>
  </si>
  <si>
    <t>牛・ひき肉-生</t>
  </si>
  <si>
    <t>セロリー・葉柄-生</t>
  </si>
  <si>
    <t>乾ししいたけ-乾</t>
  </si>
  <si>
    <t>グリーンピース-生</t>
  </si>
  <si>
    <t>洋風だし</t>
  </si>
  <si>
    <t>フランスパン</t>
  </si>
  <si>
    <t>固形コンソメ</t>
  </si>
  <si>
    <t>しばえび-生</t>
  </si>
  <si>
    <t>ブランデー</t>
  </si>
  <si>
    <t>ぶどう酒・白</t>
  </si>
  <si>
    <t>クリーム、乳脂肪</t>
  </si>
  <si>
    <t>トマト加工品・ケチャップ</t>
    <phoneticPr fontId="1"/>
  </si>
  <si>
    <t>キャベツ-生</t>
  </si>
  <si>
    <t>食塩</t>
    <phoneticPr fontId="1"/>
  </si>
  <si>
    <t>豚・ベーコン・ベーコン</t>
  </si>
  <si>
    <t>若鶏・もも、皮つき-生</t>
  </si>
  <si>
    <t>黄ピーマン-生</t>
  </si>
  <si>
    <t>合計</t>
    <rPh sb="0" eb="2">
      <t>ゴウケイ</t>
    </rPh>
    <phoneticPr fontId="2"/>
  </si>
  <si>
    <t>あずき・全粒-乾</t>
  </si>
  <si>
    <t>みりん・本みりん</t>
  </si>
  <si>
    <t>油揚げ</t>
  </si>
  <si>
    <t>米みそ・淡色辛みそ</t>
  </si>
  <si>
    <t>大豆・国産-ゆで</t>
  </si>
  <si>
    <t>しょうが・根茎-生</t>
  </si>
  <si>
    <t>鶏卵・卵黄-生</t>
  </si>
  <si>
    <t>鶏卵・卵白-生</t>
  </si>
  <si>
    <t>穀物酢</t>
  </si>
  <si>
    <t>清酒・本醸造酒</t>
  </si>
  <si>
    <t>たけのこ・若茎-ゆで</t>
  </si>
  <si>
    <t>やりいか-生</t>
  </si>
  <si>
    <t>豚・ばら・脂身つき-生</t>
  </si>
  <si>
    <t>清酒・上撰</t>
  </si>
  <si>
    <t>とうがらし-乾</t>
  </si>
  <si>
    <t>米みそ・赤色辛みそ</t>
  </si>
  <si>
    <t>にんにく・りん茎-生</t>
  </si>
  <si>
    <t>はちみつ</t>
  </si>
  <si>
    <t>車糖・三温糖</t>
  </si>
  <si>
    <t>重曹(BPとして含む)</t>
  </si>
  <si>
    <t>ざらめ糖・グラニュー糖</t>
  </si>
  <si>
    <t>シナモン・粉</t>
  </si>
  <si>
    <t>オリーブ油</t>
  </si>
  <si>
    <t>アンチョビ</t>
  </si>
  <si>
    <t>きょうな・葉-生</t>
  </si>
  <si>
    <t>マカロニ・スパゲッティ-乾</t>
  </si>
  <si>
    <t>くるみ-いり</t>
  </si>
  <si>
    <t>バジル・葉-生</t>
  </si>
  <si>
    <t>レモン・果汁-生</t>
  </si>
  <si>
    <t>ラズベリー-生</t>
  </si>
  <si>
    <t>クリーム</t>
    <phoneticPr fontId="2"/>
  </si>
  <si>
    <t>有塩バター</t>
    <rPh sb="0" eb="1">
      <t>ユウ</t>
    </rPh>
    <phoneticPr fontId="2"/>
  </si>
  <si>
    <t>オールスパイス・粉</t>
  </si>
  <si>
    <t>オリーブ・ピクルス・ライプ</t>
  </si>
  <si>
    <t>豚・ゼラチン</t>
  </si>
  <si>
    <t>にんじん・根、皮つき-生</t>
  </si>
  <si>
    <t>えだまめ-生</t>
  </si>
  <si>
    <t>オクラ-生</t>
  </si>
  <si>
    <t>ずわいがに・水煮缶詰</t>
  </si>
  <si>
    <t>べにざけ・くん製</t>
  </si>
  <si>
    <t>トマト加工品・ピューレー</t>
  </si>
  <si>
    <t>オレガノ</t>
  </si>
  <si>
    <t>バジル・粉</t>
  </si>
  <si>
    <t>ズッキーニ-生</t>
  </si>
  <si>
    <t>なす-生</t>
  </si>
  <si>
    <t>パセリ・葉-生</t>
  </si>
  <si>
    <t>はつか大根・根-生</t>
  </si>
  <si>
    <t>いちご-生</t>
  </si>
  <si>
    <t>レモン・全果-生</t>
  </si>
  <si>
    <t>ぶどう酒・赤</t>
  </si>
  <si>
    <t>ミルクチョコレート</t>
  </si>
  <si>
    <t>キュラソー</t>
  </si>
  <si>
    <t>※ラベンダーは香りを抽出するのみであるので、栄養価計算に加算しない。</t>
    <rPh sb="7" eb="8">
      <t>カオ</t>
    </rPh>
    <rPh sb="10" eb="12">
      <t>チュウシュツ</t>
    </rPh>
    <rPh sb="22" eb="25">
      <t>エイヨウカ</t>
    </rPh>
    <rPh sb="25" eb="27">
      <t>ケイサン</t>
    </rPh>
    <rPh sb="28" eb="30">
      <t>カサン</t>
    </rPh>
    <phoneticPr fontId="2"/>
  </si>
  <si>
    <t>とうもろこしでん粉</t>
  </si>
  <si>
    <t>なし・西洋なし-生</t>
    <rPh sb="3" eb="5">
      <t>セイヨウ</t>
    </rPh>
    <phoneticPr fontId="2"/>
  </si>
  <si>
    <t>りんご-生</t>
  </si>
  <si>
    <t>ナツメグ・粉</t>
  </si>
  <si>
    <t>ナンプラー</t>
  </si>
  <si>
    <t>ココナッツミルク</t>
  </si>
  <si>
    <t>ブラックタイガー</t>
    <phoneticPr fontId="2"/>
  </si>
  <si>
    <t>－</t>
    <phoneticPr fontId="2"/>
  </si>
  <si>
    <t>総計</t>
    <rPh sb="0" eb="2">
      <t>ソウケイ</t>
    </rPh>
    <phoneticPr fontId="2"/>
  </si>
  <si>
    <t>ジャム合計</t>
    <rPh sb="3" eb="5">
      <t>ゴウケイ</t>
    </rPh>
    <phoneticPr fontId="2"/>
  </si>
  <si>
    <t>レモン汁</t>
    <rPh sb="3" eb="4">
      <t>シル</t>
    </rPh>
    <phoneticPr fontId="2"/>
  </si>
  <si>
    <t>07156</t>
  </si>
  <si>
    <t>ペクチン</t>
  </si>
  <si>
    <t>グラニュー糖</t>
    <rPh sb="5" eb="6">
      <t>トウ</t>
    </rPh>
    <phoneticPr fontId="2"/>
  </si>
  <si>
    <t>03005</t>
  </si>
  <si>
    <t>ラズベリー</t>
  </si>
  <si>
    <t>07146</t>
  </si>
  <si>
    <t>生地合計</t>
    <rPh sb="0" eb="2">
      <t>キジ</t>
    </rPh>
    <rPh sb="2" eb="4">
      <t>ゴウケイ</t>
    </rPh>
    <phoneticPr fontId="2"/>
  </si>
  <si>
    <t>乾燥卵白</t>
    <rPh sb="0" eb="2">
      <t>カンソウ</t>
    </rPh>
    <rPh sb="2" eb="4">
      <t>ランパク</t>
    </rPh>
    <phoneticPr fontId="2"/>
  </si>
  <si>
    <t>12016</t>
  </si>
  <si>
    <t>粉糖</t>
    <rPh sb="0" eb="1">
      <t>フン</t>
    </rPh>
    <rPh sb="1" eb="2">
      <t>トウ</t>
    </rPh>
    <phoneticPr fontId="2"/>
  </si>
  <si>
    <t>03011</t>
  </si>
  <si>
    <t>アーモンド</t>
  </si>
  <si>
    <t>粉糖</t>
  </si>
  <si>
    <t>ごま-いり</t>
  </si>
  <si>
    <t>ラム</t>
  </si>
  <si>
    <t>パインアップル・缶詰</t>
  </si>
  <si>
    <t>ブロッコリー・花序-生</t>
  </si>
  <si>
    <t>マッシュルーム-生</t>
  </si>
  <si>
    <t>じゃがいも-生</t>
  </si>
  <si>
    <t>たい・まだい・天然-生</t>
  </si>
  <si>
    <t>マヨネーズ・卵黄型</t>
  </si>
  <si>
    <t>しろさけ・水煮缶詰</t>
  </si>
  <si>
    <t>豚・ソーセージ・セミドライ</t>
  </si>
  <si>
    <t>めし・精白米（陸稲）</t>
  </si>
  <si>
    <t>たまご豆腐</t>
  </si>
  <si>
    <t>こしょう・白、粉</t>
  </si>
  <si>
    <t>カレー粉</t>
  </si>
  <si>
    <t>和牛・かた・脂身つき-生</t>
  </si>
  <si>
    <t>あずき・こしあん</t>
  </si>
  <si>
    <t>白玉粉（もち米製品）</t>
  </si>
  <si>
    <t>米みそ・甘みそ</t>
  </si>
  <si>
    <t>かつおだし</t>
  </si>
  <si>
    <t>ごぼう・根-生</t>
  </si>
  <si>
    <t>板こんにゃく（精粉こんにゃく）</t>
  </si>
  <si>
    <t>れんこん・根茎-生</t>
  </si>
  <si>
    <t>ひじき・ほしひじき</t>
  </si>
  <si>
    <t>いんげんまめ・全粒-乾</t>
  </si>
  <si>
    <t>鶏・ひき肉-生</t>
  </si>
  <si>
    <t>ししとうがらし-生</t>
  </si>
  <si>
    <t>水</t>
    <rPh sb="0" eb="1">
      <t>ミズ</t>
    </rPh>
    <phoneticPr fontId="2"/>
  </si>
  <si>
    <t>まいわし-生</t>
  </si>
  <si>
    <t>うすくちしょうゆ</t>
  </si>
  <si>
    <t>梅干し-塩漬</t>
  </si>
  <si>
    <t>木綿豆腐</t>
  </si>
  <si>
    <t xml:space="preserve"> </t>
  </si>
  <si>
    <t>かつお・昆布だし</t>
  </si>
  <si>
    <t>絹ごし豆腐</t>
  </si>
  <si>
    <t>大根・根、皮むき-生</t>
  </si>
  <si>
    <t>しろさけ・塩ざけ（切り身）</t>
  </si>
  <si>
    <t>酒かす</t>
  </si>
  <si>
    <t>とうがらし・粉</t>
  </si>
  <si>
    <t>さといも-生</t>
  </si>
  <si>
    <t>糸みつば・葉-生</t>
  </si>
  <si>
    <t>木の芽</t>
    <rPh sb="0" eb="1">
      <t>キ</t>
    </rPh>
    <rPh sb="2" eb="3">
      <t>メ</t>
    </rPh>
    <phoneticPr fontId="2"/>
  </si>
  <si>
    <t>はまぐり-生</t>
  </si>
  <si>
    <t>ゆず・果皮-生</t>
  </si>
  <si>
    <t>青ねぎ</t>
    <rPh sb="0" eb="1">
      <t>アオ</t>
    </rPh>
    <phoneticPr fontId="2"/>
  </si>
  <si>
    <t>薄口しょうゆ</t>
    <rPh sb="0" eb="2">
      <t>ウスクチ</t>
    </rPh>
    <phoneticPr fontId="2"/>
  </si>
  <si>
    <t>砂糖</t>
    <rPh sb="0" eb="2">
      <t>サトウ</t>
    </rPh>
    <phoneticPr fontId="2"/>
  </si>
  <si>
    <t>塩</t>
    <rPh sb="0" eb="1">
      <t>シオ</t>
    </rPh>
    <phoneticPr fontId="2"/>
  </si>
  <si>
    <t>かつお・昆布だし</t>
    <rPh sb="4" eb="6">
      <t>コンブ</t>
    </rPh>
    <phoneticPr fontId="2"/>
  </si>
  <si>
    <t>かつお・かつお節</t>
  </si>
  <si>
    <t>中力粉・１等</t>
  </si>
  <si>
    <t>ミント</t>
  </si>
  <si>
    <t>クレソン・茎葉-生</t>
  </si>
  <si>
    <t>かいわれ大根・芽生え-生</t>
  </si>
  <si>
    <t>鳥がらだし</t>
  </si>
  <si>
    <t>ビーフン（うるち米製品）</t>
  </si>
  <si>
    <t>たけのこ・若茎-生</t>
  </si>
  <si>
    <t>クローブ・粉</t>
  </si>
  <si>
    <t>レンズまめ-乾</t>
  </si>
  <si>
    <t>ライム・果汁-生</t>
  </si>
  <si>
    <t>落花生-乾（殻なし）</t>
  </si>
  <si>
    <t>いか・塩辛</t>
  </si>
  <si>
    <t>とうがらし-生</t>
  </si>
  <si>
    <t>パパイア・完熟-生</t>
  </si>
  <si>
    <t>タイム・粉</t>
  </si>
  <si>
    <t>さやいんげん・若ざや-生</t>
  </si>
  <si>
    <t>ひよこまめ-ゆで</t>
  </si>
  <si>
    <t>えんどう・全粒-ゆで</t>
  </si>
  <si>
    <t>いんげんまめ・全粒-ゆで</t>
  </si>
  <si>
    <t>タバスコ</t>
  </si>
  <si>
    <t>アボカド-生</t>
  </si>
  <si>
    <t>クラッカー・ソーダクラッカー</t>
  </si>
  <si>
    <t>チリパウダー</t>
  </si>
  <si>
    <t>クミン</t>
  </si>
  <si>
    <t>赤えんどう・全粒-ゆで</t>
  </si>
  <si>
    <t>カルダモン</t>
  </si>
  <si>
    <t>ヨーグルト・全脂無糖</t>
  </si>
  <si>
    <t>かぼちゃ（西洋）-生</t>
  </si>
  <si>
    <t>なし・西洋なし-生</t>
  </si>
  <si>
    <t>合計</t>
    <phoneticPr fontId="1"/>
  </si>
  <si>
    <t>1001　白米飯の炊き方</t>
    <rPh sb="5" eb="6">
      <t>シロ</t>
    </rPh>
    <rPh sb="6" eb="8">
      <t>ベイハン</t>
    </rPh>
    <rPh sb="9" eb="10">
      <t>タ</t>
    </rPh>
    <rPh sb="11" eb="12">
      <t>カタ</t>
    </rPh>
    <phoneticPr fontId="1"/>
  </si>
  <si>
    <t>合計</t>
    <phoneticPr fontId="1"/>
  </si>
  <si>
    <t>1011　えんどう飯</t>
    <rPh sb="9" eb="10">
      <t>メシ</t>
    </rPh>
    <phoneticPr fontId="1"/>
  </si>
  <si>
    <t>合計</t>
    <phoneticPr fontId="1"/>
  </si>
  <si>
    <t>さつまいも-生</t>
  </si>
  <si>
    <t>1012　さつまいも飯</t>
    <rPh sb="10" eb="11">
      <t>メシ</t>
    </rPh>
    <phoneticPr fontId="1"/>
  </si>
  <si>
    <t>合計</t>
    <phoneticPr fontId="1"/>
  </si>
  <si>
    <t>くり・日本ぐり-生</t>
  </si>
  <si>
    <t>1013　くり飯</t>
    <rPh sb="7" eb="8">
      <t>メシ</t>
    </rPh>
    <phoneticPr fontId="1"/>
  </si>
  <si>
    <t>しそ・葉-生</t>
  </si>
  <si>
    <t>1021　五目炊き込み飯（かやく飯）</t>
    <rPh sb="5" eb="7">
      <t>ゴモク</t>
    </rPh>
    <rPh sb="7" eb="8">
      <t>タ</t>
    </rPh>
    <rPh sb="9" eb="10">
      <t>コ</t>
    </rPh>
    <rPh sb="11" eb="12">
      <t>メシ</t>
    </rPh>
    <rPh sb="16" eb="17">
      <t>メシ</t>
    </rPh>
    <phoneticPr fontId="1"/>
  </si>
  <si>
    <t>うなぎ-かば焼</t>
  </si>
  <si>
    <t>1031　押しずし</t>
    <rPh sb="5" eb="6">
      <t>オ</t>
    </rPh>
    <phoneticPr fontId="1"/>
  </si>
  <si>
    <t>あまのり・焼きのり</t>
  </si>
  <si>
    <t>かんぴょう-乾</t>
  </si>
  <si>
    <t>1032　巻きずし</t>
    <rPh sb="5" eb="6">
      <t>マ</t>
    </rPh>
    <phoneticPr fontId="1"/>
  </si>
  <si>
    <t>合計</t>
    <phoneticPr fontId="1"/>
  </si>
  <si>
    <t>しょうが-甘酢漬</t>
  </si>
  <si>
    <t>わさび・練り</t>
  </si>
  <si>
    <t>1033　きゅうり細巻き</t>
    <rPh sb="9" eb="10">
      <t>ホソ</t>
    </rPh>
    <rPh sb="10" eb="11">
      <t>マ</t>
    </rPh>
    <phoneticPr fontId="1"/>
  </si>
  <si>
    <t>合計</t>
    <phoneticPr fontId="1"/>
  </si>
  <si>
    <t>1034　いなりずし</t>
    <phoneticPr fontId="1"/>
  </si>
  <si>
    <t>合計</t>
    <phoneticPr fontId="1"/>
  </si>
  <si>
    <t>削り昆布</t>
  </si>
  <si>
    <t>さば・しめさば</t>
  </si>
  <si>
    <t>1035　松前ずし（ばってら）</t>
    <rPh sb="5" eb="7">
      <t>マツマエ</t>
    </rPh>
    <phoneticPr fontId="1"/>
  </si>
  <si>
    <t>　</t>
    <phoneticPr fontId="1"/>
  </si>
  <si>
    <t>　</t>
    <phoneticPr fontId="1"/>
  </si>
  <si>
    <t>合計</t>
    <phoneticPr fontId="1"/>
  </si>
  <si>
    <t>たまりしょうゆ</t>
  </si>
  <si>
    <t>くるまえび・養殖-生</t>
  </si>
  <si>
    <t>たい・まだい・養殖-生</t>
  </si>
  <si>
    <t>くろまぐろ・赤身-生（切り身）</t>
  </si>
  <si>
    <t>1036　握りずし（4種）</t>
    <rPh sb="5" eb="6">
      <t>ニギ</t>
    </rPh>
    <rPh sb="11" eb="12">
      <t>シュ</t>
    </rPh>
    <phoneticPr fontId="1"/>
  </si>
  <si>
    <t>合計</t>
    <phoneticPr fontId="1"/>
  </si>
  <si>
    <t>あなご-蒸し</t>
  </si>
  <si>
    <t>しいたけだし</t>
  </si>
  <si>
    <t>1037　ちらしずし</t>
    <phoneticPr fontId="1"/>
  </si>
  <si>
    <t>合計</t>
    <phoneticPr fontId="1"/>
  </si>
  <si>
    <t>1041　親子どんぶり</t>
    <rPh sb="5" eb="7">
      <t>オヤコ</t>
    </rPh>
    <phoneticPr fontId="1"/>
  </si>
  <si>
    <t>合計</t>
    <phoneticPr fontId="1"/>
  </si>
  <si>
    <t>やまのいも・やまといも-生</t>
  </si>
  <si>
    <t>1042　山かけどんぶり</t>
    <rPh sb="5" eb="6">
      <t>ヤマ</t>
    </rPh>
    <phoneticPr fontId="1"/>
  </si>
  <si>
    <t>1043　そぼろどんぶり</t>
    <phoneticPr fontId="1"/>
  </si>
  <si>
    <t>合計</t>
    <phoneticPr fontId="1"/>
  </si>
  <si>
    <t>1051　かゆ（全かゆ）</t>
    <rPh sb="8" eb="9">
      <t>ゼン</t>
    </rPh>
    <phoneticPr fontId="1"/>
  </si>
  <si>
    <t>1052　あずきがゆ</t>
    <phoneticPr fontId="1"/>
  </si>
  <si>
    <t>合計</t>
    <phoneticPr fontId="1"/>
  </si>
  <si>
    <t>1063　もち</t>
    <phoneticPr fontId="1"/>
  </si>
  <si>
    <t>蒸しかまぼこ</t>
  </si>
  <si>
    <t>もち（もち米製品）</t>
  </si>
  <si>
    <t>1064　すまし雑煮</t>
    <rPh sb="8" eb="10">
      <t>ゾウニ</t>
    </rPh>
    <phoneticPr fontId="1"/>
  </si>
  <si>
    <t>うどん-ゆで</t>
  </si>
  <si>
    <t>1083　鍋焼きうどん</t>
    <rPh sb="5" eb="7">
      <t>ナベヤ</t>
    </rPh>
    <phoneticPr fontId="1"/>
  </si>
  <si>
    <t>かつお・削り節</t>
  </si>
  <si>
    <t>あおのり-素干し</t>
  </si>
  <si>
    <t>ウスターソース・濃厚ソース</t>
  </si>
  <si>
    <t>1091　お好み焼き（関西風）</t>
    <rPh sb="6" eb="7">
      <t>コノ</t>
    </rPh>
    <rPh sb="8" eb="9">
      <t>ヤ</t>
    </rPh>
    <rPh sb="11" eb="13">
      <t>カンサイ</t>
    </rPh>
    <rPh sb="13" eb="14">
      <t>フウ</t>
    </rPh>
    <phoneticPr fontId="1"/>
  </si>
  <si>
    <t>まだこ-ゆで</t>
  </si>
  <si>
    <t>合計</t>
    <phoneticPr fontId="1"/>
  </si>
  <si>
    <t>1250　つくり身のおろし方と刺身</t>
    <rPh sb="8" eb="9">
      <t>ミ</t>
    </rPh>
    <rPh sb="13" eb="14">
      <t>カタ</t>
    </rPh>
    <rPh sb="15" eb="17">
      <t>サシミ</t>
    </rPh>
    <phoneticPr fontId="1"/>
  </si>
  <si>
    <t>合計</t>
    <phoneticPr fontId="1"/>
  </si>
  <si>
    <t>1251　まぐろの角つくり（さいの目つくり）</t>
    <rPh sb="9" eb="10">
      <t>カク</t>
    </rPh>
    <rPh sb="17" eb="18">
      <t>メ</t>
    </rPh>
    <phoneticPr fontId="1"/>
  </si>
  <si>
    <t>みょうが・花穂-生</t>
  </si>
  <si>
    <t>1261　たいのあらい</t>
    <phoneticPr fontId="1"/>
  </si>
  <si>
    <t>うど・茎-生</t>
  </si>
  <si>
    <t>だいだい・果汁-生</t>
  </si>
  <si>
    <t>かつお・春獲り-生</t>
  </si>
  <si>
    <t>1281　かつおのたたき（焼き霜つくり）</t>
    <rPh sb="13" eb="14">
      <t>ヤ</t>
    </rPh>
    <rPh sb="15" eb="16">
      <t>シモ</t>
    </rPh>
    <phoneticPr fontId="1"/>
  </si>
  <si>
    <t>さば・まさば-生</t>
  </si>
  <si>
    <t>1291　さばのきずし（しめさば）</t>
    <phoneticPr fontId="1"/>
  </si>
  <si>
    <t>1611　ふろふきだいこん（ゆずみそ）</t>
    <phoneticPr fontId="1"/>
  </si>
  <si>
    <t>合計</t>
    <phoneticPr fontId="1"/>
  </si>
  <si>
    <t>あなご-生</t>
  </si>
  <si>
    <t>1653　煮あなご</t>
    <rPh sb="5" eb="6">
      <t>ニ</t>
    </rPh>
    <phoneticPr fontId="1"/>
  </si>
  <si>
    <t>黒砂糖</t>
  </si>
  <si>
    <t>豚・ソーセージ・ボロニア</t>
  </si>
  <si>
    <t>ブラックマッペもやし-生</t>
  </si>
  <si>
    <t>にがうり-生</t>
  </si>
  <si>
    <t>－</t>
  </si>
  <si>
    <t>こしょう・混合、粉</t>
  </si>
  <si>
    <t>乳牛・もも・赤肉-生</t>
  </si>
  <si>
    <t>豚・ソーセージ・ドライ</t>
  </si>
  <si>
    <t>いがい-生</t>
  </si>
  <si>
    <t>あさり-生</t>
  </si>
  <si>
    <t>するめいか-生</t>
  </si>
  <si>
    <t>脱脂粉乳</t>
  </si>
  <si>
    <t>3084　シナモンロール</t>
    <phoneticPr fontId="1"/>
  </si>
  <si>
    <t>乳牛・かた・皮下脂肪なし-生</t>
  </si>
  <si>
    <t>ココア・ピュアココア</t>
  </si>
  <si>
    <t>干しぜんまい・若芽-ゆで</t>
  </si>
  <si>
    <t>大豆もやし-生</t>
  </si>
  <si>
    <t>にら・葉-生</t>
  </si>
  <si>
    <t>はくさい-キムチ</t>
  </si>
  <si>
    <t>4301　ナムル4種</t>
    <rPh sb="9" eb="10">
      <t>シュ</t>
    </rPh>
    <phoneticPr fontId="1"/>
  </si>
  <si>
    <t>乳牛・もも・皮下脂肪なし-生</t>
  </si>
  <si>
    <t>はるさめ・普通-乾</t>
  </si>
  <si>
    <t>レタス・サラダな・葉-生</t>
  </si>
  <si>
    <t>レタス-生</t>
  </si>
  <si>
    <t>からふとます・水煮缶詰</t>
  </si>
  <si>
    <t>キウイフルーツ-生</t>
  </si>
  <si>
    <t>あんず・ジャム・低糖度</t>
  </si>
  <si>
    <t>車糖・上白糖</t>
    <phoneticPr fontId="1"/>
  </si>
  <si>
    <t>合計</t>
    <rPh sb="1" eb="2">
      <t>ケイ</t>
    </rPh>
    <phoneticPr fontId="1"/>
  </si>
  <si>
    <t>ざらめ糖・中ざら糖</t>
  </si>
  <si>
    <t>ライ麦・全粒粉</t>
  </si>
  <si>
    <t>強力粉・全粒粉</t>
  </si>
  <si>
    <t>ウスターソース</t>
  </si>
  <si>
    <t>あじ・まあじ-生</t>
  </si>
  <si>
    <t>食パン・市販品</t>
  </si>
  <si>
    <t>紅茶・茶</t>
  </si>
  <si>
    <t>カバーリングチョコレート</t>
  </si>
  <si>
    <t>清酒・純米酒</t>
  </si>
  <si>
    <t>ゆりね・りん茎-生</t>
  </si>
  <si>
    <t>からし・練り</t>
  </si>
  <si>
    <t>わけぎ・葉-生</t>
  </si>
  <si>
    <t>乾燥わかめ-素干し</t>
  </si>
  <si>
    <t>合計</t>
    <phoneticPr fontId="1"/>
  </si>
  <si>
    <t>ラード</t>
  </si>
  <si>
    <t>まだら-生（切り身）</t>
  </si>
  <si>
    <t>マンゴー-生</t>
  </si>
  <si>
    <t>もも・缶詰・果肉(黄色種)</t>
  </si>
  <si>
    <t>タピオカパール-乾</t>
  </si>
  <si>
    <t>小麦でん粉</t>
  </si>
  <si>
    <t>ごま-乾</t>
    <phoneticPr fontId="1"/>
  </si>
  <si>
    <t>パプリカ・粉</t>
  </si>
  <si>
    <t>果実酢・ぶどう酢</t>
    <phoneticPr fontId="1"/>
  </si>
  <si>
    <t>3171　ガスパチョ</t>
    <phoneticPr fontId="1"/>
  </si>
  <si>
    <t>3951　フルーツタルト</t>
    <phoneticPr fontId="1"/>
  </si>
  <si>
    <t>葉ねぎ・葉-生</t>
    <phoneticPr fontId="2"/>
  </si>
  <si>
    <t>葉ねぎ・葉-生</t>
    <phoneticPr fontId="2"/>
  </si>
  <si>
    <t>しょうが・根茎-生</t>
    <phoneticPr fontId="2"/>
  </si>
  <si>
    <t>食塩</t>
    <phoneticPr fontId="2"/>
  </si>
  <si>
    <t>合成清酒</t>
    <phoneticPr fontId="2"/>
  </si>
  <si>
    <t>車糖・上白糖</t>
    <phoneticPr fontId="2"/>
  </si>
  <si>
    <t>鶏卵・全卵-生</t>
    <phoneticPr fontId="2"/>
  </si>
  <si>
    <t>食塩</t>
    <phoneticPr fontId="2"/>
  </si>
  <si>
    <t>じゃがいもでん粉</t>
    <phoneticPr fontId="2"/>
  </si>
  <si>
    <t>こいくちしょうゆ</t>
    <phoneticPr fontId="2"/>
  </si>
  <si>
    <t>こいくちしょうゆ</t>
    <phoneticPr fontId="2"/>
  </si>
  <si>
    <t>しょうが・根茎-生</t>
    <phoneticPr fontId="2"/>
  </si>
  <si>
    <t>調味料類　しょうゆ類　こいくちしょうゆ</t>
    <rPh sb="0" eb="3">
      <t>チョウミリョウ</t>
    </rPh>
    <rPh sb="3" eb="4">
      <t>ルイ</t>
    </rPh>
    <rPh sb="9" eb="10">
      <t>ルイ</t>
    </rPh>
    <phoneticPr fontId="1"/>
  </si>
  <si>
    <t>17007</t>
    <phoneticPr fontId="1"/>
  </si>
  <si>
    <t>砂糖類　車糖　上白糖</t>
    <rPh sb="0" eb="2">
      <t>サトウ</t>
    </rPh>
    <rPh sb="2" eb="3">
      <t>ルイ</t>
    </rPh>
    <rPh sb="4" eb="5">
      <t>シャ</t>
    </rPh>
    <rPh sb="5" eb="6">
      <t>トウ</t>
    </rPh>
    <rPh sb="7" eb="10">
      <t>ジョウハクトウ</t>
    </rPh>
    <phoneticPr fontId="1"/>
  </si>
  <si>
    <t>03003</t>
    <phoneticPr fontId="1"/>
  </si>
  <si>
    <t>アルコール飲料類　醸造酒類　清酒　上撰</t>
    <rPh sb="5" eb="7">
      <t>インリョウ</t>
    </rPh>
    <rPh sb="7" eb="8">
      <t>ルイ</t>
    </rPh>
    <rPh sb="9" eb="11">
      <t>ジョウゾウ</t>
    </rPh>
    <rPh sb="11" eb="13">
      <t>シュルイ</t>
    </rPh>
    <rPh sb="14" eb="16">
      <t>セイシュ</t>
    </rPh>
    <rPh sb="17" eb="19">
      <t>ジョウセン</t>
    </rPh>
    <phoneticPr fontId="1"/>
  </si>
  <si>
    <t>16001</t>
    <phoneticPr fontId="1"/>
  </si>
  <si>
    <t>調味料類　だし類　昆布だし</t>
    <rPh sb="0" eb="3">
      <t>チョウミリョウ</t>
    </rPh>
    <rPh sb="3" eb="4">
      <t>ルイ</t>
    </rPh>
    <rPh sb="7" eb="8">
      <t>ルイ</t>
    </rPh>
    <rPh sb="9" eb="11">
      <t>コンブ</t>
    </rPh>
    <phoneticPr fontId="1"/>
  </si>
  <si>
    <t>17020</t>
    <phoneticPr fontId="1"/>
  </si>
  <si>
    <t>かんぴょう　乾</t>
    <rPh sb="6" eb="7">
      <t>カン</t>
    </rPh>
    <phoneticPr fontId="1"/>
  </si>
  <si>
    <t>06056</t>
    <phoneticPr fontId="1"/>
  </si>
  <si>
    <t>調味料類　食塩類　食塩</t>
    <rPh sb="0" eb="3">
      <t>チョウミリョウ</t>
    </rPh>
    <rPh sb="3" eb="4">
      <t>ルイ</t>
    </rPh>
    <rPh sb="5" eb="7">
      <t>ショクエン</t>
    </rPh>
    <rPh sb="7" eb="8">
      <t>ルイ</t>
    </rPh>
    <rPh sb="9" eb="11">
      <t>ショクエン</t>
    </rPh>
    <phoneticPr fontId="1"/>
  </si>
  <si>
    <t>17012</t>
    <phoneticPr fontId="1"/>
  </si>
  <si>
    <t>魚類　さけ・ます類　べにざけ　生</t>
    <rPh sb="0" eb="1">
      <t>サカナ</t>
    </rPh>
    <rPh sb="1" eb="2">
      <t>ルイ</t>
    </rPh>
    <rPh sb="8" eb="9">
      <t>ルイ</t>
    </rPh>
    <rPh sb="15" eb="16">
      <t>ナマ</t>
    </rPh>
    <phoneticPr fontId="1"/>
  </si>
  <si>
    <t>10149</t>
    <phoneticPr fontId="1"/>
  </si>
  <si>
    <t>こんぶ類　まこんぶ　素干し</t>
    <rPh sb="3" eb="4">
      <t>ルイ</t>
    </rPh>
    <rPh sb="10" eb="11">
      <t>ス</t>
    </rPh>
    <rPh sb="11" eb="12">
      <t>ボ</t>
    </rPh>
    <phoneticPr fontId="1"/>
  </si>
  <si>
    <t>09017</t>
    <phoneticPr fontId="1"/>
  </si>
  <si>
    <t>09017</t>
    <phoneticPr fontId="1"/>
  </si>
  <si>
    <t>17012</t>
    <phoneticPr fontId="1"/>
  </si>
  <si>
    <t>アルコール飲料類　混成酒類　みりん　本みりん</t>
    <rPh sb="5" eb="7">
      <t>インリョウ</t>
    </rPh>
    <rPh sb="7" eb="8">
      <t>ルイ</t>
    </rPh>
    <rPh sb="9" eb="11">
      <t>コンセイ</t>
    </rPh>
    <rPh sb="11" eb="13">
      <t>シュルイ</t>
    </rPh>
    <rPh sb="18" eb="19">
      <t>ホン</t>
    </rPh>
    <phoneticPr fontId="1"/>
  </si>
  <si>
    <t>16025</t>
    <phoneticPr fontId="1"/>
  </si>
  <si>
    <t>16025</t>
    <phoneticPr fontId="1"/>
  </si>
  <si>
    <t>調味料類　しょうゆ類　うすくちしょうゆ</t>
    <rPh sb="0" eb="3">
      <t>チョウミリョウ</t>
    </rPh>
    <rPh sb="3" eb="4">
      <t>ルイ</t>
    </rPh>
    <rPh sb="9" eb="10">
      <t>ルイ</t>
    </rPh>
    <phoneticPr fontId="1"/>
  </si>
  <si>
    <t>17008</t>
    <phoneticPr fontId="1"/>
  </si>
  <si>
    <t>調味料類　だし類　かつお・昆布だし</t>
    <rPh sb="0" eb="3">
      <t>チョウミリョウ</t>
    </rPh>
    <rPh sb="3" eb="4">
      <t>ルイ</t>
    </rPh>
    <rPh sb="7" eb="8">
      <t>ルイ</t>
    </rPh>
    <rPh sb="13" eb="15">
      <t>コンブ</t>
    </rPh>
    <phoneticPr fontId="1"/>
  </si>
  <si>
    <t>17021</t>
    <phoneticPr fontId="1"/>
  </si>
  <si>
    <t>17021</t>
    <phoneticPr fontId="1"/>
  </si>
  <si>
    <t>オクラ　果実，生</t>
    <rPh sb="4" eb="6">
      <t>カジツ</t>
    </rPh>
    <rPh sb="7" eb="8">
      <t>ナマ</t>
    </rPh>
    <phoneticPr fontId="1"/>
  </si>
  <si>
    <t>06032</t>
    <phoneticPr fontId="1"/>
  </si>
  <si>
    <t>17007</t>
    <phoneticPr fontId="1"/>
  </si>
  <si>
    <t>03003</t>
    <phoneticPr fontId="1"/>
  </si>
  <si>
    <t>植物油脂類　調合油</t>
    <rPh sb="0" eb="2">
      <t>ショクブツ</t>
    </rPh>
    <rPh sb="2" eb="4">
      <t>ユシ</t>
    </rPh>
    <rPh sb="4" eb="5">
      <t>ルイ</t>
    </rPh>
    <rPh sb="6" eb="8">
      <t>チョウゴウ</t>
    </rPh>
    <rPh sb="8" eb="9">
      <t>ユ</t>
    </rPh>
    <phoneticPr fontId="1"/>
  </si>
  <si>
    <t>14006</t>
    <phoneticPr fontId="1"/>
  </si>
  <si>
    <t>なす類　なす　果実，生</t>
    <rPh sb="2" eb="3">
      <t>ルイ</t>
    </rPh>
    <rPh sb="7" eb="9">
      <t>カジツ</t>
    </rPh>
    <rPh sb="10" eb="11">
      <t>ナマ</t>
    </rPh>
    <phoneticPr fontId="1"/>
  </si>
  <si>
    <t>06191</t>
    <phoneticPr fontId="1"/>
  </si>
  <si>
    <t>06191</t>
    <phoneticPr fontId="1"/>
  </si>
  <si>
    <t>かぼちゃ類　西洋かぼちゃ　果実，生</t>
    <rPh sb="4" eb="5">
      <t>ルイ</t>
    </rPh>
    <rPh sb="6" eb="8">
      <t>セイヨウ</t>
    </rPh>
    <rPh sb="13" eb="15">
      <t>カジツ</t>
    </rPh>
    <rPh sb="16" eb="17">
      <t>ナマ</t>
    </rPh>
    <phoneticPr fontId="1"/>
  </si>
  <si>
    <t>06048</t>
    <phoneticPr fontId="1"/>
  </si>
  <si>
    <t>16025</t>
    <phoneticPr fontId="1"/>
  </si>
  <si>
    <t>17012</t>
    <phoneticPr fontId="1"/>
  </si>
  <si>
    <t>17008</t>
    <phoneticPr fontId="1"/>
  </si>
  <si>
    <t>17021</t>
    <phoneticPr fontId="1"/>
  </si>
  <si>
    <t>いんげんまめ　さやいんげん　若ざや，生</t>
    <rPh sb="14" eb="15">
      <t>ワカ</t>
    </rPh>
    <rPh sb="18" eb="19">
      <t>ナマ</t>
    </rPh>
    <phoneticPr fontId="1"/>
  </si>
  <si>
    <t>06010</t>
    <phoneticPr fontId="1"/>
  </si>
  <si>
    <t>みつば類　　糸みつば　葉，生</t>
    <rPh sb="3" eb="4">
      <t>ルイ</t>
    </rPh>
    <rPh sb="6" eb="7">
      <t>イト</t>
    </rPh>
    <rPh sb="11" eb="12">
      <t>ハ</t>
    </rPh>
    <rPh sb="13" eb="14">
      <t>ナマ</t>
    </rPh>
    <phoneticPr fontId="1"/>
  </si>
  <si>
    <t>06278</t>
    <phoneticPr fontId="1"/>
  </si>
  <si>
    <t>06278</t>
    <phoneticPr fontId="1"/>
  </si>
  <si>
    <t>だいず　その他　湯葉　干</t>
    <rPh sb="6" eb="7">
      <t>タ</t>
    </rPh>
    <rPh sb="8" eb="10">
      <t>ユバ</t>
    </rPh>
    <rPh sb="11" eb="12">
      <t>ホ</t>
    </rPh>
    <phoneticPr fontId="1"/>
  </si>
  <si>
    <t>04060</t>
    <phoneticPr fontId="1"/>
  </si>
  <si>
    <t>14006</t>
    <phoneticPr fontId="1"/>
  </si>
  <si>
    <t>鶏卵類　全卵　生</t>
    <rPh sb="0" eb="2">
      <t>ケイラン</t>
    </rPh>
    <rPh sb="2" eb="3">
      <t>ルイ</t>
    </rPh>
    <rPh sb="4" eb="6">
      <t>ゼンラン</t>
    </rPh>
    <rPh sb="7" eb="8">
      <t>ナマ</t>
    </rPh>
    <phoneticPr fontId="1"/>
  </si>
  <si>
    <t>12004</t>
    <phoneticPr fontId="1"/>
  </si>
  <si>
    <t>12004</t>
    <phoneticPr fontId="1"/>
  </si>
  <si>
    <t>いも類　　やまのいも類　やまのいも・ながいも　塊根，生</t>
    <rPh sb="2" eb="3">
      <t>ルイ</t>
    </rPh>
    <rPh sb="10" eb="11">
      <t>ルイ</t>
    </rPh>
    <rPh sb="23" eb="25">
      <t>カイコン</t>
    </rPh>
    <rPh sb="26" eb="27">
      <t>ナマ</t>
    </rPh>
    <phoneticPr fontId="1"/>
  </si>
  <si>
    <t>02032</t>
    <phoneticPr fontId="1"/>
  </si>
  <si>
    <t>ごぼう　根，生</t>
    <rPh sb="4" eb="5">
      <t>ネ</t>
    </rPh>
    <rPh sb="6" eb="7">
      <t>ナマ</t>
    </rPh>
    <phoneticPr fontId="1"/>
  </si>
  <si>
    <t>06084</t>
    <phoneticPr fontId="1"/>
  </si>
  <si>
    <t>06084</t>
    <phoneticPr fontId="1"/>
  </si>
  <si>
    <t>きくらげ類　きくらげ　乾</t>
    <rPh sb="4" eb="5">
      <t>ルイ</t>
    </rPh>
    <rPh sb="11" eb="12">
      <t>カン</t>
    </rPh>
    <phoneticPr fontId="1"/>
  </si>
  <si>
    <t>08006</t>
    <phoneticPr fontId="1"/>
  </si>
  <si>
    <t>にんじん類　にんじん　根，皮つき，生</t>
    <rPh sb="4" eb="5">
      <t>ルイ</t>
    </rPh>
    <rPh sb="11" eb="12">
      <t>ネ</t>
    </rPh>
    <rPh sb="13" eb="14">
      <t>カワ</t>
    </rPh>
    <rPh sb="17" eb="18">
      <t>ナマ</t>
    </rPh>
    <phoneticPr fontId="1"/>
  </si>
  <si>
    <t>06212</t>
    <phoneticPr fontId="1"/>
  </si>
  <si>
    <t>06212</t>
    <phoneticPr fontId="1"/>
  </si>
  <si>
    <t>ぎんなん　生</t>
    <rPh sb="5" eb="6">
      <t>ナマ</t>
    </rPh>
    <phoneticPr fontId="1"/>
  </si>
  <si>
    <t>05008</t>
    <phoneticPr fontId="1"/>
  </si>
  <si>
    <t>だいず　豆腐・油揚げ類　木綿豆腐</t>
    <rPh sb="4" eb="6">
      <t>トウフ</t>
    </rPh>
    <rPh sb="7" eb="9">
      <t>アブラア</t>
    </rPh>
    <rPh sb="10" eb="11">
      <t>ルイ</t>
    </rPh>
    <rPh sb="12" eb="14">
      <t>モメン</t>
    </rPh>
    <rPh sb="14" eb="16">
      <t>トウフ</t>
    </rPh>
    <phoneticPr fontId="1"/>
  </si>
  <si>
    <t>04032</t>
    <phoneticPr fontId="1"/>
  </si>
  <si>
    <t>04032</t>
    <phoneticPr fontId="1"/>
  </si>
  <si>
    <t>16025</t>
    <phoneticPr fontId="1"/>
  </si>
  <si>
    <t>17007</t>
    <phoneticPr fontId="1"/>
  </si>
  <si>
    <t>17021</t>
    <phoneticPr fontId="1"/>
  </si>
  <si>
    <t>だいこん類　だいこん　根，皮つき，生</t>
    <rPh sb="4" eb="5">
      <t>ルイ</t>
    </rPh>
    <rPh sb="11" eb="12">
      <t>ネ</t>
    </rPh>
    <rPh sb="13" eb="14">
      <t>カワ</t>
    </rPh>
    <rPh sb="17" eb="18">
      <t>ナマ</t>
    </rPh>
    <phoneticPr fontId="1"/>
  </si>
  <si>
    <t>06132</t>
    <phoneticPr fontId="1"/>
  </si>
  <si>
    <t>06132</t>
    <phoneticPr fontId="1"/>
  </si>
  <si>
    <t>14006</t>
    <phoneticPr fontId="1"/>
  </si>
  <si>
    <t>こむぎ　小麦粉　薄力粉1等</t>
    <rPh sb="4" eb="7">
      <t>コムギコ</t>
    </rPh>
    <rPh sb="8" eb="11">
      <t>ハクリキコ</t>
    </rPh>
    <rPh sb="12" eb="13">
      <t>トウ</t>
    </rPh>
    <phoneticPr fontId="1"/>
  </si>
  <si>
    <t>01015</t>
    <phoneticPr fontId="1"/>
  </si>
  <si>
    <t>06084</t>
    <phoneticPr fontId="1"/>
  </si>
  <si>
    <t>06010</t>
    <phoneticPr fontId="1"/>
  </si>
  <si>
    <t>いも類　さつまいも　塊根，生</t>
    <rPh sb="2" eb="3">
      <t>ルイ</t>
    </rPh>
    <rPh sb="10" eb="12">
      <t>カイコン</t>
    </rPh>
    <rPh sb="13" eb="14">
      <t>ナマ</t>
    </rPh>
    <phoneticPr fontId="1"/>
  </si>
  <si>
    <t>02006</t>
    <phoneticPr fontId="1"/>
  </si>
  <si>
    <t>06132</t>
    <phoneticPr fontId="1"/>
  </si>
  <si>
    <t>12004</t>
    <phoneticPr fontId="1"/>
  </si>
  <si>
    <t>01015</t>
    <phoneticPr fontId="1"/>
  </si>
  <si>
    <t>しそ　葉，生</t>
    <rPh sb="3" eb="4">
      <t>ハ</t>
    </rPh>
    <rPh sb="5" eb="6">
      <t>ナマ</t>
    </rPh>
    <phoneticPr fontId="1"/>
  </si>
  <si>
    <t>06095</t>
    <phoneticPr fontId="1"/>
  </si>
  <si>
    <t>ししとうがらし　果実，生</t>
    <rPh sb="8" eb="10">
      <t>カジツ</t>
    </rPh>
    <rPh sb="11" eb="12">
      <t>ナマ</t>
    </rPh>
    <phoneticPr fontId="1"/>
  </si>
  <si>
    <t>06093</t>
    <phoneticPr fontId="1"/>
  </si>
  <si>
    <t>06093</t>
    <phoneticPr fontId="1"/>
  </si>
  <si>
    <t>しいたけ　生しいたけ　生</t>
    <rPh sb="5" eb="6">
      <t>ナマ</t>
    </rPh>
    <rPh sb="11" eb="12">
      <t>ナマ</t>
    </rPh>
    <phoneticPr fontId="1"/>
  </si>
  <si>
    <t>08011</t>
    <phoneticPr fontId="1"/>
  </si>
  <si>
    <t>いか・たこ類　いか類　こういか　生</t>
    <rPh sb="5" eb="6">
      <t>ルイ</t>
    </rPh>
    <rPh sb="9" eb="10">
      <t>ルイ</t>
    </rPh>
    <rPh sb="16" eb="17">
      <t>ナマ</t>
    </rPh>
    <phoneticPr fontId="1"/>
  </si>
  <si>
    <t>10344</t>
    <phoneticPr fontId="1"/>
  </si>
  <si>
    <t>10344</t>
    <phoneticPr fontId="1"/>
  </si>
  <si>
    <t>魚類　わかさぎ　生</t>
    <rPh sb="0" eb="1">
      <t>サカナ</t>
    </rPh>
    <rPh sb="1" eb="2">
      <t>ルイ</t>
    </rPh>
    <rPh sb="8" eb="9">
      <t>ナマ</t>
    </rPh>
    <phoneticPr fontId="1"/>
  </si>
  <si>
    <t>10276</t>
    <phoneticPr fontId="1"/>
  </si>
  <si>
    <t>えび・かに類　えび類　ブラックタイガー　養殖，生</t>
    <rPh sb="5" eb="6">
      <t>ルイ</t>
    </rPh>
    <rPh sb="9" eb="10">
      <t>ルイ</t>
    </rPh>
    <rPh sb="20" eb="22">
      <t>ヨウショク</t>
    </rPh>
    <rPh sb="23" eb="24">
      <t>ナマ</t>
    </rPh>
    <phoneticPr fontId="1"/>
  </si>
  <si>
    <t>10329</t>
    <phoneticPr fontId="1"/>
  </si>
  <si>
    <t>10329</t>
    <phoneticPr fontId="1"/>
  </si>
  <si>
    <t>16025</t>
    <phoneticPr fontId="1"/>
  </si>
  <si>
    <t>03003</t>
    <phoneticPr fontId="1"/>
  </si>
  <si>
    <t>17007</t>
    <phoneticPr fontId="1"/>
  </si>
  <si>
    <t>14006</t>
    <phoneticPr fontId="1"/>
  </si>
  <si>
    <t>でん粉・でん粉製品　でん粉類　じゃがいもでん粉</t>
    <rPh sb="2" eb="3">
      <t>プン</t>
    </rPh>
    <rPh sb="6" eb="7">
      <t>プン</t>
    </rPh>
    <rPh sb="7" eb="9">
      <t>セイヒン</t>
    </rPh>
    <rPh sb="12" eb="13">
      <t>プン</t>
    </rPh>
    <rPh sb="13" eb="14">
      <t>ルイ</t>
    </rPh>
    <rPh sb="22" eb="23">
      <t>プン</t>
    </rPh>
    <phoneticPr fontId="1"/>
  </si>
  <si>
    <t>02034</t>
    <phoneticPr fontId="1"/>
  </si>
  <si>
    <t>06212</t>
    <phoneticPr fontId="1"/>
  </si>
  <si>
    <t>06010</t>
    <phoneticPr fontId="1"/>
  </si>
  <si>
    <t>鳥肉類　にわとり　若鶏肉　もも　皮つき，生</t>
    <rPh sb="0" eb="1">
      <t>トリ</t>
    </rPh>
    <rPh sb="1" eb="3">
      <t>ニクルイ</t>
    </rPh>
    <rPh sb="9" eb="11">
      <t>ワカドリ</t>
    </rPh>
    <rPh sb="11" eb="12">
      <t>ニク</t>
    </rPh>
    <rPh sb="16" eb="17">
      <t>カワ</t>
    </rPh>
    <rPh sb="20" eb="21">
      <t>ナマ</t>
    </rPh>
    <phoneticPr fontId="1"/>
  </si>
  <si>
    <t>11221</t>
    <phoneticPr fontId="1"/>
  </si>
  <si>
    <t>11221</t>
    <phoneticPr fontId="1"/>
  </si>
  <si>
    <t>きゅうり　果実，</t>
    <rPh sb="5" eb="7">
      <t>カジツ</t>
    </rPh>
    <phoneticPr fontId="1"/>
  </si>
  <si>
    <t>06065</t>
    <phoneticPr fontId="1"/>
  </si>
  <si>
    <t>06065</t>
    <phoneticPr fontId="1"/>
  </si>
  <si>
    <t>食物油脂類　調合油</t>
    <rPh sb="0" eb="2">
      <t>ショクモツ</t>
    </rPh>
    <rPh sb="2" eb="4">
      <t>ユシ</t>
    </rPh>
    <rPh sb="4" eb="5">
      <t>ルイ</t>
    </rPh>
    <rPh sb="6" eb="8">
      <t>チョウゴウ</t>
    </rPh>
    <rPh sb="8" eb="9">
      <t>ユ</t>
    </rPh>
    <phoneticPr fontId="1"/>
  </si>
  <si>
    <t>14006</t>
    <phoneticPr fontId="1"/>
  </si>
  <si>
    <t>米　もち米製品　道明寺粉</t>
    <rPh sb="0" eb="1">
      <t>コメ</t>
    </rPh>
    <rPh sb="4" eb="5">
      <t>ゴメ</t>
    </rPh>
    <rPh sb="5" eb="7">
      <t>セイヒン</t>
    </rPh>
    <rPh sb="8" eb="11">
      <t>ドウミョウジ</t>
    </rPh>
    <rPh sb="11" eb="12">
      <t>コ</t>
    </rPh>
    <phoneticPr fontId="1"/>
  </si>
  <si>
    <t>01121</t>
    <phoneticPr fontId="1"/>
  </si>
  <si>
    <t>鶏卵類　卵白　生</t>
    <rPh sb="0" eb="2">
      <t>ケイラン</t>
    </rPh>
    <rPh sb="2" eb="3">
      <t>ルイ</t>
    </rPh>
    <rPh sb="4" eb="6">
      <t>ランパク</t>
    </rPh>
    <rPh sb="7" eb="8">
      <t>ナマ</t>
    </rPh>
    <phoneticPr fontId="1"/>
  </si>
  <si>
    <t>12014</t>
    <phoneticPr fontId="1"/>
  </si>
  <si>
    <t>こむぎ　小麦粉　薄力粉　1等</t>
    <rPh sb="4" eb="7">
      <t>コムギコ</t>
    </rPh>
    <rPh sb="8" eb="11">
      <t>ハクリキコ</t>
    </rPh>
    <rPh sb="13" eb="14">
      <t>トウ</t>
    </rPh>
    <phoneticPr fontId="1"/>
  </si>
  <si>
    <t>01015</t>
    <phoneticPr fontId="1"/>
  </si>
  <si>
    <t>17012</t>
    <phoneticPr fontId="1"/>
  </si>
  <si>
    <t>魚類　すずき　生</t>
    <rPh sb="0" eb="1">
      <t>サカナ</t>
    </rPh>
    <rPh sb="1" eb="2">
      <t>ルイ</t>
    </rPh>
    <rPh sb="7" eb="8">
      <t>ナマ</t>
    </rPh>
    <phoneticPr fontId="1"/>
  </si>
  <si>
    <t>10188</t>
    <phoneticPr fontId="1"/>
  </si>
  <si>
    <t>こむぎ　うどん・そうめん類　そうめん・ひやむぎ　乾</t>
    <rPh sb="12" eb="13">
      <t>ルイ</t>
    </rPh>
    <rPh sb="24" eb="25">
      <t>カン</t>
    </rPh>
    <phoneticPr fontId="1"/>
  </si>
  <si>
    <t>01043</t>
    <phoneticPr fontId="1"/>
  </si>
  <si>
    <t>魚類　たら類　　まだら　生</t>
    <rPh sb="0" eb="1">
      <t>サカナ</t>
    </rPh>
    <rPh sb="1" eb="2">
      <t>ルイ</t>
    </rPh>
    <rPh sb="5" eb="6">
      <t>ルイ</t>
    </rPh>
    <rPh sb="12" eb="13">
      <t>ナマ</t>
    </rPh>
    <phoneticPr fontId="1"/>
  </si>
  <si>
    <t>10205</t>
    <phoneticPr fontId="1"/>
  </si>
  <si>
    <t>茶類　緑茶類　抹茶</t>
    <rPh sb="0" eb="1">
      <t>チャ</t>
    </rPh>
    <rPh sb="1" eb="2">
      <t>ルイ</t>
    </rPh>
    <rPh sb="3" eb="5">
      <t>リョクチャ</t>
    </rPh>
    <rPh sb="5" eb="6">
      <t>ルイ</t>
    </rPh>
    <rPh sb="7" eb="9">
      <t>マッチャ</t>
    </rPh>
    <phoneticPr fontId="1"/>
  </si>
  <si>
    <t>16035</t>
    <phoneticPr fontId="1"/>
  </si>
  <si>
    <t>レモン　果汁，生</t>
    <rPh sb="4" eb="6">
      <t>カジュウ</t>
    </rPh>
    <rPh sb="7" eb="8">
      <t>ナマ</t>
    </rPh>
    <phoneticPr fontId="1"/>
  </si>
  <si>
    <t>07156</t>
    <phoneticPr fontId="1"/>
  </si>
  <si>
    <t>09095</t>
    <phoneticPr fontId="1"/>
  </si>
  <si>
    <t>14006</t>
    <phoneticPr fontId="1"/>
  </si>
  <si>
    <t>こめ　水稲めし　精白米</t>
    <rPh sb="3" eb="5">
      <t>スイトウ</t>
    </rPh>
    <rPh sb="8" eb="11">
      <t>セイハクマイ</t>
    </rPh>
    <phoneticPr fontId="1"/>
  </si>
  <si>
    <t>01088</t>
    <phoneticPr fontId="1"/>
  </si>
  <si>
    <t>12014</t>
    <phoneticPr fontId="1"/>
  </si>
  <si>
    <t>こむぎ　小麦粉　薄力粉１等</t>
    <rPh sb="4" eb="7">
      <t>コムギコ</t>
    </rPh>
    <rPh sb="8" eb="11">
      <t>ハクリキコ</t>
    </rPh>
    <rPh sb="12" eb="13">
      <t>トウ</t>
    </rPh>
    <phoneticPr fontId="1"/>
  </si>
  <si>
    <t>01015</t>
    <phoneticPr fontId="1"/>
  </si>
  <si>
    <t>トマト類　トマト　果実，生</t>
    <rPh sb="3" eb="4">
      <t>ルイ</t>
    </rPh>
    <rPh sb="9" eb="11">
      <t>カジツ</t>
    </rPh>
    <rPh sb="12" eb="13">
      <t>ナマ</t>
    </rPh>
    <phoneticPr fontId="1"/>
  </si>
  <si>
    <t>06182</t>
    <phoneticPr fontId="1"/>
  </si>
  <si>
    <t>レタス類　リーフレタス　葉，生</t>
    <rPh sb="3" eb="4">
      <t>ルイ</t>
    </rPh>
    <rPh sb="12" eb="13">
      <t>ハ</t>
    </rPh>
    <rPh sb="14" eb="15">
      <t>ナマ</t>
    </rPh>
    <phoneticPr fontId="1"/>
  </si>
  <si>
    <t>06314</t>
    <phoneticPr fontId="1"/>
  </si>
  <si>
    <t>でん粉類・でん粉製品　でん粉類　じゃがいもでん粉</t>
    <rPh sb="2" eb="3">
      <t>プン</t>
    </rPh>
    <rPh sb="3" eb="4">
      <t>ルイ</t>
    </rPh>
    <rPh sb="7" eb="8">
      <t>プン</t>
    </rPh>
    <rPh sb="8" eb="10">
      <t>セイヒン</t>
    </rPh>
    <rPh sb="13" eb="14">
      <t>プン</t>
    </rPh>
    <rPh sb="14" eb="15">
      <t>ルイ</t>
    </rPh>
    <rPh sb="23" eb="24">
      <t>プン</t>
    </rPh>
    <phoneticPr fontId="1"/>
  </si>
  <si>
    <t>02034</t>
    <phoneticPr fontId="1"/>
  </si>
  <si>
    <t>香辛料類　こしょう　混合・粉</t>
    <rPh sb="0" eb="3">
      <t>コウシンリョウ</t>
    </rPh>
    <rPh sb="3" eb="4">
      <t>ルイ</t>
    </rPh>
    <rPh sb="10" eb="12">
      <t>コンゴウ</t>
    </rPh>
    <rPh sb="13" eb="14">
      <t>コナ</t>
    </rPh>
    <phoneticPr fontId="1"/>
  </si>
  <si>
    <t>17065</t>
    <phoneticPr fontId="1"/>
  </si>
  <si>
    <t>魚類　　きす　生</t>
    <rPh sb="0" eb="2">
      <t>ギョルイ</t>
    </rPh>
    <rPh sb="7" eb="8">
      <t>ナマ</t>
    </rPh>
    <phoneticPr fontId="1"/>
  </si>
  <si>
    <t>10109</t>
    <phoneticPr fontId="1"/>
  </si>
  <si>
    <t>魚類　かつお類　加工品　削り節</t>
    <rPh sb="0" eb="2">
      <t>ギョルイ</t>
    </rPh>
    <rPh sb="6" eb="7">
      <t>ルイ</t>
    </rPh>
    <rPh sb="8" eb="11">
      <t>カコウヒン</t>
    </rPh>
    <rPh sb="12" eb="13">
      <t>ケズ</t>
    </rPh>
    <rPh sb="14" eb="15">
      <t>ブシ</t>
    </rPh>
    <phoneticPr fontId="1"/>
  </si>
  <si>
    <t>しょうが類　しょうが　根茎，生</t>
    <rPh sb="4" eb="5">
      <t>ルイ</t>
    </rPh>
    <rPh sb="11" eb="13">
      <t>コンケイ</t>
    </rPh>
    <rPh sb="14" eb="15">
      <t>ナマ</t>
    </rPh>
    <phoneticPr fontId="1"/>
  </si>
  <si>
    <t>06103</t>
    <phoneticPr fontId="1"/>
  </si>
  <si>
    <t>17008</t>
    <phoneticPr fontId="1"/>
  </si>
  <si>
    <t>植物油脂類　　調合油</t>
    <rPh sb="0" eb="2">
      <t>ショクブツ</t>
    </rPh>
    <rPh sb="2" eb="4">
      <t>ユシ</t>
    </rPh>
    <rPh sb="4" eb="5">
      <t>ルイ</t>
    </rPh>
    <rPh sb="7" eb="9">
      <t>チョウゴウ</t>
    </rPh>
    <rPh sb="9" eb="10">
      <t>ユ</t>
    </rPh>
    <phoneticPr fontId="1"/>
  </si>
  <si>
    <t>でん粉・でん粉製品　　でん粉類　じゃがいもでん粉</t>
    <rPh sb="2" eb="3">
      <t>プン</t>
    </rPh>
    <rPh sb="6" eb="7">
      <t>プン</t>
    </rPh>
    <rPh sb="7" eb="9">
      <t>セイヒン</t>
    </rPh>
    <rPh sb="13" eb="14">
      <t>コナ</t>
    </rPh>
    <rPh sb="14" eb="15">
      <t>ルイ</t>
    </rPh>
    <rPh sb="23" eb="24">
      <t>プン</t>
    </rPh>
    <phoneticPr fontId="1"/>
  </si>
  <si>
    <t>あおのり　素干し</t>
    <rPh sb="5" eb="6">
      <t>ス</t>
    </rPh>
    <rPh sb="6" eb="7">
      <t>ボ</t>
    </rPh>
    <phoneticPr fontId="1"/>
  </si>
  <si>
    <t>09002</t>
    <phoneticPr fontId="1"/>
  </si>
  <si>
    <t>けし　乾</t>
    <rPh sb="3" eb="4">
      <t>カン</t>
    </rPh>
    <phoneticPr fontId="1"/>
  </si>
  <si>
    <t>05015</t>
    <phoneticPr fontId="1"/>
  </si>
  <si>
    <t>こむぎ　その他　パン粉　乾燥</t>
    <rPh sb="6" eb="7">
      <t>タ</t>
    </rPh>
    <rPh sb="10" eb="11">
      <t>コ</t>
    </rPh>
    <rPh sb="12" eb="14">
      <t>カンソウ</t>
    </rPh>
    <phoneticPr fontId="1"/>
  </si>
  <si>
    <t>01709</t>
    <phoneticPr fontId="1"/>
  </si>
  <si>
    <t>鳥肉類　にわとり　ひき肉　生</t>
    <rPh sb="0" eb="1">
      <t>トリ</t>
    </rPh>
    <rPh sb="1" eb="3">
      <t>ニクルイ</t>
    </rPh>
    <rPh sb="11" eb="12">
      <t>ニク</t>
    </rPh>
    <rPh sb="13" eb="14">
      <t>ナマ</t>
    </rPh>
    <phoneticPr fontId="1"/>
  </si>
  <si>
    <t>11230</t>
    <phoneticPr fontId="1"/>
  </si>
  <si>
    <t>植物油脂類　ごま油</t>
    <rPh sb="0" eb="2">
      <t>ショクブツ</t>
    </rPh>
    <rPh sb="2" eb="4">
      <t>ユシ</t>
    </rPh>
    <rPh sb="4" eb="5">
      <t>ルイ</t>
    </rPh>
    <rPh sb="8" eb="9">
      <t>アブラ</t>
    </rPh>
    <phoneticPr fontId="1"/>
  </si>
  <si>
    <t>14002</t>
    <phoneticPr fontId="1"/>
  </si>
  <si>
    <t>とうがらし　果実，乾</t>
    <rPh sb="6" eb="8">
      <t>カジツ</t>
    </rPh>
    <rPh sb="9" eb="10">
      <t>カン</t>
    </rPh>
    <phoneticPr fontId="1"/>
  </si>
  <si>
    <t>06172</t>
    <phoneticPr fontId="1"/>
  </si>
  <si>
    <t>調味料類　食酢類　穀物酢</t>
    <rPh sb="0" eb="3">
      <t>チョウミリョウ</t>
    </rPh>
    <rPh sb="3" eb="4">
      <t>ルイ</t>
    </rPh>
    <rPh sb="5" eb="6">
      <t>ショク</t>
    </rPh>
    <rPh sb="6" eb="7">
      <t>ス</t>
    </rPh>
    <rPh sb="7" eb="8">
      <t>ルイ</t>
    </rPh>
    <rPh sb="9" eb="11">
      <t>コクモツ</t>
    </rPh>
    <rPh sb="11" eb="12">
      <t>ス</t>
    </rPh>
    <phoneticPr fontId="1"/>
  </si>
  <si>
    <t>17015</t>
    <phoneticPr fontId="1"/>
  </si>
  <si>
    <t>きゅうり　果実，生</t>
    <rPh sb="5" eb="7">
      <t>カジツ</t>
    </rPh>
    <rPh sb="8" eb="9">
      <t>ナマ</t>
    </rPh>
    <phoneticPr fontId="1"/>
  </si>
  <si>
    <t>食肉類　にわとり　若鶏肉　もも　皮つき，生</t>
    <rPh sb="0" eb="1">
      <t>ショク</t>
    </rPh>
    <rPh sb="1" eb="3">
      <t>ニクルイ</t>
    </rPh>
    <rPh sb="9" eb="11">
      <t>ワカドリ</t>
    </rPh>
    <rPh sb="11" eb="12">
      <t>ニク</t>
    </rPh>
    <rPh sb="16" eb="17">
      <t>カワ</t>
    </rPh>
    <rPh sb="20" eb="21">
      <t>ナマ</t>
    </rPh>
    <phoneticPr fontId="1"/>
  </si>
  <si>
    <t>ごま　乾</t>
    <rPh sb="3" eb="4">
      <t>カン</t>
    </rPh>
    <phoneticPr fontId="1"/>
  </si>
  <si>
    <t>05017</t>
    <phoneticPr fontId="1"/>
  </si>
  <si>
    <t>にら類　にら　葉，生</t>
    <rPh sb="2" eb="3">
      <t>ルイ</t>
    </rPh>
    <rPh sb="7" eb="8">
      <t>ハ</t>
    </rPh>
    <rPh sb="9" eb="10">
      <t>ナマ</t>
    </rPh>
    <phoneticPr fontId="1"/>
  </si>
  <si>
    <t>06207</t>
    <phoneticPr fontId="1"/>
  </si>
  <si>
    <t>調味料類　辛味調味料類　トウバンジャン</t>
    <rPh sb="0" eb="3">
      <t>チョウミリョウ</t>
    </rPh>
    <rPh sb="3" eb="4">
      <t>ルイ</t>
    </rPh>
    <rPh sb="5" eb="7">
      <t>カラミ</t>
    </rPh>
    <rPh sb="7" eb="10">
      <t>チョウミリョウ</t>
    </rPh>
    <rPh sb="10" eb="11">
      <t>ルイ</t>
    </rPh>
    <phoneticPr fontId="1"/>
  </si>
  <si>
    <t>17004</t>
    <phoneticPr fontId="1"/>
  </si>
  <si>
    <t>にんにく類　にんにく　りん茎，生</t>
    <rPh sb="4" eb="5">
      <t>ルイ</t>
    </rPh>
    <rPh sb="13" eb="14">
      <t>ケイ</t>
    </rPh>
    <rPh sb="15" eb="16">
      <t>ナマ</t>
    </rPh>
    <phoneticPr fontId="1"/>
  </si>
  <si>
    <t>06223</t>
    <phoneticPr fontId="1"/>
  </si>
  <si>
    <t>レタス類　サラダな　葉，生</t>
    <rPh sb="3" eb="4">
      <t>ルイ</t>
    </rPh>
    <rPh sb="10" eb="11">
      <t>ハ</t>
    </rPh>
    <rPh sb="12" eb="13">
      <t>ナマ</t>
    </rPh>
    <phoneticPr fontId="1"/>
  </si>
  <si>
    <t>06313</t>
    <phoneticPr fontId="1"/>
  </si>
  <si>
    <t>もやし類　ブラックマッペもやし　生</t>
    <rPh sb="3" eb="4">
      <t>ルイ</t>
    </rPh>
    <rPh sb="16" eb="17">
      <t>ナマ</t>
    </rPh>
    <phoneticPr fontId="1"/>
  </si>
  <si>
    <t>06289</t>
    <phoneticPr fontId="1"/>
  </si>
  <si>
    <t>ピーマン類　赤ピーマン　果実，生</t>
    <rPh sb="4" eb="5">
      <t>ルイ</t>
    </rPh>
    <rPh sb="6" eb="7">
      <t>アカ</t>
    </rPh>
    <rPh sb="12" eb="14">
      <t>カジツ</t>
    </rPh>
    <rPh sb="15" eb="16">
      <t>ナマ</t>
    </rPh>
    <phoneticPr fontId="1"/>
  </si>
  <si>
    <t>06247</t>
    <phoneticPr fontId="1"/>
  </si>
  <si>
    <t>ピーマン類　青ピーマン　果実，生</t>
    <rPh sb="4" eb="5">
      <t>ルイ</t>
    </rPh>
    <rPh sb="6" eb="7">
      <t>アオ</t>
    </rPh>
    <rPh sb="12" eb="14">
      <t>カジツ</t>
    </rPh>
    <rPh sb="15" eb="16">
      <t>ナマ</t>
    </rPh>
    <phoneticPr fontId="1"/>
  </si>
  <si>
    <t>06245</t>
    <phoneticPr fontId="1"/>
  </si>
  <si>
    <t>畜肉類　うし　乳用肥育牛肉　もも　皮下脂肪なし，生</t>
    <rPh sb="0" eb="1">
      <t>チク</t>
    </rPh>
    <rPh sb="1" eb="3">
      <t>ニクルイ</t>
    </rPh>
    <rPh sb="7" eb="9">
      <t>ニュウヨウ</t>
    </rPh>
    <rPh sb="9" eb="11">
      <t>ヒイク</t>
    </rPh>
    <rPh sb="11" eb="13">
      <t>ギュウニク</t>
    </rPh>
    <rPh sb="17" eb="19">
      <t>ヒカ</t>
    </rPh>
    <rPh sb="19" eb="21">
      <t>シボウ</t>
    </rPh>
    <rPh sb="24" eb="25">
      <t>ナマ</t>
    </rPh>
    <phoneticPr fontId="1"/>
  </si>
  <si>
    <t>11048</t>
    <phoneticPr fontId="1"/>
  </si>
  <si>
    <t>くり類　日本ぐり　甘露煮</t>
    <rPh sb="2" eb="3">
      <t>ルイ</t>
    </rPh>
    <rPh sb="4" eb="6">
      <t>ニホン</t>
    </rPh>
    <rPh sb="9" eb="12">
      <t>カンロニ</t>
    </rPh>
    <phoneticPr fontId="1"/>
  </si>
  <si>
    <t>05012</t>
    <phoneticPr fontId="1"/>
  </si>
  <si>
    <t>ねぎ類　根深ねぎ　葉，軟白，生</t>
    <rPh sb="2" eb="3">
      <t>ルイ</t>
    </rPh>
    <rPh sb="4" eb="5">
      <t>ネ</t>
    </rPh>
    <rPh sb="5" eb="6">
      <t>ブカ</t>
    </rPh>
    <rPh sb="9" eb="10">
      <t>ハ</t>
    </rPh>
    <rPh sb="11" eb="12">
      <t>ナン</t>
    </rPh>
    <rPh sb="12" eb="13">
      <t>シロ</t>
    </rPh>
    <rPh sb="14" eb="15">
      <t>ナマ</t>
    </rPh>
    <phoneticPr fontId="1"/>
  </si>
  <si>
    <t>06226</t>
    <phoneticPr fontId="1"/>
  </si>
  <si>
    <t>調味料類　みそ類　米みそ　甘みそ</t>
    <rPh sb="0" eb="3">
      <t>チョウミリョウ</t>
    </rPh>
    <rPh sb="3" eb="4">
      <t>ルイ</t>
    </rPh>
    <rPh sb="7" eb="8">
      <t>ルイ</t>
    </rPh>
    <rPh sb="9" eb="10">
      <t>コメ</t>
    </rPh>
    <rPh sb="13" eb="14">
      <t>アマ</t>
    </rPh>
    <phoneticPr fontId="1"/>
  </si>
  <si>
    <t>17044</t>
    <phoneticPr fontId="1"/>
  </si>
  <si>
    <t>調味料類　　食塩類　食塩</t>
    <rPh sb="0" eb="3">
      <t>チョウミリョウ</t>
    </rPh>
    <rPh sb="3" eb="4">
      <t>ルイ</t>
    </rPh>
    <rPh sb="6" eb="8">
      <t>ショクエン</t>
    </rPh>
    <rPh sb="8" eb="9">
      <t>ルイ</t>
    </rPh>
    <rPh sb="10" eb="12">
      <t>ショクエン</t>
    </rPh>
    <phoneticPr fontId="1"/>
  </si>
  <si>
    <t>魚類　あまだい　生</t>
    <rPh sb="0" eb="2">
      <t>ギョルイ</t>
    </rPh>
    <rPh sb="8" eb="9">
      <t>ナマ</t>
    </rPh>
    <phoneticPr fontId="1"/>
  </si>
  <si>
    <t>10018</t>
    <phoneticPr fontId="1"/>
  </si>
  <si>
    <t>うずら卵　全卵，生</t>
    <rPh sb="3" eb="4">
      <t>タマゴ</t>
    </rPh>
    <rPh sb="5" eb="7">
      <t>ゼンラン</t>
    </rPh>
    <rPh sb="8" eb="9">
      <t>ナマ</t>
    </rPh>
    <phoneticPr fontId="1"/>
  </si>
  <si>
    <t>12002</t>
    <phoneticPr fontId="1"/>
  </si>
  <si>
    <t>いも類　　やまのいも類　やまのいも・いちょういも　塊根，生</t>
    <rPh sb="2" eb="3">
      <t>ルイ</t>
    </rPh>
    <rPh sb="10" eb="11">
      <t>ルイ</t>
    </rPh>
    <rPh sb="25" eb="27">
      <t>カイコン</t>
    </rPh>
    <rPh sb="28" eb="29">
      <t>ナマ</t>
    </rPh>
    <phoneticPr fontId="1"/>
  </si>
  <si>
    <t>02022</t>
    <phoneticPr fontId="1"/>
  </si>
  <si>
    <t>魚類　たら類　すけとうだら　たらこ　生</t>
    <rPh sb="0" eb="2">
      <t>ギョルイ</t>
    </rPh>
    <rPh sb="5" eb="6">
      <t>ルイ</t>
    </rPh>
    <rPh sb="18" eb="19">
      <t>ナマ</t>
    </rPh>
    <phoneticPr fontId="1"/>
  </si>
  <si>
    <t>10202</t>
    <phoneticPr fontId="1"/>
  </si>
  <si>
    <t>アルコール飲料類　醸造酒類　清酒　吟醸酒</t>
    <rPh sb="5" eb="7">
      <t>インリョウ</t>
    </rPh>
    <rPh sb="7" eb="8">
      <t>ルイ</t>
    </rPh>
    <rPh sb="9" eb="11">
      <t>ジョウゾウ</t>
    </rPh>
    <rPh sb="11" eb="13">
      <t>シュルイ</t>
    </rPh>
    <rPh sb="14" eb="16">
      <t>セイシュ</t>
    </rPh>
    <rPh sb="17" eb="20">
      <t>ギンジョウシュ</t>
    </rPh>
    <phoneticPr fontId="1"/>
  </si>
  <si>
    <t>16004</t>
    <phoneticPr fontId="1"/>
  </si>
  <si>
    <t>いか・たこ類・すけとうだら　たらこ　生</t>
    <rPh sb="5" eb="6">
      <t>ルイ</t>
    </rPh>
    <rPh sb="18" eb="19">
      <t>ナマ</t>
    </rPh>
    <phoneticPr fontId="1"/>
  </si>
  <si>
    <t>その他　うに　練りうに</t>
    <rPh sb="2" eb="3">
      <t>タ</t>
    </rPh>
    <rPh sb="7" eb="8">
      <t>ネ</t>
    </rPh>
    <phoneticPr fontId="1"/>
  </si>
  <si>
    <t>10367</t>
    <phoneticPr fontId="1"/>
  </si>
  <si>
    <t>ゆりね　りん茎，生</t>
    <rPh sb="6" eb="7">
      <t>ケイ</t>
    </rPh>
    <rPh sb="8" eb="9">
      <t>ナマ</t>
    </rPh>
    <phoneticPr fontId="1"/>
  </si>
  <si>
    <t>06296</t>
    <phoneticPr fontId="1"/>
  </si>
  <si>
    <t>10092</t>
    <phoneticPr fontId="1"/>
  </si>
  <si>
    <t>調味料　しょうゆ類　うすくちしょうゆ</t>
    <rPh sb="0" eb="3">
      <t>チョウミリョウ</t>
    </rPh>
    <rPh sb="8" eb="9">
      <t>ルイ</t>
    </rPh>
    <phoneticPr fontId="1"/>
  </si>
  <si>
    <t>調味料　だし類　かつお・昆布だし　</t>
    <rPh sb="0" eb="3">
      <t>チョウミリョウ</t>
    </rPh>
    <rPh sb="6" eb="7">
      <t>ルイ</t>
    </rPh>
    <rPh sb="12" eb="14">
      <t>コンブ</t>
    </rPh>
    <phoneticPr fontId="1"/>
  </si>
  <si>
    <t>魚類　にしん　かずのこ　塩蔵，水戻し</t>
    <rPh sb="0" eb="2">
      <t>ギョルイ</t>
    </rPh>
    <rPh sb="12" eb="14">
      <t>エンゾウ</t>
    </rPh>
    <rPh sb="15" eb="16">
      <t>ミズ</t>
    </rPh>
    <rPh sb="16" eb="17">
      <t>モド</t>
    </rPh>
    <phoneticPr fontId="1"/>
  </si>
  <si>
    <t>10224</t>
    <phoneticPr fontId="1"/>
  </si>
  <si>
    <t>魚類　かつお類　加工品　削り節</t>
    <rPh sb="0" eb="1">
      <t>サカナ</t>
    </rPh>
    <rPh sb="1" eb="2">
      <t>ルイ</t>
    </rPh>
    <rPh sb="6" eb="7">
      <t>ルイ</t>
    </rPh>
    <rPh sb="8" eb="11">
      <t>カコウヒン</t>
    </rPh>
    <rPh sb="12" eb="13">
      <t>ケズ</t>
    </rPh>
    <rPh sb="14" eb="15">
      <t>ブシ</t>
    </rPh>
    <phoneticPr fontId="1"/>
  </si>
  <si>
    <t>ごま　乾</t>
    <rPh sb="3" eb="4">
      <t>イヌイ</t>
    </rPh>
    <phoneticPr fontId="1"/>
  </si>
  <si>
    <t xml:space="preserve">調味料類　だし類　　かつお・昆布だし </t>
    <rPh sb="0" eb="3">
      <t>チョウミリョウ</t>
    </rPh>
    <rPh sb="3" eb="4">
      <t>ルイ</t>
    </rPh>
    <rPh sb="7" eb="8">
      <t>ルイ</t>
    </rPh>
    <rPh sb="14" eb="16">
      <t>コンブ</t>
    </rPh>
    <phoneticPr fontId="1"/>
  </si>
  <si>
    <t>アルコール飲料類　混成種類　みりん　本みりん</t>
    <rPh sb="5" eb="7">
      <t>インリョウ</t>
    </rPh>
    <rPh sb="7" eb="8">
      <t>ルイ</t>
    </rPh>
    <rPh sb="9" eb="11">
      <t>コンセイ</t>
    </rPh>
    <rPh sb="11" eb="13">
      <t>シュルイ</t>
    </rPh>
    <rPh sb="18" eb="19">
      <t>ホン</t>
    </rPh>
    <phoneticPr fontId="1"/>
  </si>
  <si>
    <t>なめこ　生</t>
    <rPh sb="4" eb="5">
      <t>ナマ</t>
    </rPh>
    <phoneticPr fontId="1"/>
  </si>
  <si>
    <t>08020</t>
    <phoneticPr fontId="1"/>
  </si>
  <si>
    <t>みつば類　糸みつば　葉，生</t>
    <rPh sb="3" eb="4">
      <t>ルイ</t>
    </rPh>
    <rPh sb="5" eb="6">
      <t>イト</t>
    </rPh>
    <rPh sb="10" eb="11">
      <t>ハ</t>
    </rPh>
    <rPh sb="12" eb="13">
      <t>ナマ</t>
    </rPh>
    <phoneticPr fontId="1"/>
  </si>
  <si>
    <t>魚類　いわし類　しらす干し　微乾燥品</t>
    <rPh sb="0" eb="2">
      <t>ギョルイ</t>
    </rPh>
    <rPh sb="6" eb="7">
      <t>ルイ</t>
    </rPh>
    <rPh sb="11" eb="12">
      <t>ボ</t>
    </rPh>
    <rPh sb="14" eb="15">
      <t>ビ</t>
    </rPh>
    <rPh sb="15" eb="17">
      <t>カンソウ</t>
    </rPh>
    <rPh sb="17" eb="18">
      <t>ヒン</t>
    </rPh>
    <phoneticPr fontId="1"/>
  </si>
  <si>
    <t>10055</t>
    <phoneticPr fontId="1"/>
  </si>
  <si>
    <t>ゆず　果皮・生</t>
    <rPh sb="3" eb="5">
      <t>カヒ</t>
    </rPh>
    <rPh sb="6" eb="7">
      <t>ナマ</t>
    </rPh>
    <phoneticPr fontId="1"/>
  </si>
  <si>
    <t>07142</t>
    <phoneticPr fontId="1"/>
  </si>
  <si>
    <t>パインアップル　缶詰</t>
    <rPh sb="8" eb="10">
      <t>カンヅメ</t>
    </rPh>
    <phoneticPr fontId="1"/>
  </si>
  <si>
    <t>07102</t>
    <phoneticPr fontId="1"/>
  </si>
  <si>
    <t>すもも類　プルーン　乾</t>
    <rPh sb="3" eb="4">
      <t>ルイ</t>
    </rPh>
    <rPh sb="10" eb="11">
      <t>カン</t>
    </rPh>
    <phoneticPr fontId="1"/>
  </si>
  <si>
    <t>07082</t>
    <phoneticPr fontId="1"/>
  </si>
  <si>
    <t>いちご　乾</t>
    <rPh sb="4" eb="5">
      <t>カン</t>
    </rPh>
    <phoneticPr fontId="1"/>
  </si>
  <si>
    <t>あんず　乾</t>
    <rPh sb="4" eb="5">
      <t>カン</t>
    </rPh>
    <phoneticPr fontId="1"/>
  </si>
  <si>
    <t>07008</t>
    <phoneticPr fontId="1"/>
  </si>
  <si>
    <t>らっかせい　乾</t>
    <rPh sb="6" eb="7">
      <t>カン</t>
    </rPh>
    <phoneticPr fontId="1"/>
  </si>
  <si>
    <t>05034</t>
    <phoneticPr fontId="1"/>
  </si>
  <si>
    <t>動物脂類　ラード</t>
    <rPh sb="0" eb="2">
      <t>ドウブツ</t>
    </rPh>
    <rPh sb="2" eb="3">
      <t>アブラ</t>
    </rPh>
    <rPh sb="3" eb="4">
      <t>ルイ</t>
    </rPh>
    <phoneticPr fontId="1"/>
  </si>
  <si>
    <t>14016</t>
    <phoneticPr fontId="1"/>
  </si>
  <si>
    <t>こめ　水稲穀粒　精白米</t>
    <rPh sb="3" eb="5">
      <t>スイトウ</t>
    </rPh>
    <rPh sb="5" eb="6">
      <t>コク</t>
    </rPh>
    <rPh sb="6" eb="7">
      <t>リュウ</t>
    </rPh>
    <rPh sb="8" eb="11">
      <t>セイハクマイ</t>
    </rPh>
    <phoneticPr fontId="1"/>
  </si>
  <si>
    <t>01083</t>
    <phoneticPr fontId="1"/>
  </si>
  <si>
    <t>バナナ</t>
    <phoneticPr fontId="1"/>
  </si>
  <si>
    <t>02006</t>
    <phoneticPr fontId="1"/>
  </si>
  <si>
    <t>こめ　もち米製品　白玉粉</t>
    <rPh sb="5" eb="6">
      <t>ゴメ</t>
    </rPh>
    <rPh sb="6" eb="8">
      <t>セイヒン</t>
    </rPh>
    <rPh sb="9" eb="12">
      <t>シラタマコ</t>
    </rPh>
    <phoneticPr fontId="1"/>
  </si>
  <si>
    <t>あずき　あん　こしあん　</t>
    <phoneticPr fontId="1"/>
  </si>
  <si>
    <t>畜肉類　ぶた　その他　ゼラチン</t>
    <rPh sb="0" eb="1">
      <t>チク</t>
    </rPh>
    <rPh sb="1" eb="3">
      <t>ニクルイ</t>
    </rPh>
    <rPh sb="9" eb="10">
      <t>タ</t>
    </rPh>
    <phoneticPr fontId="1"/>
  </si>
  <si>
    <t>11198</t>
    <phoneticPr fontId="1"/>
  </si>
  <si>
    <t>えび・かに類　かに類　ずわいがに　水煮缶詰</t>
    <rPh sb="5" eb="6">
      <t>ルイ</t>
    </rPh>
    <rPh sb="9" eb="10">
      <t>ルイ</t>
    </rPh>
    <rPh sb="17" eb="18">
      <t>ミズ</t>
    </rPh>
    <rPh sb="18" eb="19">
      <t>ニ</t>
    </rPh>
    <rPh sb="19" eb="21">
      <t>カンヅメ</t>
    </rPh>
    <phoneticPr fontId="1"/>
  </si>
  <si>
    <t>10337</t>
    <phoneticPr fontId="1"/>
  </si>
  <si>
    <t>チンゲンサイ　葉，生</t>
    <rPh sb="7" eb="8">
      <t>ハ</t>
    </rPh>
    <rPh sb="9" eb="10">
      <t>ナマ</t>
    </rPh>
    <phoneticPr fontId="1"/>
  </si>
  <si>
    <t>06160</t>
    <phoneticPr fontId="1"/>
  </si>
  <si>
    <t>畜肉類　ぶた　大型種肉　ばら　脂身つき，生</t>
    <rPh sb="0" eb="1">
      <t>チク</t>
    </rPh>
    <rPh sb="1" eb="3">
      <t>ニクルイ</t>
    </rPh>
    <rPh sb="7" eb="9">
      <t>オオガタ</t>
    </rPh>
    <rPh sb="9" eb="10">
      <t>シュ</t>
    </rPh>
    <rPh sb="10" eb="11">
      <t>ニク</t>
    </rPh>
    <rPh sb="15" eb="17">
      <t>アブラミ</t>
    </rPh>
    <rPh sb="20" eb="21">
      <t>ナマ</t>
    </rPh>
    <phoneticPr fontId="1"/>
  </si>
  <si>
    <t>調味料類　調味ソース類　かき油</t>
    <rPh sb="0" eb="3">
      <t>チョウミリョウ</t>
    </rPh>
    <rPh sb="3" eb="4">
      <t>ルイ</t>
    </rPh>
    <rPh sb="5" eb="7">
      <t>チョウミ</t>
    </rPh>
    <rPh sb="10" eb="11">
      <t>ルイ</t>
    </rPh>
    <rPh sb="14" eb="15">
      <t>アブラ</t>
    </rPh>
    <phoneticPr fontId="1"/>
  </si>
  <si>
    <t>畜肉類　ぶた　　大型種肉　もも　脂身つき，生</t>
    <rPh sb="0" eb="1">
      <t>チク</t>
    </rPh>
    <rPh sb="1" eb="3">
      <t>ニクルイ</t>
    </rPh>
    <rPh sb="8" eb="10">
      <t>オオガタ</t>
    </rPh>
    <rPh sb="10" eb="11">
      <t>シュ</t>
    </rPh>
    <rPh sb="11" eb="12">
      <t>ニク</t>
    </rPh>
    <rPh sb="16" eb="18">
      <t>アブラミ</t>
    </rPh>
    <rPh sb="21" eb="22">
      <t>ナマ</t>
    </rPh>
    <phoneticPr fontId="1"/>
  </si>
  <si>
    <t>車糖・上白糖</t>
    <phoneticPr fontId="2"/>
  </si>
  <si>
    <t>大正えび-生</t>
  </si>
  <si>
    <t>レモン・全果-生</t>
    <phoneticPr fontId="2"/>
  </si>
  <si>
    <t>3412　ホイル焼き</t>
    <rPh sb="8" eb="9">
      <t>ヤ</t>
    </rPh>
    <phoneticPr fontId="1"/>
  </si>
  <si>
    <t>きゅうり・ピクルス・サワー型</t>
  </si>
  <si>
    <t>穀物酢</t>
    <phoneticPr fontId="2"/>
  </si>
  <si>
    <t>調合油</t>
    <phoneticPr fontId="2"/>
  </si>
  <si>
    <t>普通牛乳</t>
    <phoneticPr fontId="2"/>
  </si>
  <si>
    <t>まいわし-生</t>
    <phoneticPr fontId="2"/>
  </si>
  <si>
    <t>鶏・皮・もも-生</t>
    <phoneticPr fontId="2"/>
  </si>
  <si>
    <t>食塩</t>
    <phoneticPr fontId="18"/>
  </si>
  <si>
    <t>調合油</t>
    <phoneticPr fontId="18"/>
  </si>
  <si>
    <t>果実酢・りんご酢</t>
    <phoneticPr fontId="2"/>
  </si>
  <si>
    <t>パセリ・葉-生</t>
    <phoneticPr fontId="2"/>
  </si>
  <si>
    <t>たまねぎ・りん茎-生</t>
    <phoneticPr fontId="2"/>
  </si>
  <si>
    <t>3623　トマトサラダ</t>
    <phoneticPr fontId="1"/>
  </si>
  <si>
    <t>3705　オレンジゼリー</t>
    <phoneticPr fontId="1"/>
  </si>
  <si>
    <t>3861　ミルクセーキ</t>
    <phoneticPr fontId="1"/>
  </si>
  <si>
    <t>車糖・上白糖</t>
    <phoneticPr fontId="1"/>
  </si>
  <si>
    <t>-</t>
    <phoneticPr fontId="1"/>
  </si>
  <si>
    <t>ざらめ糖・グラニュー糖</t>
    <phoneticPr fontId="2"/>
  </si>
  <si>
    <t>鶏卵・全卵-生</t>
    <phoneticPr fontId="2"/>
  </si>
  <si>
    <t>薄力粉・１等</t>
    <phoneticPr fontId="2"/>
  </si>
  <si>
    <t>無塩バター</t>
    <phoneticPr fontId="2"/>
  </si>
  <si>
    <t>3923　バタークリームのケーキ</t>
    <phoneticPr fontId="1"/>
  </si>
  <si>
    <t>鶏卵・全卵-生</t>
    <phoneticPr fontId="2"/>
  </si>
  <si>
    <t>煮干しだし</t>
  </si>
  <si>
    <t>昆布だし</t>
  </si>
  <si>
    <t>1100　だしのとり方と味つけの練習</t>
    <rPh sb="10" eb="11">
      <t>カタ</t>
    </rPh>
    <rPh sb="12" eb="13">
      <t>アジ</t>
    </rPh>
    <rPh sb="16" eb="18">
      <t>レンシュウ</t>
    </rPh>
    <phoneticPr fontId="1"/>
  </si>
  <si>
    <t>1111　わかたけ汁</t>
    <rPh sb="9" eb="10">
      <t>シル</t>
    </rPh>
    <phoneticPr fontId="1"/>
  </si>
  <si>
    <t>合成清酒</t>
    <phoneticPr fontId="2"/>
  </si>
  <si>
    <t>昆布だし</t>
    <phoneticPr fontId="2"/>
  </si>
  <si>
    <t>うど・茎-生</t>
    <phoneticPr fontId="2"/>
  </si>
  <si>
    <t>たい・まだい・天然-生</t>
    <phoneticPr fontId="2"/>
  </si>
  <si>
    <t>1121　たいの潮汁</t>
    <rPh sb="8" eb="9">
      <t>ウシオ</t>
    </rPh>
    <rPh sb="9" eb="10">
      <t>シル</t>
    </rPh>
    <phoneticPr fontId="1"/>
  </si>
  <si>
    <t>みりん・本みりん</t>
    <phoneticPr fontId="2"/>
  </si>
  <si>
    <t>かつお・昆布だし</t>
    <phoneticPr fontId="2"/>
  </si>
  <si>
    <t>1132　のっぺい汁</t>
    <rPh sb="9" eb="10">
      <t>シル</t>
    </rPh>
    <phoneticPr fontId="1"/>
  </si>
  <si>
    <t>米みそ・淡色辛みそ</t>
    <phoneticPr fontId="2"/>
  </si>
  <si>
    <t>煮干しだし</t>
    <phoneticPr fontId="2"/>
  </si>
  <si>
    <t>木綿豆腐</t>
    <phoneticPr fontId="2"/>
  </si>
  <si>
    <t>1141　豆腐のみそ汁</t>
    <rPh sb="5" eb="7">
      <t>トウフ</t>
    </rPh>
    <rPh sb="10" eb="11">
      <t>シル</t>
    </rPh>
    <phoneticPr fontId="1"/>
  </si>
  <si>
    <t>米みそ・淡色辛みそ</t>
    <phoneticPr fontId="2"/>
  </si>
  <si>
    <t>煮干しだし</t>
    <phoneticPr fontId="2"/>
  </si>
  <si>
    <t>油揚げ</t>
    <phoneticPr fontId="2"/>
  </si>
  <si>
    <t>乾燥わかめ-素干し</t>
    <phoneticPr fontId="2"/>
  </si>
  <si>
    <t>1142　わかめと油揚げのみそ汁</t>
    <rPh sb="9" eb="11">
      <t>アブラア</t>
    </rPh>
    <rPh sb="15" eb="16">
      <t>シル</t>
    </rPh>
    <phoneticPr fontId="1"/>
  </si>
  <si>
    <t>1143　いわしの摘み入れみそ汁</t>
    <rPh sb="9" eb="10">
      <t>ツ</t>
    </rPh>
    <rPh sb="11" eb="12">
      <t>イ</t>
    </rPh>
    <rPh sb="15" eb="16">
      <t>シル</t>
    </rPh>
    <phoneticPr fontId="1"/>
  </si>
  <si>
    <t>しじみ-生</t>
    <phoneticPr fontId="2"/>
  </si>
  <si>
    <t>合成清酒</t>
  </si>
  <si>
    <t>食塩</t>
    <phoneticPr fontId="2"/>
  </si>
  <si>
    <t>かつお・昆布だし</t>
    <phoneticPr fontId="2"/>
  </si>
  <si>
    <t>すだち・果汁-生</t>
    <phoneticPr fontId="2"/>
  </si>
  <si>
    <t>切りみつば・葉-生</t>
  </si>
  <si>
    <t>ぎんなん-生</t>
    <phoneticPr fontId="2"/>
  </si>
  <si>
    <t>はも-生（切り身）</t>
    <phoneticPr fontId="2"/>
  </si>
  <si>
    <t>大正えび-生</t>
    <phoneticPr fontId="2"/>
  </si>
  <si>
    <t>こいくちしょうゆ</t>
    <phoneticPr fontId="2"/>
  </si>
  <si>
    <t>成鶏・ささ身-生</t>
    <phoneticPr fontId="2"/>
  </si>
  <si>
    <t>まつたけ-生</t>
    <phoneticPr fontId="2"/>
  </si>
  <si>
    <t>1191　まつたけの土瓶蒸し</t>
    <rPh sb="10" eb="12">
      <t>ドビン</t>
    </rPh>
    <rPh sb="12" eb="13">
      <t>ム</t>
    </rPh>
    <phoneticPr fontId="1"/>
  </si>
  <si>
    <t>うすくちしょうゆ</t>
    <phoneticPr fontId="2"/>
  </si>
  <si>
    <t>かつお・昆布だし</t>
    <phoneticPr fontId="2"/>
  </si>
  <si>
    <t>鶏卵・全卵-生</t>
    <phoneticPr fontId="2"/>
  </si>
  <si>
    <t>さわら-生（切り身）</t>
    <phoneticPr fontId="2"/>
  </si>
  <si>
    <t>蒸しかまぼこ</t>
    <phoneticPr fontId="2"/>
  </si>
  <si>
    <t>乾ししいたけ-乾</t>
    <phoneticPr fontId="2"/>
  </si>
  <si>
    <t>しばえび-生</t>
    <phoneticPr fontId="2"/>
  </si>
  <si>
    <t>こいくちしょうゆ</t>
    <phoneticPr fontId="2"/>
  </si>
  <si>
    <t>うどん-生</t>
    <phoneticPr fontId="2"/>
  </si>
  <si>
    <t>1202　小田巻き蒸し</t>
    <rPh sb="5" eb="7">
      <t>オダ</t>
    </rPh>
    <rPh sb="7" eb="8">
      <t>マ</t>
    </rPh>
    <rPh sb="9" eb="10">
      <t>ム</t>
    </rPh>
    <phoneticPr fontId="1"/>
  </si>
  <si>
    <t>車糖・上白糖</t>
    <phoneticPr fontId="2"/>
  </si>
  <si>
    <t>調合油</t>
    <phoneticPr fontId="2"/>
  </si>
  <si>
    <t>にんじん・根、皮むき-生</t>
    <phoneticPr fontId="2"/>
  </si>
  <si>
    <t>乾ししいたけ-乾</t>
    <phoneticPr fontId="2"/>
  </si>
  <si>
    <t>木綿豆腐</t>
    <phoneticPr fontId="2"/>
  </si>
  <si>
    <t>合成清酒</t>
    <phoneticPr fontId="2"/>
  </si>
  <si>
    <t>うすくちしょうゆ</t>
    <phoneticPr fontId="2"/>
  </si>
  <si>
    <t>するめいか-生</t>
    <phoneticPr fontId="2"/>
  </si>
  <si>
    <t>1221　いかのけんちん蒸し</t>
    <rPh sb="12" eb="13">
      <t>ム</t>
    </rPh>
    <phoneticPr fontId="1"/>
  </si>
  <si>
    <t>1231　魚のじょうよ蒸し</t>
    <rPh sb="5" eb="6">
      <t>サカナ</t>
    </rPh>
    <rPh sb="11" eb="12">
      <t>ム</t>
    </rPh>
    <phoneticPr fontId="1"/>
  </si>
  <si>
    <t>食塩</t>
    <phoneticPr fontId="2"/>
  </si>
  <si>
    <t>車糖・上白糖</t>
    <phoneticPr fontId="2"/>
  </si>
  <si>
    <t>鶏卵・全卵-生</t>
    <phoneticPr fontId="2"/>
  </si>
  <si>
    <t>1241　梅花卵</t>
    <rPh sb="5" eb="7">
      <t>バイカ</t>
    </rPh>
    <rPh sb="7" eb="8">
      <t>タマゴ</t>
    </rPh>
    <phoneticPr fontId="1"/>
  </si>
  <si>
    <t>くり・日本ぐり・甘露煮</t>
    <phoneticPr fontId="18"/>
  </si>
  <si>
    <t>さつまいも-生</t>
    <phoneticPr fontId="2"/>
  </si>
  <si>
    <t>1242　（若草）きんとん</t>
    <rPh sb="6" eb="8">
      <t>ワカクサ</t>
    </rPh>
    <phoneticPr fontId="1"/>
  </si>
  <si>
    <t>こいくちしょうゆ</t>
    <phoneticPr fontId="18"/>
  </si>
  <si>
    <t>グリーンピース-生</t>
    <phoneticPr fontId="2"/>
  </si>
  <si>
    <t>1621　えんどうの甘煮</t>
    <rPh sb="10" eb="11">
      <t>アマ</t>
    </rPh>
    <rPh sb="11" eb="12">
      <t>ニ</t>
    </rPh>
    <phoneticPr fontId="1"/>
  </si>
  <si>
    <t>みりん・本みりん</t>
    <phoneticPr fontId="2"/>
  </si>
  <si>
    <t>合成清酒</t>
    <phoneticPr fontId="2"/>
  </si>
  <si>
    <t>こいくちしょうゆ</t>
    <phoneticPr fontId="2"/>
  </si>
  <si>
    <t>子持ちがれい-生</t>
    <phoneticPr fontId="2"/>
  </si>
  <si>
    <t>1651　かれいの煮付け</t>
    <rPh sb="9" eb="11">
      <t>ニツ</t>
    </rPh>
    <phoneticPr fontId="1"/>
  </si>
  <si>
    <t>しょうが・根茎-生</t>
    <phoneticPr fontId="2"/>
  </si>
  <si>
    <t>米みそ・淡色辛みそ</t>
    <phoneticPr fontId="2"/>
  </si>
  <si>
    <t>車糖・上白糖</t>
    <phoneticPr fontId="2"/>
  </si>
  <si>
    <t>さば・まさば-生</t>
    <phoneticPr fontId="2"/>
  </si>
  <si>
    <t>1652　さばのみそ煮</t>
    <rPh sb="10" eb="11">
      <t>ニ</t>
    </rPh>
    <phoneticPr fontId="1"/>
  </si>
  <si>
    <t>かつお・削り節</t>
    <phoneticPr fontId="2"/>
  </si>
  <si>
    <t>かつお・昆布だし</t>
    <phoneticPr fontId="2"/>
  </si>
  <si>
    <t>絹ごし豆腐</t>
    <phoneticPr fontId="2"/>
  </si>
  <si>
    <t>1671　湯豆腐</t>
    <rPh sb="5" eb="6">
      <t>ユ</t>
    </rPh>
    <rPh sb="6" eb="8">
      <t>トウフ</t>
    </rPh>
    <phoneticPr fontId="1"/>
  </si>
  <si>
    <t>あまのり・焼きのり</t>
    <phoneticPr fontId="2"/>
  </si>
  <si>
    <t>大根・根、皮むき-生</t>
    <phoneticPr fontId="2"/>
  </si>
  <si>
    <t>だいだい・果汁-生</t>
    <phoneticPr fontId="2"/>
  </si>
  <si>
    <t>しゅんぎく・葉-生</t>
    <phoneticPr fontId="2"/>
  </si>
  <si>
    <t>生しいたけ-生</t>
    <phoneticPr fontId="2"/>
  </si>
  <si>
    <t>ほうれんそう・葉-生</t>
    <phoneticPr fontId="2"/>
  </si>
  <si>
    <t>はくさい-生</t>
    <phoneticPr fontId="2"/>
  </si>
  <si>
    <t>たい・まだい・天然-生</t>
    <phoneticPr fontId="2"/>
  </si>
  <si>
    <t>1672　ちり鍋（たいちり）</t>
    <rPh sb="7" eb="8">
      <t>ナベ</t>
    </rPh>
    <phoneticPr fontId="1"/>
  </si>
  <si>
    <t>だいだい・果汁-生</t>
    <phoneticPr fontId="2"/>
  </si>
  <si>
    <t>落花生-いり(小粒種)</t>
  </si>
  <si>
    <t>くるみ-いり</t>
    <phoneticPr fontId="2"/>
  </si>
  <si>
    <t>ごま-乾</t>
    <phoneticPr fontId="2"/>
  </si>
  <si>
    <t>はるさめ・緑豆-乾</t>
    <phoneticPr fontId="2"/>
  </si>
  <si>
    <t>カリフラワー・花序-生</t>
    <phoneticPr fontId="2"/>
  </si>
  <si>
    <t>青ピーマン-生</t>
    <phoneticPr fontId="2"/>
  </si>
  <si>
    <t>生しいたけ-生</t>
    <phoneticPr fontId="2"/>
  </si>
  <si>
    <t>えのきたけ-生</t>
    <phoneticPr fontId="2"/>
  </si>
  <si>
    <t>えのきたけ-生</t>
    <phoneticPr fontId="2"/>
  </si>
  <si>
    <t>しゅんぎく・葉-生</t>
    <phoneticPr fontId="2"/>
  </si>
  <si>
    <t>はくさい-生</t>
    <phoneticPr fontId="2"/>
  </si>
  <si>
    <t>1673　牛肉の水だき（しゃぶしゃぶ）</t>
    <rPh sb="5" eb="7">
      <t>ギュウニク</t>
    </rPh>
    <rPh sb="8" eb="9">
      <t>ミズ</t>
    </rPh>
    <phoneticPr fontId="1"/>
  </si>
  <si>
    <t>もち（もち米製品）</t>
    <phoneticPr fontId="2"/>
  </si>
  <si>
    <t>焼き豆腐</t>
    <phoneticPr fontId="2"/>
  </si>
  <si>
    <t>にんじん・根、皮むき-生</t>
    <phoneticPr fontId="2"/>
  </si>
  <si>
    <t>鶏・皮・むね-生</t>
    <phoneticPr fontId="2"/>
  </si>
  <si>
    <t>若鶏・ささ身-生</t>
    <phoneticPr fontId="2"/>
  </si>
  <si>
    <t>1674　鶏の水だき</t>
    <rPh sb="5" eb="6">
      <t>トリ</t>
    </rPh>
    <rPh sb="7" eb="8">
      <t>ミズ</t>
    </rPh>
    <phoneticPr fontId="1"/>
  </si>
  <si>
    <t>昆布だし</t>
    <phoneticPr fontId="2"/>
  </si>
  <si>
    <t>米みそ・赤色辛みそ</t>
    <phoneticPr fontId="2"/>
  </si>
  <si>
    <t>米みそ・甘みそ</t>
    <phoneticPr fontId="2"/>
  </si>
  <si>
    <t>ごぼう・根-生</t>
    <phoneticPr fontId="2"/>
  </si>
  <si>
    <t>豚・もも・脂身つき-生</t>
    <phoneticPr fontId="2"/>
  </si>
  <si>
    <t>1681　ぼたん鍋</t>
    <rPh sb="8" eb="9">
      <t>ナベ</t>
    </rPh>
    <phoneticPr fontId="1"/>
  </si>
  <si>
    <t>こんにゃく・しらたき</t>
    <phoneticPr fontId="2"/>
  </si>
  <si>
    <t>かき・養殖-生</t>
    <phoneticPr fontId="2"/>
  </si>
  <si>
    <t>1682　かきの土手鍋</t>
    <rPh sb="8" eb="10">
      <t>ドテ</t>
    </rPh>
    <rPh sb="10" eb="11">
      <t>ナベ</t>
    </rPh>
    <phoneticPr fontId="1"/>
  </si>
  <si>
    <t>牛脂</t>
    <phoneticPr fontId="2"/>
  </si>
  <si>
    <t>焼きふ・車ふ</t>
    <phoneticPr fontId="2"/>
  </si>
  <si>
    <t>焼き豆腐</t>
    <phoneticPr fontId="2"/>
  </si>
  <si>
    <t>こんにゃく・しらたき</t>
    <phoneticPr fontId="2"/>
  </si>
  <si>
    <t>えのきたけ-生</t>
    <phoneticPr fontId="2"/>
  </si>
  <si>
    <t>生しいたけ-生</t>
    <phoneticPr fontId="2"/>
  </si>
  <si>
    <t>しゅんぎく・葉-生</t>
    <phoneticPr fontId="2"/>
  </si>
  <si>
    <t>たまねぎ・りん茎-生</t>
    <phoneticPr fontId="2"/>
  </si>
  <si>
    <t>1691　すき焼き（関西風）</t>
    <rPh sb="7" eb="8">
      <t>ヤ</t>
    </rPh>
    <rPh sb="10" eb="13">
      <t>カンサイフウ</t>
    </rPh>
    <phoneticPr fontId="1"/>
  </si>
  <si>
    <t>からし・練り</t>
    <phoneticPr fontId="2"/>
  </si>
  <si>
    <t>車糖・上白糖</t>
    <phoneticPr fontId="2"/>
  </si>
  <si>
    <t>こいくちしょうゆ</t>
    <phoneticPr fontId="2"/>
  </si>
  <si>
    <t>かつお・昆布だし</t>
    <phoneticPr fontId="2"/>
  </si>
  <si>
    <t>さつま揚げ</t>
    <phoneticPr fontId="2"/>
  </si>
  <si>
    <t>生揚げ</t>
    <phoneticPr fontId="2"/>
  </si>
  <si>
    <t>焼き竹輪</t>
    <phoneticPr fontId="2"/>
  </si>
  <si>
    <t>鶏卵・全卵-生</t>
    <phoneticPr fontId="2"/>
  </si>
  <si>
    <t>じゃがいも-生</t>
    <phoneticPr fontId="2"/>
  </si>
  <si>
    <t>板こんにゃく（精粉こんにゃく）</t>
    <phoneticPr fontId="2"/>
  </si>
  <si>
    <t>1692　おでん（関東だき）</t>
    <rPh sb="9" eb="11">
      <t>カントウ</t>
    </rPh>
    <phoneticPr fontId="1"/>
  </si>
  <si>
    <t>かつお・昆布だし</t>
    <phoneticPr fontId="1"/>
  </si>
  <si>
    <t>きす-生</t>
  </si>
  <si>
    <t>1101　結びきすのすまし汁</t>
    <phoneticPr fontId="1"/>
  </si>
  <si>
    <t>しょうが・葉しょうが・根茎-生</t>
  </si>
  <si>
    <t>さわら-生（切り身）</t>
  </si>
  <si>
    <t>1541　鶏肉の竜田揚げ</t>
    <phoneticPr fontId="1"/>
  </si>
  <si>
    <t>豆みそ</t>
  </si>
  <si>
    <t>からし・粉</t>
  </si>
  <si>
    <t>さくらんぼ・缶詰</t>
  </si>
  <si>
    <t>てんぐさ・角寒天</t>
  </si>
  <si>
    <t>あんず-乾</t>
  </si>
  <si>
    <t>かたくちいわし・田作り</t>
  </si>
  <si>
    <t>かぼちゃ（日本）-生</t>
  </si>
  <si>
    <t>大豆・国産-乾</t>
  </si>
  <si>
    <t>大根・根、皮つき-生</t>
  </si>
  <si>
    <t>1065　白みそ雑煮</t>
  </si>
  <si>
    <t>生ふ</t>
  </si>
  <si>
    <t>1302　菊花かぶの酢の物</t>
    <rPh sb="5" eb="7">
      <t>キッカ</t>
    </rPh>
    <rPh sb="10" eb="13">
      <t>スノモノ</t>
    </rPh>
    <phoneticPr fontId="1"/>
  </si>
  <si>
    <t>やまのいも・ながいも-生</t>
  </si>
  <si>
    <t>ずいき・生ずいき-生</t>
  </si>
  <si>
    <t>1313　ずいきの酢の物</t>
    <rPh sb="9" eb="12">
      <t>スノモノ</t>
    </rPh>
    <phoneticPr fontId="1"/>
  </si>
  <si>
    <t>しめじ・ぶなしめじ-生</t>
  </si>
  <si>
    <t>1315　みょうがとしめじの酢の物</t>
    <rPh sb="14" eb="17">
      <t>スノモノ</t>
    </rPh>
    <phoneticPr fontId="1"/>
  </si>
  <si>
    <t>1322　いかときゅうりの黄身酢あえ</t>
    <phoneticPr fontId="1"/>
  </si>
  <si>
    <t>1333　オクラのからしじょうゆあえ</t>
    <phoneticPr fontId="1"/>
  </si>
  <si>
    <t>1334　青菜のごまじょうゆあえ</t>
    <phoneticPr fontId="1"/>
  </si>
  <si>
    <t>1401　魚の姿焼き</t>
    <phoneticPr fontId="1"/>
  </si>
  <si>
    <t>ぶり・成魚-生（切り身）</t>
  </si>
  <si>
    <t>1411　魚の照り焼き</t>
    <phoneticPr fontId="1"/>
  </si>
  <si>
    <t>1421  さわらの黄金焼き</t>
    <phoneticPr fontId="1"/>
  </si>
  <si>
    <t>1441  豆腐の木の芽田楽</t>
    <phoneticPr fontId="1"/>
  </si>
  <si>
    <t>1442  なすのしぎ焼き（なす田楽）</t>
    <phoneticPr fontId="1"/>
  </si>
  <si>
    <t>はんぺん</t>
  </si>
  <si>
    <t>1472  鳴門巻き卵・厚焼き卵</t>
    <phoneticPr fontId="1"/>
  </si>
  <si>
    <t>なたね油</t>
  </si>
  <si>
    <t>1521  あじの南蛮づけ</t>
    <phoneticPr fontId="1"/>
  </si>
  <si>
    <t>パセリ・乾</t>
  </si>
  <si>
    <t>鶏・肝臓-生</t>
  </si>
  <si>
    <t>マヨネーズ・全卵型</t>
  </si>
  <si>
    <t>いわし・缶詰-油漬</t>
  </si>
  <si>
    <t>しろさけ・イクラ</t>
  </si>
  <si>
    <t>キャビア・塩蔵品</t>
  </si>
  <si>
    <t>オリーブ・ピクルス・スタッフド</t>
  </si>
  <si>
    <t>果実酢・りんご酢</t>
  </si>
  <si>
    <t>ホースラディシュ・根茎-生</t>
  </si>
  <si>
    <t>ずわいがに-ゆで</t>
  </si>
  <si>
    <t>ひらめ・天然-生</t>
  </si>
  <si>
    <t>ほたてがい・貝柱-生</t>
  </si>
  <si>
    <t>和牛・もも・赤肉-生</t>
  </si>
  <si>
    <t>からし・粒入りマスタード</t>
  </si>
  <si>
    <t>1466  豚肉のしょうが焼き</t>
    <rPh sb="6" eb="8">
      <t>ブタニク</t>
    </rPh>
    <rPh sb="13" eb="14">
      <t>ヤ</t>
    </rPh>
    <phoneticPr fontId="1"/>
  </si>
  <si>
    <t>1471  だし巻き卵</t>
    <rPh sb="8" eb="9">
      <t>マキ</t>
    </rPh>
    <rPh sb="10" eb="11">
      <t>タマゴ</t>
    </rPh>
    <phoneticPr fontId="1"/>
  </si>
  <si>
    <t>1612  かぼちゃのそぼろあんかけ</t>
    <phoneticPr fontId="1"/>
  </si>
  <si>
    <t>1613  さといものゆずかけ</t>
    <phoneticPr fontId="1"/>
  </si>
  <si>
    <t>2901  中国茶</t>
    <rPh sb="6" eb="9">
      <t>チュウゴクチャ</t>
    </rPh>
    <phoneticPr fontId="1"/>
  </si>
  <si>
    <t>3053  ライ麦パン</t>
    <rPh sb="8" eb="9">
      <t>ムギ</t>
    </rPh>
    <phoneticPr fontId="1"/>
  </si>
  <si>
    <t>3055  グラハムブレッド</t>
    <phoneticPr fontId="1"/>
  </si>
  <si>
    <t>3093  グリッシーニ</t>
    <phoneticPr fontId="1"/>
  </si>
  <si>
    <t>3161  ポタージュ・ヴルーテ</t>
    <phoneticPr fontId="1"/>
  </si>
  <si>
    <t>3191  クラムチャウダー</t>
    <phoneticPr fontId="1"/>
  </si>
  <si>
    <t>3401  ムニエル</t>
    <phoneticPr fontId="1"/>
  </si>
  <si>
    <t>3541  ハンバーグステーキ・ブラウンソース</t>
    <phoneticPr fontId="1"/>
  </si>
  <si>
    <t>3947  市松クッキー</t>
    <rPh sb="6" eb="8">
      <t>イチマツ</t>
    </rPh>
    <phoneticPr fontId="1"/>
  </si>
  <si>
    <t>,</t>
    <phoneticPr fontId="1"/>
  </si>
  <si>
    <t>06227</t>
    <phoneticPr fontId="2"/>
  </si>
  <si>
    <t>17008</t>
    <phoneticPr fontId="2"/>
  </si>
  <si>
    <t>03003</t>
    <phoneticPr fontId="2"/>
  </si>
  <si>
    <t>だし</t>
    <phoneticPr fontId="2"/>
  </si>
  <si>
    <t>17021</t>
    <phoneticPr fontId="2"/>
  </si>
  <si>
    <t>うすあげ</t>
    <phoneticPr fontId="2"/>
  </si>
  <si>
    <t>04040</t>
    <phoneticPr fontId="2"/>
  </si>
  <si>
    <t>みりん</t>
    <phoneticPr fontId="2"/>
  </si>
  <si>
    <t>16025</t>
    <phoneticPr fontId="2"/>
  </si>
  <si>
    <t>17012</t>
    <phoneticPr fontId="2"/>
  </si>
  <si>
    <t>17008</t>
    <phoneticPr fontId="2"/>
  </si>
  <si>
    <t>17021</t>
    <phoneticPr fontId="2"/>
  </si>
  <si>
    <t>ゆでうどんたま</t>
    <phoneticPr fontId="2"/>
  </si>
  <si>
    <t>01039</t>
    <phoneticPr fontId="2"/>
  </si>
  <si>
    <t>1104　吉野鶏のすまし汁</t>
    <phoneticPr fontId="2"/>
  </si>
  <si>
    <t>1122　はまぐり潮汁</t>
    <phoneticPr fontId="2"/>
  </si>
  <si>
    <t>1152　さつま汁</t>
    <phoneticPr fontId="2"/>
  </si>
  <si>
    <t>1171　かす汁</t>
    <phoneticPr fontId="2"/>
  </si>
  <si>
    <t>1181　けんちん汁</t>
    <phoneticPr fontId="2"/>
  </si>
  <si>
    <t>1203　空也豆腐</t>
    <phoneticPr fontId="2"/>
  </si>
  <si>
    <t>1014  しそ飯</t>
    <phoneticPr fontId="1"/>
  </si>
  <si>
    <t>3925　チョコレートケーキ</t>
    <phoneticPr fontId="1"/>
  </si>
  <si>
    <t>Tr</t>
  </si>
  <si>
    <t>車糖　上白糖</t>
  </si>
  <si>
    <t>ぎんざけ・養殖-生（切り身）</t>
  </si>
  <si>
    <t>ハンバーグ合計</t>
    <rPh sb="5" eb="7">
      <t>ゴウケイ</t>
    </rPh>
    <phoneticPr fontId="1"/>
  </si>
  <si>
    <t>アスパラガス・若茎-生</t>
  </si>
  <si>
    <t>つけ合わせ合計</t>
    <rPh sb="2" eb="3">
      <t>ア</t>
    </rPh>
    <rPh sb="5" eb="7">
      <t>ゴウケイ</t>
    </rPh>
    <phoneticPr fontId="1"/>
  </si>
  <si>
    <t>板こんにゃく（生いもこんにゃく）</t>
  </si>
  <si>
    <t>真昆布-素干し</t>
  </si>
  <si>
    <t>合計</t>
    <rPh sb="0" eb="1">
      <t>ゴウ</t>
    </rPh>
    <rPh sb="1" eb="2">
      <t>ケイ</t>
    </rPh>
    <phoneticPr fontId="1"/>
  </si>
  <si>
    <t>大根・根、皮むき-生</t>
    <phoneticPr fontId="1"/>
  </si>
  <si>
    <t>合計</t>
    <phoneticPr fontId="1"/>
  </si>
  <si>
    <t>1151　しじみ（あさり）のみそ汁</t>
    <rPh sb="16" eb="17">
      <t>シル</t>
    </rPh>
    <phoneticPr fontId="1"/>
  </si>
  <si>
    <t>しじみの場合</t>
    <phoneticPr fontId="1"/>
  </si>
  <si>
    <t>あさりの場合</t>
    <phoneticPr fontId="1"/>
  </si>
  <si>
    <t>昆布だし</t>
    <phoneticPr fontId="2"/>
  </si>
  <si>
    <t>米みそ・淡色辛みそ</t>
    <phoneticPr fontId="2"/>
  </si>
  <si>
    <t>さわら-生（切り身）</t>
    <phoneticPr fontId="2"/>
  </si>
  <si>
    <t>食塩</t>
    <phoneticPr fontId="2"/>
  </si>
  <si>
    <t>合成清酒</t>
    <phoneticPr fontId="2"/>
  </si>
  <si>
    <t>じねんじょ-生</t>
    <phoneticPr fontId="2"/>
  </si>
  <si>
    <t>鶏卵・卵白-生</t>
    <phoneticPr fontId="2"/>
  </si>
  <si>
    <t>車糖・上白糖</t>
    <phoneticPr fontId="2"/>
  </si>
  <si>
    <t>うすくちしょうゆ</t>
    <phoneticPr fontId="2"/>
  </si>
  <si>
    <t>あおのり-素干し</t>
    <phoneticPr fontId="2"/>
  </si>
  <si>
    <t>合計</t>
  </si>
  <si>
    <t>1071　冷しそうめん</t>
    <phoneticPr fontId="1"/>
  </si>
  <si>
    <t>そうめん・ひやむぎ-乾</t>
    <phoneticPr fontId="2"/>
  </si>
  <si>
    <t>鶏卵・全卵-生</t>
    <phoneticPr fontId="2"/>
  </si>
  <si>
    <t>きゅうり-生</t>
    <phoneticPr fontId="2"/>
  </si>
  <si>
    <t>さくらんぼ・缶詰</t>
    <phoneticPr fontId="2"/>
  </si>
  <si>
    <t>しょうが・葉しょうが・根茎-生</t>
    <phoneticPr fontId="2"/>
  </si>
  <si>
    <t>こいくちしょうゆ</t>
    <phoneticPr fontId="2"/>
  </si>
  <si>
    <t>みりん風調味料</t>
    <phoneticPr fontId="2"/>
  </si>
  <si>
    <t>合計</t>
    <phoneticPr fontId="2"/>
  </si>
  <si>
    <t>1072　にゅうめん</t>
    <phoneticPr fontId="1"/>
  </si>
  <si>
    <t>そうめん・ひやむぎ-乾</t>
    <phoneticPr fontId="2"/>
  </si>
  <si>
    <t>油揚げ</t>
    <phoneticPr fontId="2"/>
  </si>
  <si>
    <t>乾ししいたけ-乾</t>
    <phoneticPr fontId="2"/>
  </si>
  <si>
    <t>食塩</t>
    <phoneticPr fontId="2"/>
  </si>
  <si>
    <t>うすくちしょうゆ</t>
    <phoneticPr fontId="2"/>
  </si>
  <si>
    <t>みりん風調味料</t>
    <phoneticPr fontId="2"/>
  </si>
  <si>
    <t>合計</t>
    <phoneticPr fontId="2"/>
  </si>
  <si>
    <t>1073　とろろそば</t>
    <phoneticPr fontId="1"/>
  </si>
  <si>
    <t>そば-生</t>
    <phoneticPr fontId="2"/>
  </si>
  <si>
    <t>みりん風調味料</t>
    <phoneticPr fontId="2"/>
  </si>
  <si>
    <t>こいくちしょうゆ</t>
    <phoneticPr fontId="2"/>
  </si>
  <si>
    <t>やまのいも・ながいも-生</t>
    <phoneticPr fontId="2"/>
  </si>
  <si>
    <t>鶏卵・卵黄-生</t>
    <phoneticPr fontId="2"/>
  </si>
  <si>
    <t>合計</t>
    <phoneticPr fontId="2"/>
  </si>
  <si>
    <t>1092　たこ焼き</t>
    <rPh sb="7" eb="8">
      <t>ヤ</t>
    </rPh>
    <phoneticPr fontId="1"/>
  </si>
  <si>
    <t>1105　花弁もち吸物仕立て</t>
    <phoneticPr fontId="2"/>
  </si>
  <si>
    <t>1112　沢煮椀</t>
    <rPh sb="7" eb="8">
      <t>ワン</t>
    </rPh>
    <phoneticPr fontId="2"/>
  </si>
  <si>
    <t>1131　むらくも汁，かきたま汁</t>
    <phoneticPr fontId="2"/>
  </si>
  <si>
    <t>10192</t>
    <phoneticPr fontId="1"/>
  </si>
  <si>
    <t>1201　茶碗蒸し</t>
    <rPh sb="5" eb="7">
      <t>チャワン</t>
    </rPh>
    <rPh sb="7" eb="8">
      <t>ム</t>
    </rPh>
    <phoneticPr fontId="1"/>
  </si>
  <si>
    <t>1271　たいの霜降りつくり（皮霜つくり・松皮つくり）</t>
    <rPh sb="8" eb="10">
      <t>シモフ</t>
    </rPh>
    <rPh sb="15" eb="16">
      <t>カワ</t>
    </rPh>
    <rPh sb="16" eb="17">
      <t>シモ</t>
    </rPh>
    <rPh sb="21" eb="23">
      <t>マツカワ</t>
    </rPh>
    <phoneticPr fontId="1"/>
  </si>
  <si>
    <t>1311　たこときゅうりの酢の物</t>
    <phoneticPr fontId="1"/>
  </si>
  <si>
    <t>13１2　やまのいもの酢の物（ながいもの酢の物）</t>
    <phoneticPr fontId="1"/>
  </si>
  <si>
    <t>合計</t>
    <phoneticPr fontId="1"/>
  </si>
  <si>
    <t>1314　おろしあえ</t>
    <phoneticPr fontId="1"/>
  </si>
  <si>
    <t>[食品コード]</t>
  </si>
  <si>
    <t>　[食品名]</t>
  </si>
  <si>
    <t>エネルギー
 (ｋｃａｌ)</t>
  </si>
  <si>
    <t>カルシウム
(mg)</t>
  </si>
  <si>
    <t>鉄
(mg)</t>
  </si>
  <si>
    <t>レチノール当量(μg)</t>
  </si>
  <si>
    <t>ビタミンC
(mg)</t>
  </si>
  <si>
    <t>主食</t>
  </si>
  <si>
    <t>主菜</t>
  </si>
  <si>
    <t>副菜</t>
  </si>
  <si>
    <t>乳・乳製品</t>
  </si>
  <si>
    <t>果物</t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</si>
  <si>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</si>
  <si>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</si>
  <si>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[重量]
 （ｇ）</t>
    <phoneticPr fontId="1"/>
  </si>
  <si>
    <t>たんぱく質
 （ｇ）</t>
    <phoneticPr fontId="1"/>
  </si>
  <si>
    <t>脂質
 （ｇ）</t>
    <phoneticPr fontId="1"/>
  </si>
  <si>
    <t>炭水化物
 （ｇ）</t>
    <phoneticPr fontId="1"/>
  </si>
  <si>
    <t>食物繊維総量 （ｇ）</t>
    <phoneticPr fontId="1"/>
  </si>
  <si>
    <t>食塩相当量
 （ｇ）</t>
    <phoneticPr fontId="1"/>
  </si>
  <si>
    <t>1061  おこわ</t>
    <phoneticPr fontId="1"/>
  </si>
  <si>
    <t>1061  おこわ（加熱前給水法）</t>
    <phoneticPr fontId="1"/>
  </si>
  <si>
    <t>1062  赤ご飯（炊きおこわ）</t>
    <phoneticPr fontId="1"/>
  </si>
  <si>
    <t>合計</t>
    <phoneticPr fontId="1"/>
  </si>
  <si>
    <t>1341　こんにゃくの白あえ</t>
    <phoneticPr fontId="2"/>
  </si>
  <si>
    <t>1351　じゃがいものうめ干あえ</t>
    <phoneticPr fontId="2"/>
  </si>
  <si>
    <t>1361　ゆりねのうにあえ</t>
    <phoneticPr fontId="1"/>
  </si>
  <si>
    <t>1422　さけのポテトマヨネーズ焼き</t>
    <rPh sb="16" eb="17">
      <t>ヤ</t>
    </rPh>
    <phoneticPr fontId="1"/>
  </si>
  <si>
    <t>1431　さわらの木の芽みそ焼き</t>
    <phoneticPr fontId="1"/>
  </si>
  <si>
    <t>1451　焼き肉</t>
    <phoneticPr fontId="1"/>
  </si>
  <si>
    <t>1462　いわしのかば焼き風</t>
    <rPh sb="11" eb="12">
      <t>ヤ</t>
    </rPh>
    <phoneticPr fontId="2"/>
  </si>
  <si>
    <t>1463　鶏の松風焼き</t>
    <phoneticPr fontId="1"/>
  </si>
  <si>
    <t>1491  ごまめ（田作り）</t>
    <rPh sb="10" eb="12">
      <t>タヅク</t>
    </rPh>
    <phoneticPr fontId="1"/>
  </si>
  <si>
    <t>1602　飛竜頭とゆばのたき合わせ</t>
    <rPh sb="6" eb="7">
      <t>リュウ</t>
    </rPh>
    <phoneticPr fontId="1"/>
  </si>
  <si>
    <t>1591　天ぷら</t>
    <rPh sb="5" eb="6">
      <t>テン</t>
    </rPh>
    <phoneticPr fontId="1"/>
  </si>
  <si>
    <t>1631　黒まめの含め煮</t>
    <rPh sb="5" eb="6">
      <t>クロ</t>
    </rPh>
    <rPh sb="9" eb="10">
      <t>フク</t>
    </rPh>
    <rPh sb="11" eb="12">
      <t>ニ</t>
    </rPh>
    <phoneticPr fontId="1"/>
  </si>
  <si>
    <t>1633　肉じゃが</t>
    <rPh sb="5" eb="6">
      <t>ニク</t>
    </rPh>
    <phoneticPr fontId="1"/>
  </si>
  <si>
    <t>1641　だいずの五目煮</t>
    <rPh sb="9" eb="11">
      <t>ゴモク</t>
    </rPh>
    <rPh sb="11" eb="12">
      <t>ニ</t>
    </rPh>
    <phoneticPr fontId="1"/>
  </si>
  <si>
    <t>1082　きつねうどん</t>
    <phoneticPr fontId="2"/>
  </si>
  <si>
    <t>1102　温泉卵とわかめのすまし汁</t>
    <phoneticPr fontId="2"/>
  </si>
  <si>
    <t>1211　かぶら蒸し</t>
    <rPh sb="8" eb="9">
      <t>ム</t>
    </rPh>
    <phoneticPr fontId="1"/>
  </si>
  <si>
    <t>1321　きゅうりもみのごま酢あえ</t>
    <phoneticPr fontId="1"/>
  </si>
  <si>
    <t>1323　まぐろのぬた（からし酢みそあえ）</t>
    <rPh sb="15" eb="16">
      <t>ス</t>
    </rPh>
    <phoneticPr fontId="1"/>
  </si>
  <si>
    <t>1371　いかの真砂あえ</t>
    <phoneticPr fontId="1"/>
  </si>
  <si>
    <t>1464　ピーマンと肉みそ詰め焼き</t>
    <phoneticPr fontId="2"/>
  </si>
  <si>
    <t>1465　なすのみそ炒め</t>
    <rPh sb="10" eb="11">
      <t>イタ</t>
    </rPh>
    <phoneticPr fontId="1"/>
  </si>
  <si>
    <t>（Tr）</t>
  </si>
  <si>
    <t>-</t>
  </si>
  <si>
    <t>みりん　本みりん</t>
  </si>
  <si>
    <t>トマト・ミニトマト-生</t>
    <phoneticPr fontId="1"/>
  </si>
  <si>
    <t>1481　たいのそぼろ</t>
    <phoneticPr fontId="1"/>
  </si>
  <si>
    <t>たい・まだい・養殖-生</t>
    <phoneticPr fontId="2"/>
  </si>
  <si>
    <t>車糖・上白糖</t>
    <phoneticPr fontId="2"/>
  </si>
  <si>
    <t>食塩</t>
    <phoneticPr fontId="2"/>
  </si>
  <si>
    <t>合計</t>
    <phoneticPr fontId="2"/>
  </si>
  <si>
    <t>1601　高野豆腐としいたけのたき合わせ</t>
    <phoneticPr fontId="1"/>
  </si>
  <si>
    <t>凍り豆腐</t>
    <phoneticPr fontId="2"/>
  </si>
  <si>
    <t>かつお・昆布だし</t>
    <phoneticPr fontId="2"/>
  </si>
  <si>
    <t>食塩</t>
    <phoneticPr fontId="2"/>
  </si>
  <si>
    <t>車糖・上白糖</t>
    <phoneticPr fontId="2"/>
  </si>
  <si>
    <t>うすくちしょうゆ</t>
    <phoneticPr fontId="2"/>
  </si>
  <si>
    <t>乾ししいたけ-乾</t>
    <phoneticPr fontId="2"/>
  </si>
  <si>
    <t>みりん風調味料</t>
    <phoneticPr fontId="2"/>
  </si>
  <si>
    <t>さやえんどう・若ざや-生</t>
    <phoneticPr fontId="2"/>
  </si>
  <si>
    <t>合計</t>
    <phoneticPr fontId="2"/>
  </si>
  <si>
    <r>
      <t>ビタミンB</t>
    </r>
    <r>
      <rPr>
        <vertAlign val="subscript"/>
        <sz val="9"/>
        <color indexed="8"/>
        <rFont val="ＭＳ Ｐゴシック"/>
        <family val="3"/>
        <charset val="128"/>
        <scheme val="minor"/>
      </rPr>
      <t>1</t>
    </r>
    <r>
      <rPr>
        <sz val="9"/>
        <color indexed="8"/>
        <rFont val="ＭＳ Ｐゴシック"/>
        <family val="3"/>
        <charset val="128"/>
        <scheme val="minor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</si>
  <si>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  <scheme val="minor"/>
      </rPr>
      <t>2</t>
    </r>
    <r>
      <rPr>
        <sz val="9"/>
        <color indexed="8"/>
        <rFont val="ＭＳ Ｐゴシック"/>
        <family val="3"/>
        <charset val="128"/>
        <scheme val="minor"/>
      </rPr>
      <t xml:space="preserve">
(mg)</t>
    </r>
    <phoneticPr fontId="1"/>
  </si>
  <si>
    <t>和牛・かたロース・脂身つき-生</t>
    <phoneticPr fontId="2"/>
  </si>
  <si>
    <t>1701　滝川豆腐</t>
    <phoneticPr fontId="1"/>
  </si>
  <si>
    <t>てんぐさ　角寒天</t>
    <phoneticPr fontId="1"/>
  </si>
  <si>
    <t>食塩</t>
    <phoneticPr fontId="1"/>
  </si>
  <si>
    <t>かつお・昆布だし</t>
    <phoneticPr fontId="1"/>
  </si>
  <si>
    <t>わさび　練り</t>
    <phoneticPr fontId="1"/>
  </si>
  <si>
    <t>合計</t>
    <phoneticPr fontId="1"/>
  </si>
  <si>
    <t>1711　ごま豆腐</t>
    <phoneticPr fontId="1"/>
  </si>
  <si>
    <t>ごま　乾</t>
  </si>
  <si>
    <t>くずでん粉</t>
  </si>
  <si>
    <t>清酒　上撰</t>
  </si>
  <si>
    <t>わさび　練り</t>
  </si>
  <si>
    <t>合計</t>
    <phoneticPr fontId="1"/>
  </si>
  <si>
    <t>1.0</t>
    <phoneticPr fontId="1"/>
  </si>
  <si>
    <t>1721　卵豆腐</t>
    <phoneticPr fontId="1"/>
  </si>
  <si>
    <t>鶏卵類　全卵　生</t>
  </si>
  <si>
    <t>合計</t>
    <phoneticPr fontId="1"/>
  </si>
  <si>
    <t>0.0</t>
    <phoneticPr fontId="1"/>
  </si>
  <si>
    <t>[重量]
 （ｇ）</t>
  </si>
  <si>
    <t>たんぱく質
 （ｇ）</t>
  </si>
  <si>
    <t>脂質
 （ｇ）</t>
  </si>
  <si>
    <t>炭水化物
 （ｇ）</t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</si>
  <si>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</si>
  <si>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</si>
  <si>
    <t>食物繊維総量 （ｇ）</t>
  </si>
  <si>
    <t>食塩相当量
 （ｇ）</t>
  </si>
  <si>
    <t>主食</t>
    <rPh sb="0" eb="2">
      <t>シュショク</t>
    </rPh>
    <phoneticPr fontId="1"/>
  </si>
  <si>
    <t>果物</t>
    <rPh sb="0" eb="2">
      <t>クダモノ</t>
    </rPh>
    <phoneticPr fontId="1"/>
  </si>
  <si>
    <t>乳・乳製品</t>
    <rPh sb="0" eb="1">
      <t>ニュウ</t>
    </rPh>
    <rPh sb="2" eb="5">
      <t>ニュウセイヒン</t>
    </rPh>
    <phoneticPr fontId="1"/>
  </si>
  <si>
    <t>副菜</t>
    <rPh sb="0" eb="2">
      <t>フクサイ</t>
    </rPh>
    <phoneticPr fontId="1"/>
  </si>
  <si>
    <t>主菜</t>
    <rPh sb="0" eb="2">
      <t>シュサイ</t>
    </rPh>
    <phoneticPr fontId="1"/>
  </si>
  <si>
    <t>バナナ　生</t>
  </si>
  <si>
    <t>パインアップル　生</t>
  </si>
  <si>
    <t>白玉粉</t>
  </si>
  <si>
    <t>てんぐさ　角寒天</t>
  </si>
  <si>
    <t>鶏卵類　卵白　生</t>
  </si>
  <si>
    <t>あずき　こしあん</t>
  </si>
  <si>
    <t>ざらめ糖　グラニュー糖</t>
  </si>
  <si>
    <t>1941　ぎゅうひもち</t>
    <phoneticPr fontId="1"/>
  </si>
  <si>
    <t>小麦粉　薄力粉　1等</t>
  </si>
  <si>
    <t>1952　きんつば</t>
    <phoneticPr fontId="1"/>
  </si>
  <si>
    <t>1953　三笠焼き</t>
    <phoneticPr fontId="1"/>
  </si>
  <si>
    <t>くり・日本ぐり・甘露煮</t>
  </si>
  <si>
    <t>あずき・こしあん</t>
    <phoneticPr fontId="1"/>
  </si>
  <si>
    <t>上新粉（うるち米製品）</t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</si>
  <si>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</si>
  <si>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</si>
  <si>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たんぱく質
 （ｇ）</t>
    <phoneticPr fontId="1"/>
  </si>
  <si>
    <t>たんぱく質
 （ｇ）</t>
    <phoneticPr fontId="1"/>
  </si>
  <si>
    <t>[重量]
 （ｇ）</t>
    <phoneticPr fontId="1"/>
  </si>
  <si>
    <t>2100　湯のとり方</t>
    <phoneticPr fontId="1"/>
  </si>
  <si>
    <t>にんじん類　にんじん　根　皮つき，生</t>
    <rPh sb="4" eb="5">
      <t>ルイ</t>
    </rPh>
    <rPh sb="11" eb="12">
      <t>ネ</t>
    </rPh>
    <rPh sb="13" eb="14">
      <t>カワ</t>
    </rPh>
    <rPh sb="17" eb="18">
      <t>ナマ</t>
    </rPh>
    <phoneticPr fontId="1"/>
  </si>
  <si>
    <t>でん粉類・でん粉製品　でん粉製品　はるさめ・普通はるさめ　乾</t>
    <rPh sb="2" eb="3">
      <t>プン</t>
    </rPh>
    <rPh sb="3" eb="4">
      <t>ルイ</t>
    </rPh>
    <rPh sb="7" eb="8">
      <t>プン</t>
    </rPh>
    <rPh sb="8" eb="10">
      <t>セイヒン</t>
    </rPh>
    <rPh sb="13" eb="14">
      <t>プン</t>
    </rPh>
    <rPh sb="14" eb="16">
      <t>セイヒン</t>
    </rPh>
    <rPh sb="22" eb="24">
      <t>フツウ</t>
    </rPh>
    <rPh sb="29" eb="30">
      <t>カン</t>
    </rPh>
    <phoneticPr fontId="1"/>
  </si>
  <si>
    <t>02040</t>
    <phoneticPr fontId="1"/>
  </si>
  <si>
    <t>17008</t>
    <phoneticPr fontId="1"/>
  </si>
  <si>
    <t>16001</t>
    <phoneticPr fontId="1"/>
  </si>
  <si>
    <t>調味料類　だし類　中華だし</t>
    <rPh sb="0" eb="3">
      <t>チョウミリョウ</t>
    </rPh>
    <rPh sb="3" eb="4">
      <t>ルイ</t>
    </rPh>
    <rPh sb="7" eb="8">
      <t>ルイ</t>
    </rPh>
    <rPh sb="9" eb="11">
      <t>チュウカ</t>
    </rPh>
    <phoneticPr fontId="1"/>
  </si>
  <si>
    <t>しゅんぎく・葉-生</t>
  </si>
  <si>
    <t>中華だし</t>
  </si>
  <si>
    <t>とうがん-生</t>
  </si>
  <si>
    <t>清酒・純米酒</t>
    <phoneticPr fontId="1"/>
  </si>
  <si>
    <t>中華だし</t>
    <phoneticPr fontId="1"/>
  </si>
  <si>
    <t>豚・もも・脂身つき-生</t>
  </si>
  <si>
    <t>ザーサイ-漬物</t>
  </si>
  <si>
    <t>あまえび-生</t>
  </si>
  <si>
    <t>ラー油</t>
  </si>
  <si>
    <t>すけとうだら-生</t>
  </si>
  <si>
    <t>ずわいがに-生</t>
  </si>
  <si>
    <t>まだら-生（切り身）</t>
    <phoneticPr fontId="2"/>
  </si>
  <si>
    <t>なばな・和種・花らい・茎-生</t>
  </si>
  <si>
    <t>ほたてがい・貝柱・水煮缶詰</t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</si>
  <si>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</si>
  <si>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</si>
  <si>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</si>
  <si>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</si>
  <si>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</si>
  <si>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</si>
  <si>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</si>
  <si>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</si>
  <si>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くらげ・塩蔵-塩抜き</t>
  </si>
  <si>
    <t>ごま油</t>
    <phoneticPr fontId="1"/>
  </si>
  <si>
    <t>さんしょう・粉</t>
  </si>
  <si>
    <t>豚・ハム・ロース</t>
    <phoneticPr fontId="1"/>
  </si>
  <si>
    <t>しょうが・根茎-生</t>
    <phoneticPr fontId="1"/>
  </si>
  <si>
    <t>06172</t>
    <phoneticPr fontId="1"/>
  </si>
  <si>
    <t>調味料類　食物酢　穀物酢</t>
    <rPh sb="0" eb="3">
      <t>チョウミリョウ</t>
    </rPh>
    <rPh sb="3" eb="4">
      <t>ルイ</t>
    </rPh>
    <rPh sb="5" eb="7">
      <t>ショクモツ</t>
    </rPh>
    <rPh sb="7" eb="8">
      <t>ス</t>
    </rPh>
    <phoneticPr fontId="1"/>
  </si>
  <si>
    <t>17015</t>
    <phoneticPr fontId="1"/>
  </si>
  <si>
    <t>14002</t>
    <phoneticPr fontId="1"/>
  </si>
  <si>
    <t>ごま　いり</t>
    <phoneticPr fontId="1"/>
  </si>
  <si>
    <t>05018</t>
    <phoneticPr fontId="1"/>
  </si>
  <si>
    <t>畜肉類　ぶた　ハム類　ロース</t>
    <rPh sb="0" eb="1">
      <t>チク</t>
    </rPh>
    <rPh sb="1" eb="3">
      <t>ニクルイ</t>
    </rPh>
    <rPh sb="9" eb="10">
      <t>ルイ</t>
    </rPh>
    <phoneticPr fontId="1"/>
  </si>
  <si>
    <t>11176</t>
    <phoneticPr fontId="1"/>
  </si>
  <si>
    <t>かき油</t>
  </si>
  <si>
    <t>ごま-いり</t>
    <phoneticPr fontId="1"/>
  </si>
  <si>
    <t>ラー油</t>
    <rPh sb="2" eb="3">
      <t>ユ</t>
    </rPh>
    <phoneticPr fontId="2"/>
  </si>
  <si>
    <t>いりごま</t>
    <phoneticPr fontId="2"/>
  </si>
  <si>
    <t>りょくとうもやし-生</t>
  </si>
  <si>
    <t>トウバンジャン</t>
  </si>
  <si>
    <t>鳥がらだし</t>
    <phoneticPr fontId="1"/>
  </si>
  <si>
    <t>食塩</t>
    <phoneticPr fontId="1"/>
  </si>
  <si>
    <t>清酒・上撰</t>
    <phoneticPr fontId="1"/>
  </si>
  <si>
    <t>グリーンピース-ゆで</t>
  </si>
  <si>
    <t>パセリ　葉，生</t>
    <rPh sb="4" eb="5">
      <t>ハ</t>
    </rPh>
    <rPh sb="6" eb="7">
      <t>ナマ</t>
    </rPh>
    <phoneticPr fontId="1"/>
  </si>
  <si>
    <t>06239</t>
    <phoneticPr fontId="1"/>
  </si>
  <si>
    <t>香辛料類　さんしょう　粉</t>
    <rPh sb="0" eb="3">
      <t>コウシンリョウ</t>
    </rPh>
    <rPh sb="3" eb="4">
      <t>ルイ</t>
    </rPh>
    <rPh sb="11" eb="12">
      <t>コナ</t>
    </rPh>
    <phoneticPr fontId="1"/>
  </si>
  <si>
    <t>17066</t>
    <phoneticPr fontId="1"/>
  </si>
  <si>
    <t>こむぎ　パン類　食パン</t>
    <rPh sb="6" eb="7">
      <t>ルイ</t>
    </rPh>
    <rPh sb="8" eb="9">
      <t>ショク</t>
    </rPh>
    <phoneticPr fontId="1"/>
  </si>
  <si>
    <t>01026</t>
    <phoneticPr fontId="1"/>
  </si>
  <si>
    <t>えび・かに類　えび類　大正えび　生</t>
    <rPh sb="5" eb="6">
      <t>ルイ</t>
    </rPh>
    <rPh sb="9" eb="10">
      <t>ルイ</t>
    </rPh>
    <rPh sb="11" eb="13">
      <t>タイショウ</t>
    </rPh>
    <rPh sb="16" eb="17">
      <t>ナマ</t>
    </rPh>
    <phoneticPr fontId="1"/>
  </si>
  <si>
    <t>10327</t>
    <phoneticPr fontId="1"/>
  </si>
  <si>
    <t>調合油</t>
    <phoneticPr fontId="1"/>
  </si>
  <si>
    <t>17031</t>
    <phoneticPr fontId="1"/>
  </si>
  <si>
    <t>06103</t>
    <phoneticPr fontId="1"/>
  </si>
  <si>
    <t>しいたけ　乾しいたけ　乾</t>
    <rPh sb="5" eb="6">
      <t>カン</t>
    </rPh>
    <rPh sb="11" eb="12">
      <t>カン</t>
    </rPh>
    <phoneticPr fontId="1"/>
  </si>
  <si>
    <t>08013</t>
    <phoneticPr fontId="1"/>
  </si>
  <si>
    <t>ねぎ類　根深ねぎ　葉，軟白，生</t>
    <rPh sb="2" eb="3">
      <t>ルイ</t>
    </rPh>
    <rPh sb="4" eb="5">
      <t>ネ</t>
    </rPh>
    <rPh sb="5" eb="6">
      <t>ブカ</t>
    </rPh>
    <rPh sb="9" eb="10">
      <t>ハ</t>
    </rPh>
    <rPh sb="11" eb="12">
      <t>ナン</t>
    </rPh>
    <rPh sb="12" eb="13">
      <t>ハク</t>
    </rPh>
    <rPh sb="14" eb="15">
      <t>ナマ</t>
    </rPh>
    <phoneticPr fontId="1"/>
  </si>
  <si>
    <t>畜肉類　ぶた　ひき肉　生</t>
    <rPh sb="0" eb="1">
      <t>チク</t>
    </rPh>
    <rPh sb="1" eb="3">
      <t>ニクルイ</t>
    </rPh>
    <rPh sb="9" eb="10">
      <t>ニク</t>
    </rPh>
    <rPh sb="11" eb="12">
      <t>ナマ</t>
    </rPh>
    <phoneticPr fontId="1"/>
  </si>
  <si>
    <t>11163</t>
    <phoneticPr fontId="1"/>
  </si>
  <si>
    <t>鳥がらだし</t>
    <phoneticPr fontId="2"/>
  </si>
  <si>
    <t>ラード</t>
    <phoneticPr fontId="2"/>
  </si>
  <si>
    <t>乾ししいたけ-乾</t>
    <phoneticPr fontId="2"/>
  </si>
  <si>
    <t>たけのこ・若茎-ゆで</t>
    <phoneticPr fontId="2"/>
  </si>
  <si>
    <t>17065</t>
    <phoneticPr fontId="1"/>
  </si>
  <si>
    <t>鳥肉類　にわとり　成鶏類　むね　皮つき</t>
    <rPh sb="0" eb="1">
      <t>トリ</t>
    </rPh>
    <rPh sb="1" eb="3">
      <t>ニクルイ</t>
    </rPh>
    <rPh sb="9" eb="10">
      <t>セイ</t>
    </rPh>
    <rPh sb="10" eb="11">
      <t>トリ</t>
    </rPh>
    <rPh sb="11" eb="12">
      <t>ルイ</t>
    </rPh>
    <rPh sb="16" eb="17">
      <t>カワ</t>
    </rPh>
    <phoneticPr fontId="1"/>
  </si>
  <si>
    <t>11213</t>
    <phoneticPr fontId="1"/>
  </si>
  <si>
    <t>たけのこ・若茎-ゆで</t>
    <phoneticPr fontId="1"/>
  </si>
  <si>
    <t>06313</t>
    <phoneticPr fontId="1"/>
  </si>
  <si>
    <t>06223</t>
    <phoneticPr fontId="1"/>
  </si>
  <si>
    <t>11130</t>
    <phoneticPr fontId="1"/>
  </si>
  <si>
    <t>11129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</si>
  <si>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</si>
  <si>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</si>
  <si>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</si>
  <si>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</si>
  <si>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</si>
  <si>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</si>
  <si>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</si>
  <si>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</si>
  <si>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01120</t>
    <phoneticPr fontId="1"/>
  </si>
  <si>
    <t>04004</t>
    <phoneticPr fontId="1"/>
  </si>
  <si>
    <t>2861　八宝飯（もち米の飾り蒸し菓子）</t>
    <phoneticPr fontId="1"/>
  </si>
  <si>
    <t>ウーロン茶・浸出液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</si>
  <si>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</si>
  <si>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</si>
  <si>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</si>
  <si>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</si>
  <si>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</si>
  <si>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</si>
  <si>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</si>
  <si>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</si>
  <si>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ごま-乾</t>
    <phoneticPr fontId="1"/>
  </si>
  <si>
    <t>3002　ハヤシライス</t>
    <phoneticPr fontId="1"/>
  </si>
  <si>
    <t>3015　パエリア（ミックスパエリア）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</si>
  <si>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</si>
  <si>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</si>
  <si>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</si>
  <si>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</si>
  <si>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</si>
  <si>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</si>
  <si>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</si>
  <si>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</si>
  <si>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</si>
  <si>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</si>
  <si>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</si>
  <si>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</si>
  <si>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</si>
  <si>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</si>
  <si>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</si>
  <si>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</si>
  <si>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3052  レーズンバンズ</t>
    <phoneticPr fontId="1"/>
  </si>
  <si>
    <t>3057　フォンデュ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</si>
  <si>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</si>
  <si>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</si>
  <si>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</si>
  <si>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</si>
  <si>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</si>
  <si>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</si>
  <si>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</si>
  <si>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</si>
  <si>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3071  クロワッサン</t>
    <phoneticPr fontId="1"/>
  </si>
  <si>
    <t>合計</t>
    <phoneticPr fontId="1"/>
  </si>
  <si>
    <t>かぼちゃ（西洋）-冷凍</t>
    <phoneticPr fontId="1"/>
  </si>
  <si>
    <t>ベーキングパウダー</t>
    <phoneticPr fontId="2"/>
  </si>
  <si>
    <t>脱脂粉乳</t>
    <phoneticPr fontId="2"/>
  </si>
  <si>
    <t>有塩バター</t>
    <phoneticPr fontId="2"/>
  </si>
  <si>
    <t>強力粉・１等</t>
    <phoneticPr fontId="2"/>
  </si>
  <si>
    <t>3085　メロンパン</t>
    <phoneticPr fontId="1"/>
  </si>
  <si>
    <t>3100  ブイヨンのとり方</t>
    <phoneticPr fontId="1"/>
  </si>
  <si>
    <t>3101 コンソメ・ア・ラ・ロワイヤル</t>
    <phoneticPr fontId="2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</si>
  <si>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</si>
  <si>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</si>
  <si>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</si>
  <si>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</si>
  <si>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</si>
  <si>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</si>
  <si>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</si>
  <si>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</si>
  <si>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3111  コンソメ・ペイザンヌ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</si>
  <si>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</si>
  <si>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</si>
  <si>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</si>
  <si>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</si>
  <si>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</si>
  <si>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</si>
  <si>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</si>
  <si>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</si>
  <si>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3131  ビシソワーズ（じゃがいもの冷製ポタージュ）</t>
    <phoneticPr fontId="1"/>
  </si>
  <si>
    <t>パセリ・葉-生</t>
    <phoneticPr fontId="2"/>
  </si>
  <si>
    <t>クラッカー・ソーダクラッカー</t>
    <phoneticPr fontId="2"/>
  </si>
  <si>
    <t>食塩</t>
    <phoneticPr fontId="2"/>
  </si>
  <si>
    <t>無塩バター</t>
    <phoneticPr fontId="2"/>
  </si>
  <si>
    <t>薄力粉・１等</t>
    <phoneticPr fontId="2"/>
  </si>
  <si>
    <t>普通牛乳</t>
    <phoneticPr fontId="2"/>
  </si>
  <si>
    <t>固形コンソメ</t>
    <phoneticPr fontId="2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</si>
  <si>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</si>
  <si>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</si>
  <si>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</si>
  <si>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</si>
  <si>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</si>
  <si>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</si>
  <si>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3142　ポタージュ・リエ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</si>
  <si>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</si>
  <si>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</si>
  <si>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</si>
  <si>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</si>
  <si>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</si>
  <si>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</si>
  <si>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</si>
  <si>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</si>
  <si>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3151　キャロットポタージュ</t>
    <phoneticPr fontId="1"/>
  </si>
  <si>
    <t>3153  ポタージュ・クリーム・ド・パンプキン（かぼちゃのポタージュ）</t>
    <phoneticPr fontId="1"/>
  </si>
  <si>
    <t>3175  ポット・オ・フ</t>
    <phoneticPr fontId="1"/>
  </si>
  <si>
    <t>3301  オードブル・ヴァリエ（Ⅰ）</t>
    <phoneticPr fontId="1"/>
  </si>
  <si>
    <t>はつか大根・根-生</t>
    <phoneticPr fontId="2"/>
  </si>
  <si>
    <t>3311　カナッペ・ヴァリエ</t>
    <phoneticPr fontId="1"/>
  </si>
  <si>
    <t>3341  かにのカクテル</t>
    <phoneticPr fontId="1"/>
  </si>
  <si>
    <t>3411　スチームドフィッシュ・ホワイトソース</t>
    <phoneticPr fontId="1"/>
  </si>
  <si>
    <t>マッシュルーム-生</t>
    <phoneticPr fontId="2"/>
  </si>
  <si>
    <t>豚・ハム・ロース</t>
    <phoneticPr fontId="2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</si>
  <si>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</si>
  <si>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</si>
  <si>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</si>
  <si>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</si>
  <si>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</si>
  <si>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</si>
  <si>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</si>
  <si>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</si>
  <si>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3441  白身魚のマリネ</t>
    <phoneticPr fontId="1"/>
  </si>
  <si>
    <t>食塩</t>
    <phoneticPr fontId="2"/>
  </si>
  <si>
    <t>穀物酢</t>
    <phoneticPr fontId="2"/>
  </si>
  <si>
    <t>調合油</t>
    <phoneticPr fontId="2"/>
  </si>
  <si>
    <t>キャベツ-生</t>
    <phoneticPr fontId="2"/>
  </si>
  <si>
    <t>鶏卵・全卵-生</t>
    <phoneticPr fontId="2"/>
  </si>
  <si>
    <t>普通牛乳</t>
    <phoneticPr fontId="2"/>
  </si>
  <si>
    <t>薄力粉・１等</t>
    <phoneticPr fontId="2"/>
  </si>
  <si>
    <t>まいわし-生</t>
    <phoneticPr fontId="2"/>
  </si>
  <si>
    <t>3461　サーディンフリッター</t>
    <phoneticPr fontId="1"/>
  </si>
  <si>
    <t>3471  シーフードグラタン</t>
    <phoneticPr fontId="1"/>
  </si>
  <si>
    <t>3481  かにクリームコロッケ</t>
    <phoneticPr fontId="1"/>
  </si>
  <si>
    <t>3501  ローストビーフ</t>
    <phoneticPr fontId="1"/>
  </si>
  <si>
    <t>3511  ビーフステーキ</t>
    <phoneticPr fontId="1"/>
  </si>
  <si>
    <t>ぶどう酒・白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</si>
  <si>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</si>
  <si>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</si>
  <si>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</si>
  <si>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</si>
  <si>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</si>
  <si>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</si>
  <si>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</si>
  <si>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</si>
  <si>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3542  ロールキャベツ</t>
    <phoneticPr fontId="1"/>
  </si>
  <si>
    <t>車糖・上白糖</t>
    <phoneticPr fontId="2"/>
  </si>
  <si>
    <t>有塩バター</t>
    <phoneticPr fontId="2"/>
  </si>
  <si>
    <t>鶏・皮・もも-生</t>
    <phoneticPr fontId="2"/>
  </si>
  <si>
    <t>鶏・皮・むね-生</t>
    <phoneticPr fontId="2"/>
  </si>
  <si>
    <t>若鶏・ささ身-生</t>
    <phoneticPr fontId="2"/>
  </si>
  <si>
    <t>3561　ローストチキン</t>
    <phoneticPr fontId="1"/>
  </si>
  <si>
    <t>ブロッコリー・花序-生</t>
    <phoneticPr fontId="18"/>
  </si>
  <si>
    <t>車糖・上白糖</t>
    <phoneticPr fontId="18"/>
  </si>
  <si>
    <t>有塩バター</t>
    <phoneticPr fontId="18"/>
  </si>
  <si>
    <t>3571　グリルドチキン（ベイクドチキン）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</si>
  <si>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</si>
  <si>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</si>
  <si>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</si>
  <si>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</si>
  <si>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</si>
  <si>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</si>
  <si>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</si>
  <si>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</si>
  <si>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3581 鶏肉のクリーム煮</t>
    <phoneticPr fontId="2"/>
  </si>
  <si>
    <t>合計</t>
    <phoneticPr fontId="1"/>
  </si>
  <si>
    <t>たまねぎ・りん茎-水さらし</t>
    <phoneticPr fontId="1"/>
  </si>
  <si>
    <t>鶏卵・全卵-ゆで</t>
    <phoneticPr fontId="1"/>
  </si>
  <si>
    <t>豚・ゼラチン</t>
    <phoneticPr fontId="2"/>
  </si>
  <si>
    <t>3722  ババロア（基本）</t>
    <phoneticPr fontId="1"/>
  </si>
  <si>
    <t>合計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</si>
  <si>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</si>
  <si>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</si>
  <si>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</si>
  <si>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</si>
  <si>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</si>
  <si>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</si>
  <si>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</si>
  <si>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</si>
  <si>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3901　クレープ</t>
    <phoneticPr fontId="1"/>
  </si>
  <si>
    <t>3902　クレープ・シュゼット</t>
    <phoneticPr fontId="1"/>
  </si>
  <si>
    <t>3933　ガトーショコラ・クラッシック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</si>
  <si>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</si>
  <si>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</si>
  <si>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</si>
  <si>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</si>
  <si>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</si>
  <si>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</si>
  <si>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</si>
  <si>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</si>
  <si>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</si>
  <si>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</si>
  <si>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</si>
  <si>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</si>
  <si>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</si>
  <si>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</si>
  <si>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</si>
  <si>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</si>
  <si>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合計</t>
    <phoneticPr fontId="1"/>
  </si>
  <si>
    <t>くるみ-いり</t>
    <phoneticPr fontId="1"/>
  </si>
  <si>
    <t>無塩バター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</si>
  <si>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</si>
  <si>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</si>
  <si>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</si>
  <si>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</si>
  <si>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</si>
  <si>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</si>
  <si>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</si>
  <si>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</si>
  <si>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</si>
  <si>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</si>
  <si>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</si>
  <si>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</si>
  <si>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</si>
  <si>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</si>
  <si>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</si>
  <si>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</si>
  <si>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3941  クッキー</t>
    <phoneticPr fontId="1"/>
  </si>
  <si>
    <t>－</t>
    <phoneticPr fontId="2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</si>
  <si>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</si>
  <si>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</si>
  <si>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</si>
  <si>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</si>
  <si>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</si>
  <si>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</si>
  <si>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</si>
  <si>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</si>
  <si>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合計</t>
    <phoneticPr fontId="1"/>
  </si>
  <si>
    <t>無塩バター</t>
    <phoneticPr fontId="1"/>
  </si>
  <si>
    <t>合計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</si>
  <si>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</si>
  <si>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</si>
  <si>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</si>
  <si>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</si>
  <si>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</si>
  <si>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</si>
  <si>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</si>
  <si>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</si>
  <si>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－</t>
    <phoneticPr fontId="2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</si>
  <si>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</si>
  <si>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</si>
  <si>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</si>
  <si>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</si>
  <si>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</si>
  <si>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</si>
  <si>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</si>
  <si>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</si>
  <si>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クリームシャンティリー合計</t>
    <phoneticPr fontId="1"/>
  </si>
  <si>
    <t>カスタードクリーム合計</t>
    <phoneticPr fontId="1"/>
  </si>
  <si>
    <t>シュー合計</t>
    <phoneticPr fontId="1"/>
  </si>
  <si>
    <t>－</t>
    <phoneticPr fontId="2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</si>
  <si>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</si>
  <si>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</si>
  <si>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</si>
  <si>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</si>
  <si>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</si>
  <si>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</si>
  <si>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</si>
  <si>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</si>
  <si>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合計</t>
    <phoneticPr fontId="1"/>
  </si>
  <si>
    <t>4002　ビビンバ</t>
    <phoneticPr fontId="1"/>
  </si>
  <si>
    <t>ナンプラー</t>
    <phoneticPr fontId="2"/>
  </si>
  <si>
    <t>4005　チヂミ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</si>
  <si>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</si>
  <si>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</si>
  <si>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</si>
  <si>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</si>
  <si>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</si>
  <si>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</si>
  <si>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</si>
  <si>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</si>
  <si>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4302　チャプチェ</t>
    <phoneticPr fontId="1"/>
  </si>
  <si>
    <t>食塩相当量
 （ｇ）</t>
    <phoneticPr fontId="1"/>
  </si>
  <si>
    <t>食物繊維総量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</si>
  <si>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</si>
  <si>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</si>
  <si>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炭水化物
 （ｇ）</t>
    <phoneticPr fontId="1"/>
  </si>
  <si>
    <t>脂質
 （ｇ）</t>
    <phoneticPr fontId="1"/>
  </si>
  <si>
    <t>たんぱく質
 （ｇ）</t>
    <phoneticPr fontId="1"/>
  </si>
  <si>
    <t>[重量]
 （ｇ）</t>
    <phoneticPr fontId="1"/>
  </si>
  <si>
    <t>いんげんまめ・こしあん</t>
  </si>
  <si>
    <t>きな粉・全粒大豆</t>
  </si>
  <si>
    <t>よもぎ・葉-生</t>
  </si>
  <si>
    <t>ざらめ糖・白ざら糖</t>
  </si>
  <si>
    <t>1936　ういろう（白ういろう）</t>
    <rPh sb="10" eb="11">
      <t>シロ</t>
    </rPh>
    <phoneticPr fontId="1"/>
  </si>
  <si>
    <t>1934　よもぎもち（草もち）</t>
    <rPh sb="11" eb="12">
      <t>クサ</t>
    </rPh>
    <phoneticPr fontId="2"/>
  </si>
  <si>
    <t>1935　かしわもち</t>
    <phoneticPr fontId="2"/>
  </si>
  <si>
    <t>1937　ういろう（野菊）</t>
    <rPh sb="10" eb="12">
      <t>ノギク</t>
    </rPh>
    <phoneticPr fontId="1"/>
  </si>
  <si>
    <t>道明寺粉（もち米製品）</t>
  </si>
  <si>
    <t>1942　桜もち（蒸し）</t>
    <rPh sb="5" eb="6">
      <t>サクラ</t>
    </rPh>
    <phoneticPr fontId="2"/>
  </si>
  <si>
    <t>2.0</t>
    <phoneticPr fontId="1"/>
  </si>
  <si>
    <t>えんどう・うぐいす豆</t>
  </si>
  <si>
    <t>つぶしあん（しょ糖添加品）</t>
    <rPh sb="8" eb="9">
      <t>トウ</t>
    </rPh>
    <rPh sb="9" eb="11">
      <t>テンカ</t>
    </rPh>
    <rPh sb="11" eb="12">
      <t>ヒン</t>
    </rPh>
    <phoneticPr fontId="2"/>
  </si>
  <si>
    <t>鶏卵類　卵黄　生</t>
  </si>
  <si>
    <t>日本ぐり　甘露煮</t>
  </si>
  <si>
    <t>いんげんまめ　こしあん</t>
  </si>
  <si>
    <t>上新粉</t>
  </si>
  <si>
    <t>1972　かるかん</t>
    <phoneticPr fontId="1"/>
  </si>
  <si>
    <t>1981　くずまんじゅう</t>
    <phoneticPr fontId="1"/>
  </si>
  <si>
    <t>1991　甘納豆</t>
    <phoneticPr fontId="1"/>
  </si>
  <si>
    <t>1993　鶏卵そうめん</t>
    <phoneticPr fontId="1"/>
  </si>
  <si>
    <t>小麦粉　強力粉　1等</t>
  </si>
  <si>
    <t>1995　かりん糖（黒）</t>
    <phoneticPr fontId="1"/>
  </si>
  <si>
    <t>米みそ　赤色辛みそ</t>
  </si>
  <si>
    <t>ぶた　ひき肉　生</t>
  </si>
  <si>
    <t>りょくとうもやし　生</t>
  </si>
  <si>
    <t>蒸し中華めん</t>
  </si>
  <si>
    <t>2022　炸醬麵（肉みそそば）</t>
    <phoneticPr fontId="1"/>
  </si>
  <si>
    <t>若鶏肉　ささ身　生</t>
  </si>
  <si>
    <t>ぶた　ハム類　ロース</t>
  </si>
  <si>
    <t>グリンピース　冷凍</t>
  </si>
  <si>
    <t>トマトケチャップ</t>
  </si>
  <si>
    <t>さわら　生</t>
  </si>
  <si>
    <t>2561　蕃茄溜魚片（揚げ魚のケチャップ煮）</t>
    <phoneticPr fontId="1"/>
  </si>
  <si>
    <t>紹興酒</t>
  </si>
  <si>
    <t>紅茶　茶</t>
  </si>
  <si>
    <t>2602　茶葉蛋（茶卵）</t>
    <phoneticPr fontId="1"/>
  </si>
  <si>
    <t>乾しいたけ　乾</t>
  </si>
  <si>
    <t>ふかひれ</t>
  </si>
  <si>
    <t>2611　紅焼魚翅（ふかのひれの煮込み）</t>
    <phoneticPr fontId="1"/>
  </si>
  <si>
    <t>しろさけ　イクラ</t>
  </si>
  <si>
    <t>ぶた　ゼラチン</t>
  </si>
  <si>
    <t>マヨネーズ　卵黄型</t>
  </si>
  <si>
    <t>しろさけ　生</t>
  </si>
  <si>
    <t>3431　コールドサーモン・ショーフロワソース</t>
    <phoneticPr fontId="1"/>
  </si>
  <si>
    <t>合計</t>
    <phoneticPr fontId="1"/>
  </si>
  <si>
    <t>きゅうり　ピクルス　スイート型</t>
  </si>
  <si>
    <t>鶏卵類　全卵　ゆで</t>
  </si>
  <si>
    <t>3432　ボイルドフィッシュ・タルタルソース</t>
    <phoneticPr fontId="1"/>
  </si>
  <si>
    <t>パン粉　乾燥</t>
  </si>
  <si>
    <t>3451　えびフライ</t>
    <phoneticPr fontId="1"/>
  </si>
  <si>
    <t>3452　かきフライ</t>
    <phoneticPr fontId="1"/>
  </si>
  <si>
    <t>うし　ひき肉　生</t>
  </si>
  <si>
    <t>3543　ポテトコロッケ・ひき肉入り</t>
    <phoneticPr fontId="1"/>
  </si>
  <si>
    <t>ぶどう酒　白</t>
  </si>
  <si>
    <t>パインアップル　濃縮還元ジュース</t>
  </si>
  <si>
    <t>3551　ポークソテー・ハワイアン</t>
    <phoneticPr fontId="1"/>
  </si>
  <si>
    <t>りんご　生</t>
  </si>
  <si>
    <t>ぶた　焼き豚</t>
  </si>
  <si>
    <t>3702　ワインゼリー</t>
    <phoneticPr fontId="1"/>
  </si>
  <si>
    <t>3703　コーヒーゼリー</t>
    <phoneticPr fontId="1"/>
  </si>
  <si>
    <t>3741　スフレ・オ・クレーム</t>
    <phoneticPr fontId="1"/>
  </si>
  <si>
    <t>3781　バニラアイスクリーム</t>
    <phoneticPr fontId="1"/>
  </si>
  <si>
    <t>3831　フルーツポンチ</t>
    <phoneticPr fontId="1"/>
  </si>
  <si>
    <t>3851　ミックスジュース</t>
    <phoneticPr fontId="1"/>
  </si>
  <si>
    <t>3911　ホットケーキ</t>
    <phoneticPr fontId="1"/>
  </si>
  <si>
    <t>3912　ソフトドーナツ</t>
    <phoneticPr fontId="1"/>
  </si>
  <si>
    <t>3962　折り込みパイ</t>
    <phoneticPr fontId="1"/>
  </si>
  <si>
    <t>ナンプラー</t>
    <phoneticPr fontId="1"/>
  </si>
  <si>
    <t>ぶなしめじ　生</t>
  </si>
  <si>
    <t>4102　トムヤンクン</t>
    <phoneticPr fontId="1"/>
  </si>
  <si>
    <t>スイートチリソース</t>
    <phoneticPr fontId="1"/>
  </si>
  <si>
    <t>ビーフン</t>
  </si>
  <si>
    <t>4304　生春巻</t>
    <phoneticPr fontId="1"/>
  </si>
  <si>
    <t>1961　くりまんじゅう</t>
    <phoneticPr fontId="1"/>
  </si>
  <si>
    <t>1962　浮島</t>
    <phoneticPr fontId="1"/>
  </si>
  <si>
    <t>1971　じょうよまんじゅう（上用まんじゅう）</t>
    <rPh sb="15" eb="17">
      <t>ジョウヨウ</t>
    </rPh>
    <phoneticPr fontId="1"/>
  </si>
  <si>
    <t>さつまいもでん粉</t>
  </si>
  <si>
    <t>－</t>
    <phoneticPr fontId="2"/>
  </si>
  <si>
    <t>1983　わらびもち</t>
    <phoneticPr fontId="1"/>
  </si>
  <si>
    <t>2071　春餅（中華風クレープ）</t>
    <rPh sb="8" eb="11">
      <t>チュウカフウ</t>
    </rPh>
    <phoneticPr fontId="1"/>
  </si>
  <si>
    <t>0.10</t>
    <phoneticPr fontId="1"/>
  </si>
  <si>
    <t>落花生-いり（殻なし）</t>
  </si>
  <si>
    <t>1992　白い豆板</t>
    <phoneticPr fontId="2"/>
  </si>
  <si>
    <t>150</t>
    <phoneticPr fontId="2"/>
  </si>
  <si>
    <t>ぶんたん・ざぼん漬</t>
  </si>
  <si>
    <t>1994　なつみかんの皮の菓子（オレンジピール）</t>
    <phoneticPr fontId="1"/>
  </si>
  <si>
    <t>グリーンピース-冷凍</t>
  </si>
  <si>
    <t>しょうが・根茎-生</t>
    <phoneticPr fontId="1"/>
  </si>
  <si>
    <t>乾ししいたけ-乾</t>
    <phoneticPr fontId="1"/>
  </si>
  <si>
    <t>豚・焼き豚</t>
  </si>
  <si>
    <t>清酒・上撰</t>
    <phoneticPr fontId="1"/>
  </si>
  <si>
    <t>食塩</t>
    <phoneticPr fontId="1"/>
  </si>
  <si>
    <t>車糖・上白糖</t>
    <phoneticPr fontId="1"/>
  </si>
  <si>
    <t>まつ-いり</t>
  </si>
  <si>
    <t>えび・干しえび</t>
  </si>
  <si>
    <t>合計</t>
    <phoneticPr fontId="1"/>
  </si>
  <si>
    <t>たけのこ・水煮缶詰</t>
  </si>
  <si>
    <t>清酒・上撰</t>
    <phoneticPr fontId="1"/>
  </si>
  <si>
    <t>中華だし</t>
    <phoneticPr fontId="1"/>
  </si>
  <si>
    <t>豚・もも・皮下脂肪なし-生</t>
  </si>
  <si>
    <t>ラード</t>
    <phoneticPr fontId="2"/>
  </si>
  <si>
    <t>葉ねぎ・葉-生</t>
    <phoneticPr fontId="2"/>
  </si>
  <si>
    <t>たけのこ・若茎-ゆで</t>
    <phoneticPr fontId="2"/>
  </si>
  <si>
    <t>乾ししいたけ-乾</t>
    <phoneticPr fontId="2"/>
  </si>
  <si>
    <t>豚・焼き豚</t>
    <phoneticPr fontId="2"/>
  </si>
  <si>
    <t>米・精白米（水稲）</t>
    <phoneticPr fontId="2"/>
  </si>
  <si>
    <t>14002</t>
    <phoneticPr fontId="1"/>
  </si>
  <si>
    <t>06103</t>
    <phoneticPr fontId="1"/>
  </si>
  <si>
    <t>ねぎ類　葉ねぎ　葉，生</t>
    <rPh sb="2" eb="3">
      <t>ルイ</t>
    </rPh>
    <rPh sb="4" eb="5">
      <t>ハ</t>
    </rPh>
    <rPh sb="8" eb="9">
      <t>ハ</t>
    </rPh>
    <rPh sb="10" eb="11">
      <t>ナマ</t>
    </rPh>
    <phoneticPr fontId="1"/>
  </si>
  <si>
    <t>06227</t>
    <phoneticPr fontId="1"/>
  </si>
  <si>
    <t>調味料類　だし類　固形コンソメ</t>
    <rPh sb="0" eb="3">
      <t>チョウミリョウ</t>
    </rPh>
    <rPh sb="3" eb="4">
      <t>ルイ</t>
    </rPh>
    <rPh sb="7" eb="8">
      <t>ルイ</t>
    </rPh>
    <rPh sb="9" eb="11">
      <t>コケイ</t>
    </rPh>
    <phoneticPr fontId="1"/>
  </si>
  <si>
    <t>17027</t>
    <phoneticPr fontId="1"/>
  </si>
  <si>
    <t>16001</t>
    <phoneticPr fontId="1"/>
  </si>
  <si>
    <t>鳥肉類　にわとり　成鶏肉　手羽　皮つき</t>
    <rPh sb="0" eb="1">
      <t>トリ</t>
    </rPh>
    <rPh sb="1" eb="3">
      <t>ニクルイ</t>
    </rPh>
    <rPh sb="9" eb="10">
      <t>セイ</t>
    </rPh>
    <rPh sb="10" eb="11">
      <t>トリ</t>
    </rPh>
    <rPh sb="11" eb="12">
      <t>ニク</t>
    </rPh>
    <rPh sb="13" eb="15">
      <t>テバ</t>
    </rPh>
    <rPh sb="16" eb="17">
      <t>カワ</t>
    </rPh>
    <phoneticPr fontId="1"/>
  </si>
  <si>
    <t>調味料類　だし類　鳥がらだし</t>
    <rPh sb="0" eb="3">
      <t>チョウミリョウ</t>
    </rPh>
    <rPh sb="3" eb="4">
      <t>ルイ</t>
    </rPh>
    <rPh sb="7" eb="8">
      <t>ルイ</t>
    </rPh>
    <rPh sb="9" eb="10">
      <t>トリ</t>
    </rPh>
    <phoneticPr fontId="1"/>
  </si>
  <si>
    <t>17024</t>
    <phoneticPr fontId="1"/>
  </si>
  <si>
    <t>01083</t>
    <phoneticPr fontId="1"/>
  </si>
  <si>
    <t>あわび・水煮缶詰</t>
  </si>
  <si>
    <t>中華めん-生</t>
  </si>
  <si>
    <t>香辛料類　こしょう　混合，粉</t>
    <rPh sb="0" eb="3">
      <t>コウシンリョウ</t>
    </rPh>
    <rPh sb="3" eb="4">
      <t>ルイ</t>
    </rPh>
    <rPh sb="10" eb="12">
      <t>コンゴウ</t>
    </rPh>
    <rPh sb="13" eb="14">
      <t>コナ</t>
    </rPh>
    <phoneticPr fontId="1"/>
  </si>
  <si>
    <t>17065</t>
    <phoneticPr fontId="1"/>
  </si>
  <si>
    <t>調味料類　ウスターソース類　中濃ソース</t>
    <rPh sb="0" eb="3">
      <t>チョウミリョウ</t>
    </rPh>
    <rPh sb="3" eb="4">
      <t>ルイ</t>
    </rPh>
    <rPh sb="12" eb="13">
      <t>ルイ</t>
    </rPh>
    <rPh sb="14" eb="16">
      <t>チュウノウ</t>
    </rPh>
    <phoneticPr fontId="1"/>
  </si>
  <si>
    <t>17002</t>
    <phoneticPr fontId="1"/>
  </si>
  <si>
    <t>えび・かに類　えび類　大正えび　生　</t>
    <rPh sb="5" eb="6">
      <t>ルイ</t>
    </rPh>
    <rPh sb="9" eb="10">
      <t>ルイ</t>
    </rPh>
    <rPh sb="11" eb="13">
      <t>タイショウ</t>
    </rPh>
    <rPh sb="16" eb="17">
      <t>ナマ</t>
    </rPh>
    <phoneticPr fontId="1"/>
  </si>
  <si>
    <t>06212</t>
    <phoneticPr fontId="1"/>
  </si>
  <si>
    <t>06289</t>
    <phoneticPr fontId="1"/>
  </si>
  <si>
    <t>16001</t>
    <phoneticPr fontId="1"/>
  </si>
  <si>
    <t>11129</t>
    <phoneticPr fontId="1"/>
  </si>
  <si>
    <t>こむぎ　中華めん類　蒸し中華めん</t>
    <rPh sb="4" eb="6">
      <t>チュウカ</t>
    </rPh>
    <rPh sb="8" eb="9">
      <t>ルイ</t>
    </rPh>
    <rPh sb="10" eb="11">
      <t>ム</t>
    </rPh>
    <rPh sb="12" eb="14">
      <t>チュウカ</t>
    </rPh>
    <phoneticPr fontId="1"/>
  </si>
  <si>
    <t>01049</t>
    <phoneticPr fontId="1"/>
  </si>
  <si>
    <t>06227</t>
    <phoneticPr fontId="1"/>
  </si>
  <si>
    <t>02034</t>
    <phoneticPr fontId="1"/>
  </si>
  <si>
    <t>17008</t>
    <phoneticPr fontId="1"/>
  </si>
  <si>
    <t>17012</t>
    <phoneticPr fontId="1"/>
  </si>
  <si>
    <t>17025</t>
    <phoneticPr fontId="1"/>
  </si>
  <si>
    <t>14002</t>
    <phoneticPr fontId="1"/>
  </si>
  <si>
    <t>06103</t>
    <phoneticPr fontId="1"/>
  </si>
  <si>
    <t>12002</t>
    <phoneticPr fontId="1"/>
  </si>
  <si>
    <t>06289</t>
    <phoneticPr fontId="1"/>
  </si>
  <si>
    <t>たけのこ　水煮缶詰</t>
    <rPh sb="5" eb="6">
      <t>ミズ</t>
    </rPh>
    <rPh sb="6" eb="7">
      <t>ニ</t>
    </rPh>
    <rPh sb="7" eb="9">
      <t>カンヅメ</t>
    </rPh>
    <phoneticPr fontId="1"/>
  </si>
  <si>
    <t>06151</t>
    <phoneticPr fontId="1"/>
  </si>
  <si>
    <t>キャベツ類　キャベツ　結球葉，生</t>
    <rPh sb="4" eb="5">
      <t>ルイ</t>
    </rPh>
    <rPh sb="11" eb="13">
      <t>ケッキュウ</t>
    </rPh>
    <rPh sb="13" eb="14">
      <t>ハ</t>
    </rPh>
    <rPh sb="15" eb="16">
      <t>ナマ</t>
    </rPh>
    <phoneticPr fontId="1"/>
  </si>
  <si>
    <t>06061</t>
    <phoneticPr fontId="1"/>
  </si>
  <si>
    <t>08011</t>
    <phoneticPr fontId="1"/>
  </si>
  <si>
    <t>06212</t>
    <phoneticPr fontId="1"/>
  </si>
  <si>
    <t>畜肉類　ぶた　大型種肉　ロース　皮下脂肪なし，生</t>
    <rPh sb="0" eb="1">
      <t>チク</t>
    </rPh>
    <rPh sb="1" eb="3">
      <t>ニクルイ</t>
    </rPh>
    <rPh sb="7" eb="9">
      <t>オオガタ</t>
    </rPh>
    <rPh sb="9" eb="10">
      <t>シュ</t>
    </rPh>
    <rPh sb="10" eb="11">
      <t>ニク</t>
    </rPh>
    <rPh sb="16" eb="18">
      <t>ヒカ</t>
    </rPh>
    <rPh sb="18" eb="20">
      <t>シボウ</t>
    </rPh>
    <rPh sb="23" eb="24">
      <t>ナマ</t>
    </rPh>
    <phoneticPr fontId="1"/>
  </si>
  <si>
    <t>11126</t>
    <phoneticPr fontId="1"/>
  </si>
  <si>
    <t>こむぎ　中華めん類　中華めん　ゆで</t>
    <rPh sb="4" eb="6">
      <t>チュウカ</t>
    </rPh>
    <rPh sb="8" eb="9">
      <t>ルイ</t>
    </rPh>
    <rPh sb="10" eb="12">
      <t>チュウカ</t>
    </rPh>
    <phoneticPr fontId="1"/>
  </si>
  <si>
    <t>01048</t>
    <phoneticPr fontId="1"/>
  </si>
  <si>
    <t>06227</t>
    <phoneticPr fontId="1"/>
  </si>
  <si>
    <t>16001</t>
    <phoneticPr fontId="1"/>
  </si>
  <si>
    <t>17012</t>
    <phoneticPr fontId="1"/>
  </si>
  <si>
    <t>17025</t>
    <phoneticPr fontId="1"/>
  </si>
  <si>
    <t>06103</t>
    <phoneticPr fontId="1"/>
  </si>
  <si>
    <t>17008</t>
    <phoneticPr fontId="1"/>
  </si>
  <si>
    <t>11163</t>
    <phoneticPr fontId="1"/>
  </si>
  <si>
    <t>こむぎ　小麦粉　強力粉　1等</t>
    <rPh sb="4" eb="7">
      <t>コムギコ</t>
    </rPh>
    <rPh sb="8" eb="11">
      <t>キョウリキコ</t>
    </rPh>
    <rPh sb="13" eb="14">
      <t>トウ</t>
    </rPh>
    <phoneticPr fontId="1"/>
  </si>
  <si>
    <t>01020</t>
    <phoneticPr fontId="1"/>
  </si>
  <si>
    <t>えんどう類　グリンピース　ゆで</t>
    <rPh sb="4" eb="5">
      <t>ルイ</t>
    </rPh>
    <phoneticPr fontId="1"/>
  </si>
  <si>
    <t>たまねぎ類　たまねぎ　りん茎，生</t>
    <rPh sb="4" eb="5">
      <t>ルイ</t>
    </rPh>
    <rPh sb="13" eb="14">
      <t>ケイ</t>
    </rPh>
    <rPh sb="15" eb="16">
      <t>ナマ</t>
    </rPh>
    <phoneticPr fontId="1"/>
  </si>
  <si>
    <t>にら・葉-生</t>
    <phoneticPr fontId="1"/>
  </si>
  <si>
    <t>豚・ひき肉-生</t>
    <phoneticPr fontId="1"/>
  </si>
  <si>
    <t>14006</t>
    <phoneticPr fontId="1"/>
  </si>
  <si>
    <t>01015</t>
    <phoneticPr fontId="1"/>
  </si>
  <si>
    <t>17065</t>
    <phoneticPr fontId="1"/>
  </si>
  <si>
    <t>17012</t>
    <phoneticPr fontId="1"/>
  </si>
  <si>
    <t>17007</t>
    <phoneticPr fontId="1"/>
  </si>
  <si>
    <t>06103</t>
    <phoneticPr fontId="1"/>
  </si>
  <si>
    <t>02040</t>
    <phoneticPr fontId="1"/>
  </si>
  <si>
    <t>06212</t>
    <phoneticPr fontId="1"/>
  </si>
  <si>
    <t>06207</t>
    <phoneticPr fontId="1"/>
  </si>
  <si>
    <t>06151</t>
    <phoneticPr fontId="1"/>
  </si>
  <si>
    <t>08011</t>
    <phoneticPr fontId="1"/>
  </si>
  <si>
    <t>11126</t>
    <phoneticPr fontId="1"/>
  </si>
  <si>
    <t>17012</t>
    <phoneticPr fontId="1"/>
  </si>
  <si>
    <t>01020</t>
    <phoneticPr fontId="1"/>
  </si>
  <si>
    <t>食塩相当量</t>
    <phoneticPr fontId="1"/>
  </si>
  <si>
    <t>食物繊維総量</t>
    <phoneticPr fontId="1"/>
  </si>
  <si>
    <t>ビタミンC</t>
    <phoneticPr fontId="1"/>
  </si>
  <si>
    <t>ビタミンB2</t>
    <phoneticPr fontId="1"/>
  </si>
  <si>
    <t>ビタミンB1</t>
    <phoneticPr fontId="1"/>
  </si>
  <si>
    <t>レチノール当量</t>
    <phoneticPr fontId="1"/>
  </si>
  <si>
    <t>鉄</t>
    <phoneticPr fontId="1"/>
  </si>
  <si>
    <t>カルシウム</t>
    <phoneticPr fontId="1"/>
  </si>
  <si>
    <t>炭水化物</t>
    <phoneticPr fontId="1"/>
  </si>
  <si>
    <t>脂質</t>
    <phoneticPr fontId="1"/>
  </si>
  <si>
    <t>たんぱく質</t>
    <phoneticPr fontId="1"/>
  </si>
  <si>
    <t>エネルギー</t>
    <phoneticPr fontId="1"/>
  </si>
  <si>
    <t>[重量]</t>
    <phoneticPr fontId="1"/>
  </si>
  <si>
    <t>　[食品名]</t>
    <phoneticPr fontId="1"/>
  </si>
  <si>
    <t>[食品コード]</t>
    <phoneticPr fontId="2"/>
  </si>
  <si>
    <t>2091　皮蛋</t>
    <rPh sb="5" eb="6">
      <t>カワ</t>
    </rPh>
    <rPh sb="6" eb="7">
      <t>タン</t>
    </rPh>
    <phoneticPr fontId="1"/>
  </si>
  <si>
    <t>06278</t>
    <phoneticPr fontId="1"/>
  </si>
  <si>
    <t>06212</t>
    <phoneticPr fontId="1"/>
  </si>
  <si>
    <t>02040</t>
    <phoneticPr fontId="1"/>
  </si>
  <si>
    <t>12002</t>
    <phoneticPr fontId="1"/>
  </si>
  <si>
    <t>17008</t>
    <phoneticPr fontId="1"/>
  </si>
  <si>
    <t>16001</t>
    <phoneticPr fontId="1"/>
  </si>
  <si>
    <t>17012</t>
    <phoneticPr fontId="1"/>
  </si>
  <si>
    <t>17025</t>
    <phoneticPr fontId="1"/>
  </si>
  <si>
    <t>鳥がらだし</t>
    <phoneticPr fontId="1"/>
  </si>
  <si>
    <t>鶏卵・全卵-生</t>
    <phoneticPr fontId="1"/>
  </si>
  <si>
    <t>さやえんどう・若ざや-生</t>
    <phoneticPr fontId="1"/>
  </si>
  <si>
    <t>調合油</t>
    <phoneticPr fontId="2"/>
  </si>
  <si>
    <t>さやえんどう・若ざや-生</t>
    <phoneticPr fontId="2"/>
  </si>
  <si>
    <t>じゃがいもでん粉</t>
    <phoneticPr fontId="2"/>
  </si>
  <si>
    <t>しょうが・根茎-生</t>
    <phoneticPr fontId="2"/>
  </si>
  <si>
    <t>食塩</t>
    <phoneticPr fontId="2"/>
  </si>
  <si>
    <t>合成清酒</t>
    <phoneticPr fontId="2"/>
  </si>
  <si>
    <t>車糖・上白糖</t>
    <phoneticPr fontId="2"/>
  </si>
  <si>
    <t>まだら-生（切り身）</t>
    <phoneticPr fontId="2"/>
  </si>
  <si>
    <t>しばえび-生</t>
    <phoneticPr fontId="2"/>
  </si>
  <si>
    <t>鶏卵・全卵-生</t>
    <phoneticPr fontId="2"/>
  </si>
  <si>
    <t>2001　炒飯（焼き飯）</t>
    <phoneticPr fontId="1"/>
  </si>
  <si>
    <t>2002　什錦糯米飯　（五目おこわ）</t>
    <phoneticPr fontId="1"/>
  </si>
  <si>
    <t>2003　中華丼</t>
    <rPh sb="5" eb="7">
      <t>チュウカ</t>
    </rPh>
    <rPh sb="7" eb="8">
      <t>ドンブリ</t>
    </rPh>
    <phoneticPr fontId="1"/>
  </si>
  <si>
    <t>2004　粽子（中華ちまき）</t>
    <rPh sb="5" eb="6">
      <t>チマキ</t>
    </rPh>
    <rPh sb="6" eb="7">
      <t>コ</t>
    </rPh>
    <rPh sb="8" eb="10">
      <t>チュウカ</t>
    </rPh>
    <phoneticPr fontId="1"/>
  </si>
  <si>
    <t>2061　春捲（はるまき）</t>
    <phoneticPr fontId="1"/>
  </si>
  <si>
    <t>2081　肉包子（肉まんじゅう）</t>
    <rPh sb="5" eb="6">
      <t>ニク</t>
    </rPh>
    <rPh sb="6" eb="7">
      <t>ツツ</t>
    </rPh>
    <rPh sb="7" eb="8">
      <t>コ</t>
    </rPh>
    <rPh sb="9" eb="10">
      <t>ニク</t>
    </rPh>
    <phoneticPr fontId="1"/>
  </si>
  <si>
    <t>ピータン</t>
    <phoneticPr fontId="2"/>
  </si>
  <si>
    <t>こいくちしょうゆ</t>
    <phoneticPr fontId="2"/>
  </si>
  <si>
    <t>穀物酢</t>
    <phoneticPr fontId="2"/>
  </si>
  <si>
    <t>車糖・上白糖</t>
    <phoneticPr fontId="2"/>
  </si>
  <si>
    <t>ごま油</t>
    <phoneticPr fontId="2"/>
  </si>
  <si>
    <t>合計</t>
    <rPh sb="0" eb="2">
      <t>ゴウケイ</t>
    </rPh>
    <phoneticPr fontId="2"/>
  </si>
  <si>
    <t>2103　鶏火絲冬瓜燕湯（とうがんのスープ）</t>
    <rPh sb="5" eb="6">
      <t>トリ</t>
    </rPh>
    <rPh sb="6" eb="7">
      <t>ヒ</t>
    </rPh>
    <rPh sb="7" eb="8">
      <t>イト</t>
    </rPh>
    <rPh sb="8" eb="9">
      <t>フユ</t>
    </rPh>
    <rPh sb="9" eb="10">
      <t>ウリ</t>
    </rPh>
    <rPh sb="10" eb="11">
      <t>ツバメ</t>
    </rPh>
    <rPh sb="11" eb="12">
      <t>ユ</t>
    </rPh>
    <phoneticPr fontId="1"/>
  </si>
  <si>
    <t>2113　蝦丸子湯（えびだんご入りスープ）</t>
    <phoneticPr fontId="1"/>
  </si>
  <si>
    <t>2121　酸辣湯（酸味と辛味の五目スープ）</t>
    <phoneticPr fontId="1"/>
  </si>
  <si>
    <t>2122　西湖魚羹（白身魚と卵白のスープ）</t>
    <phoneticPr fontId="1"/>
  </si>
  <si>
    <t>0.0</t>
    <phoneticPr fontId="1"/>
  </si>
  <si>
    <t>2123　桂花蟹羹（かにと卵のうすくず汁）</t>
    <phoneticPr fontId="1"/>
  </si>
  <si>
    <t>2201　如意捲（すり身の卵巻き）</t>
    <rPh sb="5" eb="7">
      <t>ニョイ</t>
    </rPh>
    <rPh sb="7" eb="8">
      <t>マ</t>
    </rPh>
    <rPh sb="11" eb="12">
      <t>ミ</t>
    </rPh>
    <rPh sb="13" eb="14">
      <t>タマゴ</t>
    </rPh>
    <rPh sb="14" eb="15">
      <t>マ</t>
    </rPh>
    <phoneticPr fontId="1"/>
  </si>
  <si>
    <t>[重量]
 （ｇ）</t>
    <phoneticPr fontId="1"/>
  </si>
  <si>
    <t>たんぱく質
 （ｇ）</t>
    <phoneticPr fontId="1"/>
  </si>
  <si>
    <t>脂質
 （ｇ）</t>
    <phoneticPr fontId="1"/>
  </si>
  <si>
    <t>炭水化物
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</si>
  <si>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</si>
  <si>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</si>
  <si>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食物繊維総量 （ｇ）</t>
    <phoneticPr fontId="1"/>
  </si>
  <si>
    <t>食塩相当量
 （ｇ）</t>
    <phoneticPr fontId="1"/>
  </si>
  <si>
    <t>2211　珍珠丸子（肉だんごのもち米蒸し）</t>
    <phoneticPr fontId="1"/>
  </si>
  <si>
    <t>2301　黄瓜海蜇（きゅうりとくらげのあえ物）</t>
    <phoneticPr fontId="1"/>
  </si>
  <si>
    <t>トマト-生</t>
    <phoneticPr fontId="1"/>
  </si>
  <si>
    <t>2302　（涼）拌三絲（三色のあえ物）</t>
    <phoneticPr fontId="1"/>
  </si>
  <si>
    <t>2311　酸辣洋白菜（キャベツのラー油あえ）</t>
    <phoneticPr fontId="1"/>
  </si>
  <si>
    <t>2312　麻辣五絲（くらげとはるさめの辛味酢じょうゆかけ）</t>
    <rPh sb="5" eb="6">
      <t>アサ</t>
    </rPh>
    <rPh sb="7" eb="8">
      <t>ゴ</t>
    </rPh>
    <rPh sb="19" eb="21">
      <t>カラミ</t>
    </rPh>
    <rPh sb="21" eb="22">
      <t>ス</t>
    </rPh>
    <phoneticPr fontId="1"/>
  </si>
  <si>
    <t>2321　辣白菜（はくさいの甘酢漬け）</t>
    <phoneticPr fontId="1"/>
  </si>
  <si>
    <t>[重量]
 （ｇ）</t>
    <phoneticPr fontId="1"/>
  </si>
  <si>
    <t>たんぱく質
 （ｇ）</t>
    <phoneticPr fontId="1"/>
  </si>
  <si>
    <t>脂質
 （ｇ）</t>
    <phoneticPr fontId="1"/>
  </si>
  <si>
    <t>炭水化物
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</si>
  <si>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</si>
  <si>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</si>
  <si>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食物繊維総量 （ｇ）</t>
    <phoneticPr fontId="1"/>
  </si>
  <si>
    <t>食塩相当量
 （ｇ）</t>
    <phoneticPr fontId="1"/>
  </si>
  <si>
    <t>トマト-生</t>
    <phoneticPr fontId="1"/>
  </si>
  <si>
    <t>2341　棒棒鶏（鶏肉のごまだれあえ）</t>
    <phoneticPr fontId="1"/>
  </si>
  <si>
    <t>2351　怪味鶏（若鶏の冷菜）</t>
    <phoneticPr fontId="1"/>
  </si>
  <si>
    <t>[重量]
 （ｇ）</t>
    <phoneticPr fontId="1"/>
  </si>
  <si>
    <t>たんぱく質
 （ｇ）</t>
    <phoneticPr fontId="1"/>
  </si>
  <si>
    <t>脂質
 （ｇ）</t>
    <phoneticPr fontId="1"/>
  </si>
  <si>
    <t>炭水化物
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</si>
  <si>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</si>
  <si>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</si>
  <si>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食物繊維総量 （ｇ）</t>
    <phoneticPr fontId="1"/>
  </si>
  <si>
    <t>食塩相当量
 （ｇ）</t>
    <phoneticPr fontId="1"/>
  </si>
  <si>
    <t>2411　回鍋肉（豚肉のみそ炒め）</t>
    <phoneticPr fontId="1"/>
  </si>
  <si>
    <t>2441　宮保鶏丁（鶏肉とピーナッツの炒め物）</t>
    <phoneticPr fontId="1"/>
  </si>
  <si>
    <t>2451　麻婆豆腐（ひき肉と豆腐のとうがらし炒め）</t>
    <phoneticPr fontId="1"/>
  </si>
  <si>
    <t>2461　乾焼明蝦（えびのチリソース煮）</t>
    <phoneticPr fontId="1"/>
  </si>
  <si>
    <t>2471　奶溜白菜（白菜のあんかけ）　</t>
    <phoneticPr fontId="1"/>
  </si>
  <si>
    <t>2481　紙包鶏（鶏肉の紙包み焼き）</t>
    <phoneticPr fontId="1"/>
  </si>
  <si>
    <t>2502　高麗蝦仁（えびの卵白衣揚げ）</t>
    <phoneticPr fontId="1"/>
  </si>
  <si>
    <t>2521　炸蛋捲（肉と野菜の卵巻き揚げ）</t>
    <rPh sb="5" eb="6">
      <t>サク</t>
    </rPh>
    <rPh sb="6" eb="7">
      <t>タン</t>
    </rPh>
    <rPh sb="7" eb="8">
      <t>マ</t>
    </rPh>
    <rPh sb="9" eb="10">
      <t>ニク</t>
    </rPh>
    <rPh sb="11" eb="13">
      <t>ヤサイ</t>
    </rPh>
    <rPh sb="14" eb="15">
      <t>タマゴ</t>
    </rPh>
    <rPh sb="15" eb="16">
      <t>マ</t>
    </rPh>
    <rPh sb="17" eb="18">
      <t>ア</t>
    </rPh>
    <phoneticPr fontId="1"/>
  </si>
  <si>
    <t>2531　乾炸鶏（鶏肉のから揚げ）</t>
    <phoneticPr fontId="1"/>
  </si>
  <si>
    <t>2551　古老肉（酢豚）</t>
    <phoneticPr fontId="1"/>
  </si>
  <si>
    <t>2552　糖醋溜丸子（肉だんごの甘酢あんかけ）</t>
    <phoneticPr fontId="1"/>
  </si>
  <si>
    <t>1.0</t>
    <phoneticPr fontId="1"/>
  </si>
  <si>
    <t>2.0</t>
    <phoneticPr fontId="1"/>
  </si>
  <si>
    <t>2571　糖醋（鯉）魚（魚のから揚げ甘酢あんかけ）</t>
    <phoneticPr fontId="1"/>
  </si>
  <si>
    <t>2601　醤油肉（豚肉のしょうゆ煮）</t>
    <rPh sb="5" eb="7">
      <t>ショウユ</t>
    </rPh>
    <rPh sb="7" eb="8">
      <t>ニク</t>
    </rPh>
    <rPh sb="9" eb="11">
      <t>ブタニク</t>
    </rPh>
    <rPh sb="16" eb="17">
      <t>ニ</t>
    </rPh>
    <phoneticPr fontId="1"/>
  </si>
  <si>
    <t>豚・かたロース・赤肉-生</t>
    <phoneticPr fontId="1"/>
  </si>
  <si>
    <t>0.0</t>
    <phoneticPr fontId="1"/>
  </si>
  <si>
    <t>合計</t>
    <phoneticPr fontId="1"/>
  </si>
  <si>
    <t>2641　什景（錦）火鍋子（五目寄せ鍋）</t>
    <phoneticPr fontId="1"/>
  </si>
  <si>
    <t>2701　凍蟹肉（かにの寄せ物）</t>
    <phoneticPr fontId="1"/>
  </si>
  <si>
    <t>2801  奶豆腐（牛乳かん）</t>
    <rPh sb="6" eb="7">
      <t>ダイ</t>
    </rPh>
    <rPh sb="7" eb="9">
      <t>トウフ</t>
    </rPh>
    <rPh sb="10" eb="12">
      <t>ギュウニュウ</t>
    </rPh>
    <phoneticPr fontId="1"/>
  </si>
  <si>
    <t>2803　芒果布甸（マンゴープリン）</t>
    <phoneticPr fontId="1"/>
  </si>
  <si>
    <t>2804　西米椰汁（タピオカ入りココナッツミルク）</t>
    <rPh sb="5" eb="6">
      <t>ニシ</t>
    </rPh>
    <rPh sb="6" eb="7">
      <t>コメ</t>
    </rPh>
    <rPh sb="7" eb="8">
      <t>ヤ</t>
    </rPh>
    <rPh sb="8" eb="9">
      <t>シル</t>
    </rPh>
    <rPh sb="14" eb="15">
      <t>イ</t>
    </rPh>
    <phoneticPr fontId="1"/>
  </si>
  <si>
    <t>2821　抜絲地瓜（さつまいものあめ煮）</t>
    <phoneticPr fontId="1"/>
  </si>
  <si>
    <t>2831　地瓜糖衣（さつまいもの砂糖衣がけ）</t>
    <phoneticPr fontId="1"/>
  </si>
  <si>
    <t>[重量]
 （ｇ）</t>
    <phoneticPr fontId="1"/>
  </si>
  <si>
    <t>たんぱく質
 （ｇ）</t>
    <phoneticPr fontId="1"/>
  </si>
  <si>
    <t>脂質
 （ｇ）</t>
    <phoneticPr fontId="1"/>
  </si>
  <si>
    <t>炭水化物
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</si>
  <si>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</si>
  <si>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</si>
  <si>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食物繊維総量 （ｇ）</t>
    <phoneticPr fontId="1"/>
  </si>
  <si>
    <t>食塩相当量
 （ｇ）</t>
    <phoneticPr fontId="1"/>
  </si>
  <si>
    <t>2871　馬拉糕（中華蒸しケーキ）</t>
    <phoneticPr fontId="1"/>
  </si>
  <si>
    <t>2911　炸麻花餅（ねじり揚げ菓子）</t>
    <phoneticPr fontId="1"/>
  </si>
  <si>
    <t>2931　開口笑（中国風ドーナツ）</t>
    <phoneticPr fontId="1"/>
  </si>
  <si>
    <t>2941　杏仁酥（アーモンドクッキー）</t>
    <rPh sb="5" eb="6">
      <t>アンズ</t>
    </rPh>
    <rPh sb="6" eb="7">
      <t>ジン</t>
    </rPh>
    <rPh sb="7" eb="8">
      <t>ソ</t>
    </rPh>
    <phoneticPr fontId="1"/>
  </si>
  <si>
    <t>2951　月餅（げっぺい）</t>
    <rPh sb="5" eb="7">
      <t>ゲッペイ</t>
    </rPh>
    <phoneticPr fontId="1"/>
  </si>
  <si>
    <t>2952　中秋月餅（中秋げっぺい）</t>
    <rPh sb="5" eb="7">
      <t>チュウシュウ</t>
    </rPh>
    <rPh sb="7" eb="9">
      <t>ゲッペイ</t>
    </rPh>
    <phoneticPr fontId="1"/>
  </si>
  <si>
    <t>合計</t>
    <rPh sb="0" eb="2">
      <t>ゴウケイ</t>
    </rPh>
    <phoneticPr fontId="1"/>
  </si>
  <si>
    <t>3001　カレーライス</t>
    <phoneticPr fontId="2"/>
  </si>
  <si>
    <t>3003　ドライカレー</t>
    <phoneticPr fontId="1"/>
  </si>
  <si>
    <t>トマト・ミニトマト-生</t>
    <phoneticPr fontId="1"/>
  </si>
  <si>
    <t>3011　チキンライス</t>
    <phoneticPr fontId="2"/>
  </si>
  <si>
    <t>3012　オムライス</t>
    <phoneticPr fontId="2"/>
  </si>
  <si>
    <t>3013  しばえびのピラフ（洋風炊き込み飯）</t>
    <phoneticPr fontId="1"/>
  </si>
  <si>
    <t>3014　ライスグラタン（ドリア）</t>
    <phoneticPr fontId="1"/>
  </si>
  <si>
    <t>ナチュラルチーズ・パルメザン</t>
    <phoneticPr fontId="1"/>
  </si>
  <si>
    <t>合計</t>
    <phoneticPr fontId="1"/>
  </si>
  <si>
    <t>3022　スパゲッティ・ペペロンチーニ</t>
    <phoneticPr fontId="1"/>
  </si>
  <si>
    <t>1.0</t>
    <phoneticPr fontId="1"/>
  </si>
  <si>
    <t>3023　スパゲッティ・カルボナーラ</t>
    <phoneticPr fontId="1"/>
  </si>
  <si>
    <t>ナチュラルチーズ・パルメザン</t>
    <phoneticPr fontId="1"/>
  </si>
  <si>
    <t>3024　スパゲッティ・ジェノベーゼ</t>
    <phoneticPr fontId="1"/>
  </si>
  <si>
    <t>3031　マカロニグラタン（マッシュポテトを含む）</t>
    <phoneticPr fontId="1"/>
  </si>
  <si>
    <t>3042　スコーン</t>
    <phoneticPr fontId="1"/>
  </si>
  <si>
    <t>－</t>
    <phoneticPr fontId="1"/>
  </si>
  <si>
    <t>3054　イタリアン・パン・ド・ミ</t>
    <phoneticPr fontId="1"/>
  </si>
  <si>
    <t>ナチュラルチーズ・パルメザン</t>
    <phoneticPr fontId="1"/>
  </si>
  <si>
    <t>3056  セミハードパン（エピ）</t>
    <phoneticPr fontId="1"/>
  </si>
  <si>
    <t>薄力粉・１等</t>
    <phoneticPr fontId="2"/>
  </si>
  <si>
    <t>3092　ピッサ・ラディエール</t>
    <phoneticPr fontId="1"/>
  </si>
  <si>
    <t>合計</t>
    <phoneticPr fontId="1"/>
  </si>
  <si>
    <t>3121　冷製コンソメ</t>
    <rPh sb="5" eb="6">
      <t>ヒヤ</t>
    </rPh>
    <phoneticPr fontId="2"/>
  </si>
  <si>
    <t>合計</t>
    <rPh sb="0" eb="2">
      <t>ゴウケイ</t>
    </rPh>
    <phoneticPr fontId="1"/>
  </si>
  <si>
    <t>3141  ポタージュ・ピュレ・ポワフレ（グリンピースのポタージュ）</t>
    <phoneticPr fontId="1"/>
  </si>
  <si>
    <t>ナチュラルチーズ・パルメザン</t>
    <phoneticPr fontId="1"/>
  </si>
  <si>
    <t>トマト－小</t>
    <rPh sb="4" eb="5">
      <t>ショウ</t>
    </rPh>
    <phoneticPr fontId="1"/>
  </si>
  <si>
    <t>トマト・缶詰・ホール</t>
    <rPh sb="4" eb="6">
      <t>カンヅメ</t>
    </rPh>
    <phoneticPr fontId="1"/>
  </si>
  <si>
    <t>3172　ミネストローネ</t>
    <phoneticPr fontId="2"/>
  </si>
  <si>
    <t>3174　オニオングラタンスープ</t>
    <phoneticPr fontId="1"/>
  </si>
  <si>
    <t>ナチュラルチーズ・ゴーダ</t>
    <phoneticPr fontId="1"/>
  </si>
  <si>
    <t>3181　しばえびのビスク</t>
    <phoneticPr fontId="1"/>
  </si>
  <si>
    <t>ナチュラルチーズ・パルメザン</t>
    <phoneticPr fontId="1"/>
  </si>
  <si>
    <t>トマト・缶詰・ジュース</t>
    <rPh sb="4" eb="6">
      <t>カンヅメ</t>
    </rPh>
    <phoneticPr fontId="1"/>
  </si>
  <si>
    <t>3201　プレーンオムレツ</t>
    <phoneticPr fontId="1"/>
  </si>
  <si>
    <t>3211　ミックスオムレツ</t>
    <phoneticPr fontId="1"/>
  </si>
  <si>
    <t>3221　スペイン風オムレツ</t>
    <phoneticPr fontId="1"/>
  </si>
  <si>
    <t>3231　スクランブルドエッグ（洋風いり卵）</t>
    <rPh sb="16" eb="18">
      <t>ヨウフウ</t>
    </rPh>
    <rPh sb="20" eb="21">
      <t>タマゴ</t>
    </rPh>
    <phoneticPr fontId="1"/>
  </si>
  <si>
    <t>3251　ポーチドエッグ（落とし卵）</t>
    <rPh sb="13" eb="14">
      <t>オ</t>
    </rPh>
    <rPh sb="16" eb="17">
      <t>タマゴ</t>
    </rPh>
    <phoneticPr fontId="1"/>
  </si>
  <si>
    <t>3261　ボイルドエッグ（ゆで卵）</t>
    <rPh sb="15" eb="16">
      <t>タマゴ</t>
    </rPh>
    <phoneticPr fontId="1"/>
  </si>
  <si>
    <t>3271　卵のココット</t>
    <rPh sb="5" eb="6">
      <t>タマゴ</t>
    </rPh>
    <phoneticPr fontId="1"/>
  </si>
  <si>
    <t>3302　オードブルヴァリエ（Ⅱ）</t>
    <phoneticPr fontId="2"/>
  </si>
  <si>
    <t>トマト・ミニトマト－小</t>
    <rPh sb="10" eb="11">
      <t>ショウ</t>
    </rPh>
    <phoneticPr fontId="1"/>
  </si>
  <si>
    <t>オレンジ・バレンシア・ストレートジュース</t>
    <phoneticPr fontId="1"/>
  </si>
  <si>
    <t>ヤングコーン・幼雌穂-生</t>
    <phoneticPr fontId="1"/>
  </si>
  <si>
    <t>車糖・上白糖</t>
    <phoneticPr fontId="1"/>
  </si>
  <si>
    <t>3321　ゼリー寄せ・ヴァリエ　</t>
    <phoneticPr fontId="1"/>
  </si>
  <si>
    <t>トマト・缶詰・ジュース</t>
    <rPh sb="4" eb="6">
      <t>カンヅメ</t>
    </rPh>
    <phoneticPr fontId="1"/>
  </si>
  <si>
    <t>ナチュラルチーズ・パルメザン</t>
    <phoneticPr fontId="1"/>
  </si>
  <si>
    <t>3361　ラタトゥユ</t>
    <phoneticPr fontId="1"/>
  </si>
  <si>
    <t>トマト・缶詰・ジュース（食塩無添加）</t>
    <rPh sb="4" eb="6">
      <t>カンヅメ</t>
    </rPh>
    <phoneticPr fontId="1"/>
  </si>
  <si>
    <t>0.20</t>
    <phoneticPr fontId="1"/>
  </si>
  <si>
    <t>合計</t>
    <rPh sb="0" eb="2">
      <t>ゴウケイ</t>
    </rPh>
    <phoneticPr fontId="1"/>
  </si>
  <si>
    <t>トマト－小</t>
    <rPh sb="4" eb="5">
      <t>ショウ</t>
    </rPh>
    <phoneticPr fontId="1"/>
  </si>
  <si>
    <t>1.0</t>
    <phoneticPr fontId="1"/>
  </si>
  <si>
    <t>ナチュラルチーズ・パルメザン</t>
    <phoneticPr fontId="1"/>
  </si>
  <si>
    <t>3502　ローストビーフ（マリネ風）</t>
    <phoneticPr fontId="1"/>
  </si>
  <si>
    <t>和牛・サーロイン・脂身つき－小</t>
    <rPh sb="0" eb="2">
      <t>ワギュウ</t>
    </rPh>
    <rPh sb="9" eb="11">
      <t>アブラミ</t>
    </rPh>
    <rPh sb="14" eb="15">
      <t>ショウ</t>
    </rPh>
    <phoneticPr fontId="1"/>
  </si>
  <si>
    <t>3531　ビーフシチュー</t>
    <phoneticPr fontId="1"/>
  </si>
  <si>
    <t>[重量]
 （ｇ）</t>
    <phoneticPr fontId="1"/>
  </si>
  <si>
    <t>たんぱく質
 （ｇ）</t>
    <phoneticPr fontId="1"/>
  </si>
  <si>
    <t>脂質
 （ｇ）</t>
    <phoneticPr fontId="1"/>
  </si>
  <si>
    <t>炭水化物
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</si>
  <si>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</si>
  <si>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</si>
  <si>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食物繊維総量 （ｇ）</t>
    <phoneticPr fontId="1"/>
  </si>
  <si>
    <t>食塩相当量
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</si>
  <si>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  <scheme val="minor"/>
      </rPr>
      <t>1</t>
    </r>
    <r>
      <rPr>
        <sz val="9"/>
        <color indexed="8"/>
        <rFont val="ＭＳ Ｐゴシック"/>
        <family val="3"/>
        <charset val="128"/>
        <scheme val="minor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</si>
  <si>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  <scheme val="minor"/>
      </rPr>
      <t>2</t>
    </r>
    <r>
      <rPr>
        <sz val="9"/>
        <color indexed="8"/>
        <rFont val="ＭＳ Ｐゴシック"/>
        <family val="3"/>
        <charset val="128"/>
        <scheme val="minor"/>
      </rPr>
      <t xml:space="preserve">
(mg)</t>
    </r>
    <phoneticPr fontId="1"/>
  </si>
  <si>
    <t>トマト・ミニトマト－小</t>
    <rPh sb="10" eb="11">
      <t>ショウ</t>
    </rPh>
    <phoneticPr fontId="18"/>
  </si>
  <si>
    <t>3582　チキンソテー</t>
    <phoneticPr fontId="1"/>
  </si>
  <si>
    <t>3583　鶏肉のトマト煮</t>
    <rPh sb="5" eb="6">
      <t>トリ</t>
    </rPh>
    <rPh sb="6" eb="7">
      <t>ニク</t>
    </rPh>
    <rPh sb="11" eb="12">
      <t>ニ</t>
    </rPh>
    <phoneticPr fontId="1"/>
  </si>
  <si>
    <t>トマト・缶詰・ホール（食塩無添加）</t>
    <rPh sb="4" eb="6">
      <t>カンヅメ</t>
    </rPh>
    <rPh sb="11" eb="13">
      <t>ショクエン</t>
    </rPh>
    <rPh sb="13" eb="16">
      <t>ムテンカ</t>
    </rPh>
    <phoneticPr fontId="1"/>
  </si>
  <si>
    <t>3602　ウォルドルフサラダ</t>
    <phoneticPr fontId="1"/>
  </si>
  <si>
    <t>3603　ポテトミックスサラダ</t>
    <phoneticPr fontId="1"/>
  </si>
  <si>
    <t>0.20</t>
    <phoneticPr fontId="1"/>
  </si>
  <si>
    <t>3611　メキシカンサラダ</t>
    <phoneticPr fontId="1"/>
  </si>
  <si>
    <t>3612　さけのミモザサラダ</t>
    <phoneticPr fontId="1"/>
  </si>
  <si>
    <t>トマト-生</t>
    <phoneticPr fontId="1"/>
  </si>
  <si>
    <t>トマト-生</t>
    <phoneticPr fontId="1"/>
  </si>
  <si>
    <t>レタス-生</t>
    <phoneticPr fontId="1"/>
  </si>
  <si>
    <t>3622 　ブロッコリーのサラダ</t>
    <phoneticPr fontId="1"/>
  </si>
  <si>
    <t>トマト-生</t>
    <phoneticPr fontId="2"/>
  </si>
  <si>
    <t>3631　コールスロー</t>
    <phoneticPr fontId="1"/>
  </si>
  <si>
    <t>オレンジ・ネーブル・砂じょう-生</t>
    <phoneticPr fontId="1"/>
  </si>
  <si>
    <t>3723  いちごゼリー・ババロア（ジュレ・オルレアン）</t>
    <phoneticPr fontId="1"/>
  </si>
  <si>
    <t>3771　レモンミントシャーベット</t>
    <phoneticPr fontId="1"/>
  </si>
  <si>
    <t>合計</t>
    <rPh sb="0" eb="2">
      <t>ゴウケイ</t>
    </rPh>
    <phoneticPr fontId="1"/>
  </si>
  <si>
    <t>3833　サングリア</t>
    <phoneticPr fontId="1"/>
  </si>
  <si>
    <t>3841　レモネード</t>
    <phoneticPr fontId="2"/>
  </si>
  <si>
    <t>3871　コーヒー（ドリップ式）</t>
    <rPh sb="14" eb="15">
      <t>シキ</t>
    </rPh>
    <phoneticPr fontId="1"/>
  </si>
  <si>
    <t>3881　紅茶</t>
    <rPh sb="5" eb="7">
      <t>コウチャ</t>
    </rPh>
    <phoneticPr fontId="1"/>
  </si>
  <si>
    <t>3921　ロールケーキ</t>
    <phoneticPr fontId="1"/>
  </si>
  <si>
    <t>2.0</t>
    <phoneticPr fontId="1"/>
  </si>
  <si>
    <t>3922　スポンジケーキ（ジェノワーズ）</t>
    <phoneticPr fontId="2"/>
  </si>
  <si>
    <t>3924　いちごのショートケーキ</t>
    <phoneticPr fontId="2"/>
  </si>
  <si>
    <t>3926　チョコレートケーキ（バターケーキタイプ）</t>
    <phoneticPr fontId="1"/>
  </si>
  <si>
    <t>3927　シフォンケーキ</t>
    <phoneticPr fontId="1"/>
  </si>
  <si>
    <t>3931　マドレーヌ</t>
    <phoneticPr fontId="1"/>
  </si>
  <si>
    <t>ナチュラルチーズ・クリーム</t>
    <phoneticPr fontId="1"/>
  </si>
  <si>
    <t>ソフトタイプマーガリン</t>
    <phoneticPr fontId="1"/>
  </si>
  <si>
    <t>3932　ベイクドチーズケーキ</t>
    <phoneticPr fontId="1"/>
  </si>
  <si>
    <t>3934　オレンジケーキ</t>
    <phoneticPr fontId="1"/>
  </si>
  <si>
    <t>オレンジ・マーマレード・低糖度</t>
    <phoneticPr fontId="1"/>
  </si>
  <si>
    <t>3935　西洋なしのクラフティー</t>
    <rPh sb="5" eb="7">
      <t>セイヨウ</t>
    </rPh>
    <phoneticPr fontId="1"/>
  </si>
  <si>
    <t>3936　スパイシーアップルケーキ</t>
    <phoneticPr fontId="1"/>
  </si>
  <si>
    <t>3937　ケークサレ</t>
    <phoneticPr fontId="1"/>
  </si>
  <si>
    <t>3938　チョコレートブラウニー</t>
    <phoneticPr fontId="1"/>
  </si>
  <si>
    <t>3939　ティーケーキ</t>
    <phoneticPr fontId="1"/>
  </si>
  <si>
    <t>3942　ごま入りクッキー</t>
    <phoneticPr fontId="2"/>
  </si>
  <si>
    <t>3943　アイスボックスクッキー</t>
    <phoneticPr fontId="1"/>
  </si>
  <si>
    <t>3944　絞り出しクッキー</t>
    <rPh sb="5" eb="6">
      <t>シボ</t>
    </rPh>
    <rPh sb="7" eb="8">
      <t>ダ</t>
    </rPh>
    <phoneticPr fontId="1"/>
  </si>
  <si>
    <t>3945　ラングドシャ</t>
    <phoneticPr fontId="1"/>
  </si>
  <si>
    <t>3946　ビスコッティ</t>
    <phoneticPr fontId="1"/>
  </si>
  <si>
    <t>もも・缶詰・果肉（黄色種）</t>
    <phoneticPr fontId="1"/>
  </si>
  <si>
    <t>3961　アップルパイ</t>
    <phoneticPr fontId="2"/>
  </si>
  <si>
    <t>74.0</t>
    <phoneticPr fontId="1"/>
  </si>
  <si>
    <t>2.0</t>
    <phoneticPr fontId="1"/>
  </si>
  <si>
    <t>3971　シュークリーム</t>
    <phoneticPr fontId="1"/>
  </si>
  <si>
    <t>3992　マカロン</t>
    <phoneticPr fontId="2"/>
  </si>
  <si>
    <t>3993　焼きメレンゲ</t>
    <phoneticPr fontId="2"/>
  </si>
  <si>
    <t>3994　マシュマロ</t>
    <phoneticPr fontId="1"/>
  </si>
  <si>
    <t>3995 　ガナッシュ</t>
    <phoneticPr fontId="1"/>
  </si>
  <si>
    <t>4001　タイグリーンカレー</t>
    <phoneticPr fontId="1"/>
  </si>
  <si>
    <t>4003　チャパティ</t>
    <phoneticPr fontId="1"/>
  </si>
  <si>
    <t>4004　フォー</t>
    <phoneticPr fontId="1"/>
  </si>
  <si>
    <t>ミント</t>
    <phoneticPr fontId="1"/>
  </si>
  <si>
    <t>4101　ダル</t>
    <phoneticPr fontId="1"/>
  </si>
  <si>
    <t>4303　パパイヤサラダ</t>
    <phoneticPr fontId="1"/>
  </si>
  <si>
    <t>トマト-生</t>
    <phoneticPr fontId="1"/>
  </si>
  <si>
    <t>1.0</t>
    <phoneticPr fontId="1"/>
  </si>
  <si>
    <t>4305　ビーンズサラダ</t>
    <phoneticPr fontId="1"/>
  </si>
  <si>
    <t>4306　ワカモレ</t>
    <phoneticPr fontId="1"/>
  </si>
  <si>
    <t>4601　チリコンカーン</t>
    <phoneticPr fontId="1"/>
  </si>
  <si>
    <t>トマト・缶詰・ホール</t>
    <phoneticPr fontId="1"/>
  </si>
  <si>
    <t>4801　ラッシー</t>
    <phoneticPr fontId="1"/>
  </si>
  <si>
    <t>4901　かぼちゃと西洋なしのココナッツミルク</t>
    <phoneticPr fontId="1"/>
  </si>
  <si>
    <t>3041　マフィン</t>
    <phoneticPr fontId="1"/>
  </si>
  <si>
    <t>薄力粉・１等</t>
    <phoneticPr fontId="2"/>
  </si>
  <si>
    <t>ベーキングパウダー</t>
    <phoneticPr fontId="2"/>
  </si>
  <si>
    <t>無塩バター</t>
    <phoneticPr fontId="2"/>
  </si>
  <si>
    <t>車糖・上白糖</t>
    <phoneticPr fontId="2"/>
  </si>
  <si>
    <t>鶏卵・全卵-生</t>
    <phoneticPr fontId="2"/>
  </si>
  <si>
    <t>普通牛乳</t>
    <phoneticPr fontId="2"/>
  </si>
  <si>
    <t>合計</t>
    <phoneticPr fontId="2"/>
  </si>
  <si>
    <t>3061　食パン</t>
    <phoneticPr fontId="1"/>
  </si>
  <si>
    <t>食パン・市販品</t>
    <phoneticPr fontId="2"/>
  </si>
  <si>
    <t>食パン・市販品</t>
    <phoneticPr fontId="2"/>
  </si>
  <si>
    <t>有塩バター</t>
    <phoneticPr fontId="2"/>
  </si>
  <si>
    <t>トマト加工品・ケチャップ</t>
    <phoneticPr fontId="2"/>
  </si>
  <si>
    <t>ウスターソース</t>
    <phoneticPr fontId="2"/>
  </si>
  <si>
    <t>パン粉-乾燥</t>
    <phoneticPr fontId="2"/>
  </si>
  <si>
    <t>レタス-生</t>
    <phoneticPr fontId="2"/>
  </si>
  <si>
    <t>パセリ・葉-生</t>
    <phoneticPr fontId="2"/>
  </si>
  <si>
    <t>食パン・市販品</t>
    <phoneticPr fontId="2"/>
  </si>
  <si>
    <t>有塩バター</t>
    <phoneticPr fontId="2"/>
  </si>
  <si>
    <t>からし・練り</t>
    <phoneticPr fontId="2"/>
  </si>
  <si>
    <t>鶏卵・全卵-ゆで</t>
    <phoneticPr fontId="2"/>
  </si>
  <si>
    <t>鶏卵・全卵-ゆで</t>
    <phoneticPr fontId="2"/>
  </si>
  <si>
    <t>らっきょう-甘酢漬</t>
    <phoneticPr fontId="2"/>
  </si>
  <si>
    <t>カレー粉</t>
    <phoneticPr fontId="2"/>
  </si>
  <si>
    <t>マヨネーズ・卵黄型</t>
    <phoneticPr fontId="2"/>
  </si>
  <si>
    <t>豚・ハム・ロース</t>
    <phoneticPr fontId="2"/>
  </si>
  <si>
    <t>きゅうり-生</t>
    <phoneticPr fontId="2"/>
  </si>
  <si>
    <t>マヨネーズ・卵黄型</t>
    <phoneticPr fontId="2"/>
  </si>
  <si>
    <t>いちご-生</t>
    <phoneticPr fontId="2"/>
  </si>
  <si>
    <t>温州みかん・缶詰・果肉</t>
    <phoneticPr fontId="2"/>
  </si>
  <si>
    <t>たまねぎ・りん茎-生</t>
    <phoneticPr fontId="2"/>
  </si>
  <si>
    <t>3065　スリーデッカーサンドイッチ</t>
    <phoneticPr fontId="1"/>
  </si>
  <si>
    <t>マヨネーズ・全卵型</t>
    <phoneticPr fontId="2"/>
  </si>
  <si>
    <t>3066　オープンサンドイッチ</t>
    <phoneticPr fontId="1"/>
  </si>
  <si>
    <t>フランスパン</t>
    <phoneticPr fontId="2"/>
  </si>
  <si>
    <t>ラード</t>
    <phoneticPr fontId="2"/>
  </si>
  <si>
    <t>しろさけ・イクラ</t>
    <phoneticPr fontId="2"/>
  </si>
  <si>
    <t>アスパラガス・若茎-生</t>
    <phoneticPr fontId="2"/>
  </si>
  <si>
    <t>マヨネーズ・卵黄型</t>
    <phoneticPr fontId="2"/>
  </si>
  <si>
    <t>かに・がざみ-生</t>
    <phoneticPr fontId="2"/>
  </si>
  <si>
    <t>クレソン・茎葉-生</t>
    <phoneticPr fontId="2"/>
  </si>
  <si>
    <t>オリーブ・ピクルス・グリーン</t>
    <phoneticPr fontId="2"/>
  </si>
  <si>
    <t>3072　ブリオッシュ</t>
    <phoneticPr fontId="1"/>
  </si>
  <si>
    <t>強力粉・１等</t>
    <phoneticPr fontId="2"/>
  </si>
  <si>
    <t>鶏卵・全卵-生</t>
    <phoneticPr fontId="2"/>
  </si>
  <si>
    <t>食塩</t>
    <phoneticPr fontId="2"/>
  </si>
  <si>
    <t>車糖・上白糖</t>
    <phoneticPr fontId="2"/>
  </si>
  <si>
    <t>普通牛乳</t>
    <phoneticPr fontId="2"/>
  </si>
  <si>
    <t>無塩バター</t>
    <phoneticPr fontId="2"/>
  </si>
  <si>
    <t>合計</t>
    <phoneticPr fontId="2"/>
  </si>
  <si>
    <t>薄力粉・１等</t>
    <phoneticPr fontId="2"/>
  </si>
  <si>
    <t>車糖・上白糖</t>
    <phoneticPr fontId="2"/>
  </si>
  <si>
    <t>食塩</t>
    <phoneticPr fontId="2"/>
  </si>
  <si>
    <t>脱脂粉乳</t>
    <phoneticPr fontId="2"/>
  </si>
  <si>
    <t>鶏卵・卵黄-生</t>
    <phoneticPr fontId="2"/>
  </si>
  <si>
    <t>調合油</t>
    <phoneticPr fontId="2"/>
  </si>
  <si>
    <t>ミルクチョコレート</t>
    <phoneticPr fontId="2"/>
  </si>
  <si>
    <t>3091　ピッツァ</t>
    <phoneticPr fontId="1"/>
  </si>
  <si>
    <t>オリーブ油</t>
    <phoneticPr fontId="2"/>
  </si>
  <si>
    <t>トマト加工品・ピューレー</t>
    <phoneticPr fontId="2"/>
  </si>
  <si>
    <t>豚・ベーコン・ベーコン</t>
    <phoneticPr fontId="2"/>
  </si>
  <si>
    <t>3331　ハムのコルネ・ゼリー詰め</t>
    <phoneticPr fontId="1"/>
  </si>
  <si>
    <t>ぶどう酒・白</t>
    <phoneticPr fontId="2"/>
  </si>
  <si>
    <t>うずら卵・全卵-生</t>
    <phoneticPr fontId="2"/>
  </si>
  <si>
    <t>オリーブ・ピクルス・スタッフド</t>
    <phoneticPr fontId="2"/>
  </si>
  <si>
    <t>レタス・リーフレタス・葉-生</t>
    <phoneticPr fontId="2"/>
  </si>
  <si>
    <t>3421　シーフードシチュー</t>
    <phoneticPr fontId="1"/>
  </si>
  <si>
    <t>しばえび-生</t>
    <phoneticPr fontId="2"/>
  </si>
  <si>
    <t>やりいか-生</t>
    <phoneticPr fontId="2"/>
  </si>
  <si>
    <t>食塩</t>
    <phoneticPr fontId="2"/>
  </si>
  <si>
    <t>調合油</t>
    <phoneticPr fontId="2"/>
  </si>
  <si>
    <t>ぶどう酒・赤</t>
    <phoneticPr fontId="2"/>
  </si>
  <si>
    <t>豚・ベーコン・ベーコン</t>
    <phoneticPr fontId="2"/>
  </si>
  <si>
    <t>有塩バター</t>
    <phoneticPr fontId="2"/>
  </si>
  <si>
    <t>合計</t>
    <phoneticPr fontId="2"/>
  </si>
  <si>
    <t>3621　プレーンサラダ</t>
    <phoneticPr fontId="1"/>
  </si>
  <si>
    <t>3641　ピックルド野菜サラダ</t>
    <phoneticPr fontId="1"/>
  </si>
  <si>
    <t>3801　きゅうりのピクルス</t>
  </si>
  <si>
    <t>3811　いちごジャム（プレザーブ）</t>
    <phoneticPr fontId="1"/>
  </si>
  <si>
    <t>3991　ミルクキャラメル</t>
    <phoneticPr fontId="1"/>
  </si>
  <si>
    <t>加糖練乳</t>
    <phoneticPr fontId="2"/>
  </si>
  <si>
    <t>水あめ</t>
    <phoneticPr fontId="2"/>
  </si>
  <si>
    <t>オレンジ・マーマレード・低糖度</t>
    <phoneticPr fontId="2"/>
  </si>
  <si>
    <t>3062　フレンチトースト</t>
    <phoneticPr fontId="1"/>
  </si>
  <si>
    <t>3063　カツサンドイッチ</t>
    <phoneticPr fontId="1"/>
  </si>
  <si>
    <t>豚・ロース・脂身つき-生</t>
    <phoneticPr fontId="1"/>
  </si>
  <si>
    <t>3064　クローズドサンドイッチ</t>
    <phoneticPr fontId="18"/>
  </si>
  <si>
    <t>ナチュラルチーズ・クリーム</t>
    <phoneticPr fontId="2"/>
  </si>
  <si>
    <t>トマト-生</t>
    <phoneticPr fontId="2"/>
  </si>
  <si>
    <t>3082　イーストドーナツ</t>
    <phoneticPr fontId="1"/>
  </si>
  <si>
    <t>ナチュラルチーズ・チェダー</t>
    <phoneticPr fontId="2"/>
  </si>
  <si>
    <t>3521　ブロシェット・オヴ・ビーフ（牛肉の串ざし）</t>
    <phoneticPr fontId="1"/>
  </si>
  <si>
    <t>和牛・ヒレ・赤肉-生</t>
    <phoneticPr fontId="2"/>
  </si>
  <si>
    <t>ほうれんそう・葉-生（夏採り）</t>
    <phoneticPr fontId="2"/>
  </si>
  <si>
    <t>3821　マーマレード</t>
    <phoneticPr fontId="1"/>
  </si>
  <si>
    <t>1081　手打ちうどんとかまあげ</t>
    <phoneticPr fontId="2"/>
  </si>
  <si>
    <t>1103　しめ卵のすまし汁</t>
    <rPh sb="7" eb="8">
      <t>タマゴ</t>
    </rPh>
    <rPh sb="12" eb="13">
      <t>ジル</t>
    </rPh>
    <phoneticPr fontId="1"/>
  </si>
  <si>
    <t>合計</t>
    <rPh sb="0" eb="2">
      <t>ゴウケイ</t>
    </rPh>
    <phoneticPr fontId="1"/>
  </si>
  <si>
    <t>1336　冷やっこ</t>
    <rPh sb="5" eb="6">
      <t>ヒヤ</t>
    </rPh>
    <phoneticPr fontId="1"/>
  </si>
  <si>
    <t>1381　たけのこの木の芽あえ</t>
    <rPh sb="10" eb="11">
      <t>キ</t>
    </rPh>
    <rPh sb="12" eb="13">
      <t>メ</t>
    </rPh>
    <phoneticPr fontId="1"/>
  </si>
  <si>
    <t>1391　とろろ小鉢</t>
    <rPh sb="8" eb="10">
      <t>コバチ</t>
    </rPh>
    <phoneticPr fontId="1"/>
  </si>
  <si>
    <t>1467　豆腐ハンバーグ</t>
    <rPh sb="5" eb="7">
      <t>トウフ</t>
    </rPh>
    <phoneticPr fontId="1"/>
  </si>
  <si>
    <t>合計</t>
    <phoneticPr fontId="1"/>
  </si>
  <si>
    <t>乳牛・かたロース・脂身つき-生</t>
    <phoneticPr fontId="1"/>
  </si>
  <si>
    <t>1642　金時まめの煮まめ</t>
    <phoneticPr fontId="2"/>
  </si>
  <si>
    <t>1654　ぶりだいこん</t>
    <phoneticPr fontId="1"/>
  </si>
  <si>
    <t>1661　きんぴらごぼう</t>
    <phoneticPr fontId="1"/>
  </si>
  <si>
    <t>1662　ひじきと油揚げの炒め煮</t>
    <rPh sb="9" eb="10">
      <t>アブラ</t>
    </rPh>
    <phoneticPr fontId="2"/>
  </si>
  <si>
    <t>1663　筑前煮</t>
    <phoneticPr fontId="2"/>
  </si>
  <si>
    <t>1664　ゴーヤチャンプル</t>
    <phoneticPr fontId="1"/>
  </si>
  <si>
    <t>1943 　いちご大福</t>
    <rPh sb="9" eb="11">
      <t>ダイフク</t>
    </rPh>
    <phoneticPr fontId="1"/>
  </si>
  <si>
    <t>1951　桜もち（焼き）</t>
    <rPh sb="5" eb="6">
      <t>サクラ</t>
    </rPh>
    <phoneticPr fontId="1"/>
  </si>
  <si>
    <t>2011　鶏蓉粥（鶏肉入りかゆ）</t>
    <phoneticPr fontId="1"/>
  </si>
  <si>
    <t>2021　五色涼拌麺（五目冷やし中華そば）</t>
    <phoneticPr fontId="1"/>
  </si>
  <si>
    <t>2111　榨菜肉絲湯（ザーサイと豚肉のスープ）</t>
    <phoneticPr fontId="1"/>
  </si>
  <si>
    <t>2112　川肉丸子（肉だんご入りスープ）</t>
    <phoneticPr fontId="1"/>
  </si>
  <si>
    <t>2131 玉蜀黍奶湯（とうもろこし入りスープ）</t>
    <phoneticPr fontId="1"/>
  </si>
  <si>
    <t>[重量]
 （ｇ）</t>
    <phoneticPr fontId="1"/>
  </si>
  <si>
    <t>たんぱく質
 （ｇ）</t>
    <phoneticPr fontId="1"/>
  </si>
  <si>
    <t>脂質
 （ｇ）</t>
    <phoneticPr fontId="1"/>
  </si>
  <si>
    <t>炭水化物
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</si>
  <si>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</si>
  <si>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</si>
  <si>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食物繊維総量 （ｇ）</t>
    <phoneticPr fontId="1"/>
  </si>
  <si>
    <t>食塩相当量
 （ｇ）</t>
    <phoneticPr fontId="1"/>
  </si>
  <si>
    <t>2402　炒米粉（ビーフンと肉野菜の炒め物）</t>
    <rPh sb="20" eb="21">
      <t>モノ</t>
    </rPh>
    <phoneticPr fontId="1"/>
  </si>
  <si>
    <t>2421　八宝菜（五目炒め物）</t>
    <rPh sb="11" eb="12">
      <t>イタ</t>
    </rPh>
    <phoneticPr fontId="1"/>
  </si>
  <si>
    <t>2431　炒魷魚（いかの炒め煮）</t>
    <phoneticPr fontId="1"/>
  </si>
  <si>
    <t>2851　豆沙麻球（揚げごまだんご）</t>
    <phoneticPr fontId="1"/>
  </si>
  <si>
    <t>2921　沙起瑪（中国のおこし）</t>
    <rPh sb="5" eb="6">
      <t>サ</t>
    </rPh>
    <rPh sb="6" eb="7">
      <t>オ</t>
    </rPh>
    <rPh sb="7" eb="8">
      <t>メ</t>
    </rPh>
    <rPh sb="9" eb="11">
      <t>チュウゴク</t>
    </rPh>
    <phoneticPr fontId="1"/>
  </si>
  <si>
    <t>3021　ミートスパゲッティ</t>
    <phoneticPr fontId="1"/>
  </si>
  <si>
    <t>3051　テーブルロール</t>
    <phoneticPr fontId="1"/>
  </si>
  <si>
    <t>3081　ピロシキ</t>
    <phoneticPr fontId="1"/>
  </si>
  <si>
    <t>3083 　かぼちゃパン</t>
    <phoneticPr fontId="1"/>
  </si>
  <si>
    <t>[食品コード]</t>
    <phoneticPr fontId="1"/>
  </si>
  <si>
    <t>3173　トマトスープ</t>
    <phoneticPr fontId="2"/>
  </si>
  <si>
    <t>トマト-生</t>
    <phoneticPr fontId="1"/>
  </si>
  <si>
    <t>3351　プティキッシュ・ヴァリエ（3種類のキッシュ）</t>
    <rPh sb="19" eb="21">
      <t>シュルイ</t>
    </rPh>
    <phoneticPr fontId="1"/>
  </si>
  <si>
    <t>トマト・ミニトマト-生</t>
    <phoneticPr fontId="1"/>
  </si>
  <si>
    <t>3981　オムレット</t>
    <phoneticPr fontId="2"/>
  </si>
  <si>
    <t>ナチュラルチーズ・エメンタール</t>
    <phoneticPr fontId="1"/>
  </si>
  <si>
    <t>2221　黄花蒸肉（肉だんごの菜の花蒸し）</t>
    <phoneticPr fontId="1"/>
  </si>
  <si>
    <t>3152  ポタージュ・クリーム・ド・マイーズ（コーンポタージュ）</t>
    <phoneticPr fontId="1"/>
  </si>
  <si>
    <t>合計</t>
    <rPh sb="0" eb="2">
      <t>ゴウケイ</t>
    </rPh>
    <phoneticPr fontId="1"/>
  </si>
  <si>
    <t>レモン・果汁-生</t>
    <phoneticPr fontId="2"/>
  </si>
  <si>
    <t>3651　グリーンアスパラガス・シャンティリーソース</t>
    <phoneticPr fontId="2"/>
  </si>
  <si>
    <t>合計</t>
    <phoneticPr fontId="2"/>
  </si>
  <si>
    <t>車糖・上白糖</t>
    <phoneticPr fontId="2"/>
  </si>
  <si>
    <t>穀物酢</t>
    <phoneticPr fontId="2"/>
  </si>
  <si>
    <t>なつみかん・砂じょう-生</t>
    <phoneticPr fontId="2"/>
  </si>
  <si>
    <t>3701　ヨーグルトゼリー</t>
    <phoneticPr fontId="1"/>
  </si>
  <si>
    <t>[重量]
 （ｇ）</t>
    <phoneticPr fontId="1"/>
  </si>
  <si>
    <t>たんぱく質
 （ｇ）</t>
    <phoneticPr fontId="1"/>
  </si>
  <si>
    <t>脂質
 （ｇ）</t>
    <phoneticPr fontId="1"/>
  </si>
  <si>
    <t>炭水化物
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</si>
  <si>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</si>
  <si>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</si>
  <si>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食物繊維総量 （ｇ）</t>
    <phoneticPr fontId="1"/>
  </si>
  <si>
    <t>食塩相当量
 （ｇ）</t>
    <phoneticPr fontId="1"/>
  </si>
  <si>
    <t>水</t>
    <rPh sb="0" eb="1">
      <t>ミズ</t>
    </rPh>
    <phoneticPr fontId="1"/>
  </si>
  <si>
    <t>合計</t>
    <phoneticPr fontId="1"/>
  </si>
  <si>
    <t>3704 ミルクゼリー</t>
    <phoneticPr fontId="1"/>
  </si>
  <si>
    <t>ゼリーの素</t>
    <rPh sb="4" eb="5">
      <t>モト</t>
    </rPh>
    <phoneticPr fontId="1"/>
  </si>
  <si>
    <t>いちご・ジャム・低糖度</t>
  </si>
  <si>
    <t>オレンジ・バレンシア・ストレートジュース</t>
    <phoneticPr fontId="1"/>
  </si>
  <si>
    <t>3661 フルーツサラダ・ヨーグルトソース</t>
    <phoneticPr fontId="1"/>
  </si>
  <si>
    <t>パインアップル・缶詰</t>
    <phoneticPr fontId="1"/>
  </si>
  <si>
    <t>合計</t>
    <phoneticPr fontId="1"/>
  </si>
  <si>
    <t>3711　パンナコッタ</t>
    <phoneticPr fontId="1"/>
  </si>
  <si>
    <t>ブルーベリー-生</t>
  </si>
  <si>
    <t>3712　ブラマンジェ（フランス風）</t>
    <phoneticPr fontId="1"/>
  </si>
  <si>
    <t>3721　レアチーズケーキ</t>
    <phoneticPr fontId="1"/>
  </si>
  <si>
    <t>ビスケット・ソフトビスケット</t>
    <phoneticPr fontId="1"/>
  </si>
  <si>
    <t>ナチュラルチーズ・クリーム</t>
    <phoneticPr fontId="1"/>
  </si>
  <si>
    <t>－</t>
    <phoneticPr fontId="1"/>
  </si>
  <si>
    <t>3731  カスタードプディング</t>
    <phoneticPr fontId="1"/>
  </si>
  <si>
    <t>さくらんぼ・国産-生</t>
  </si>
  <si>
    <t>3732　クリームブリュレ</t>
    <phoneticPr fontId="1"/>
  </si>
  <si>
    <t>3751 スイートポテト</t>
    <phoneticPr fontId="1"/>
  </si>
  <si>
    <t>3752  ベイクドアップル（焼きりんご）</t>
    <phoneticPr fontId="1"/>
  </si>
  <si>
    <t>3761 フルーツカップ</t>
    <phoneticPr fontId="2"/>
  </si>
  <si>
    <t>バナナ-生</t>
  </si>
  <si>
    <t>グレープフルーツ・砂上－小</t>
    <rPh sb="9" eb="10">
      <t>スナ</t>
    </rPh>
    <rPh sb="10" eb="11">
      <t>ジョウ</t>
    </rPh>
    <rPh sb="12" eb="13">
      <t>ショウ</t>
    </rPh>
    <phoneticPr fontId="1"/>
  </si>
  <si>
    <t>ゆず　果皮</t>
    <rPh sb="3" eb="5">
      <t>カヒ</t>
    </rPh>
    <phoneticPr fontId="2"/>
  </si>
  <si>
    <t>3791  オレンジムース</t>
    <phoneticPr fontId="1"/>
  </si>
  <si>
    <t>[重量]
 （ｇ）</t>
    <phoneticPr fontId="1"/>
  </si>
  <si>
    <t>たんぱく質
 （ｇ）</t>
    <phoneticPr fontId="1"/>
  </si>
  <si>
    <t>脂質
 （ｇ）</t>
    <phoneticPr fontId="1"/>
  </si>
  <si>
    <t>炭水化物
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</si>
  <si>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</si>
  <si>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</si>
  <si>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食物繊維総量 （ｇ）</t>
    <phoneticPr fontId="1"/>
  </si>
  <si>
    <t>食塩相当量
 （ｇ）</t>
    <phoneticPr fontId="1"/>
  </si>
  <si>
    <t>3792  チョコレートムース</t>
    <phoneticPr fontId="1"/>
  </si>
  <si>
    <t>きゅうり-生</t>
    <phoneticPr fontId="2"/>
  </si>
  <si>
    <t>食塩</t>
    <phoneticPr fontId="2"/>
  </si>
  <si>
    <t>3832  ティーパンチ</t>
    <phoneticPr fontId="1"/>
  </si>
  <si>
    <t>紅茶・浸出液</t>
    <rPh sb="3" eb="5">
      <t>シンシュツ</t>
    </rPh>
    <rPh sb="5" eb="6">
      <t>エキ</t>
    </rPh>
    <phoneticPr fontId="1"/>
  </si>
  <si>
    <t>ぶどう酒・ロゼ</t>
  </si>
  <si>
    <t>ぶどう-生</t>
  </si>
  <si>
    <t>ぶどう-生(大粒種)</t>
  </si>
  <si>
    <t>合計</t>
    <phoneticPr fontId="1"/>
  </si>
  <si>
    <t>オレンジ・バレンシア・ストレートジュース</t>
    <phoneticPr fontId="1"/>
  </si>
  <si>
    <t>オレンジ・ネーブル・砂じょう-生</t>
    <phoneticPr fontId="1"/>
  </si>
  <si>
    <t>－</t>
    <phoneticPr fontId="2"/>
  </si>
  <si>
    <t>鶏卵・全卵-生</t>
    <phoneticPr fontId="2"/>
  </si>
  <si>
    <t>車糖・上白糖</t>
    <phoneticPr fontId="2"/>
  </si>
  <si>
    <t>レモン・果汁-生</t>
    <phoneticPr fontId="2"/>
  </si>
  <si>
    <t>普通牛乳</t>
    <phoneticPr fontId="18"/>
  </si>
  <si>
    <t>コーヒー・浸出液</t>
  </si>
  <si>
    <t>合計</t>
    <phoneticPr fontId="1"/>
  </si>
  <si>
    <t>紅茶・浸出液</t>
  </si>
  <si>
    <t>薄力粉・１等</t>
    <phoneticPr fontId="2"/>
  </si>
  <si>
    <t>ざらめ糖・グラニュー糖</t>
    <phoneticPr fontId="2"/>
  </si>
  <si>
    <t>りんご-生</t>
    <phoneticPr fontId="18"/>
  </si>
  <si>
    <t>無塩バター</t>
    <phoneticPr fontId="1"/>
  </si>
  <si>
    <t>車糖・上白糖</t>
    <phoneticPr fontId="1"/>
  </si>
  <si>
    <t>あんず・ジャム・低糖度</t>
    <phoneticPr fontId="18"/>
  </si>
  <si>
    <t>ベルモット・甘口タイプ</t>
  </si>
  <si>
    <t>－</t>
    <phoneticPr fontId="2"/>
  </si>
  <si>
    <t>無塩バター</t>
    <phoneticPr fontId="2"/>
  </si>
  <si>
    <t>ジン</t>
    <phoneticPr fontId="2"/>
  </si>
  <si>
    <t>鶏卵・全卵-生</t>
    <phoneticPr fontId="2"/>
  </si>
  <si>
    <t>ホイップクリーム合計</t>
    <phoneticPr fontId="2"/>
  </si>
  <si>
    <t>ココア・ピュアココア</t>
    <phoneticPr fontId="18"/>
  </si>
  <si>
    <t>ぶどう酒　赤</t>
  </si>
  <si>
    <t>クリーム　乳脂肪</t>
  </si>
  <si>
    <t>合計</t>
    <phoneticPr fontId="1"/>
  </si>
  <si>
    <t>インスタントコーヒー</t>
  </si>
  <si>
    <t>うんしゅうみかん　缶詰　果肉</t>
  </si>
  <si>
    <t>びわ　生</t>
  </si>
  <si>
    <t>キウイフルーツ　生</t>
  </si>
  <si>
    <t>もも　缶詰　果肉</t>
  </si>
  <si>
    <t>うんしゅうみかん　缶詰　液汁</t>
  </si>
  <si>
    <t>メープルシロップ</t>
  </si>
  <si>
    <t>1161　呉汁</t>
    <phoneticPr fontId="1"/>
  </si>
  <si>
    <t>豚・ロース・脂身つき-生</t>
    <phoneticPr fontId="1"/>
  </si>
  <si>
    <t>かつおだし</t>
    <phoneticPr fontId="2"/>
  </si>
  <si>
    <t>そうだがつお-生</t>
    <phoneticPr fontId="2"/>
  </si>
  <si>
    <t>りしり昆布-素干し</t>
  </si>
  <si>
    <t>1803　塩こんぶ</t>
  </si>
  <si>
    <t>1804　こんぶの佃煮</t>
  </si>
  <si>
    <t>ふき・葉柄-生</t>
  </si>
  <si>
    <t>1805　きゃらぶき</t>
    <phoneticPr fontId="1"/>
  </si>
  <si>
    <t>1811　のりの佃煮</t>
  </si>
  <si>
    <t>1812　うめびしお</t>
    <phoneticPr fontId="1"/>
  </si>
  <si>
    <t>きんかん・全果-生</t>
  </si>
  <si>
    <t>1821　きんかんの甘露煮</t>
  </si>
  <si>
    <t>1822　くりの甘露煮</t>
    <phoneticPr fontId="1"/>
  </si>
  <si>
    <t>1823　くりの渋皮煮</t>
    <phoneticPr fontId="1"/>
  </si>
  <si>
    <t>1831　はくさい漬け</t>
    <phoneticPr fontId="1"/>
  </si>
  <si>
    <t>梅-生</t>
  </si>
  <si>
    <t>1832　うめ干し</t>
  </si>
  <si>
    <t>しょうちゅう・甲類</t>
  </si>
  <si>
    <t>たくあん漬・干し大根漬</t>
  </si>
  <si>
    <t>1833　たくあん漬け</t>
  </si>
  <si>
    <t>らっきょう・りん茎-生</t>
  </si>
  <si>
    <t>1841　らっきょう漬け（甘酢漬け）</t>
    <rPh sb="13" eb="15">
      <t>アマズ</t>
    </rPh>
    <rPh sb="15" eb="16">
      <t>ヅ</t>
    </rPh>
    <phoneticPr fontId="1"/>
  </si>
  <si>
    <t>1842　新しょうがの甘酢漬け</t>
  </si>
  <si>
    <t>みょうが・花穂-生</t>
    <phoneticPr fontId="2"/>
  </si>
  <si>
    <t>1843　みょうがの甘酢漬け</t>
    <phoneticPr fontId="2"/>
  </si>
  <si>
    <t>しょうちゅう・甲類</t>
    <phoneticPr fontId="2"/>
  </si>
  <si>
    <t>梅-生</t>
    <phoneticPr fontId="2"/>
  </si>
  <si>
    <t>1851　青うめのしょうちゅう漬け（カリカリ漬け）</t>
    <phoneticPr fontId="1"/>
  </si>
  <si>
    <t>米こうじ（うるち米製品）</t>
    <phoneticPr fontId="2"/>
  </si>
  <si>
    <t>大豆・国産-乾</t>
    <phoneticPr fontId="2"/>
  </si>
  <si>
    <t>1861　みそ</t>
    <phoneticPr fontId="2"/>
  </si>
  <si>
    <t>氷砂糖</t>
    <phoneticPr fontId="2"/>
  </si>
  <si>
    <t>1871　うめ酒</t>
    <phoneticPr fontId="2"/>
  </si>
  <si>
    <t>清酒・吟醸酒</t>
  </si>
  <si>
    <t>1881　卵酒</t>
    <phoneticPr fontId="1"/>
  </si>
  <si>
    <t>－</t>
    <phoneticPr fontId="2"/>
  </si>
  <si>
    <t>米・精白米（水稲）</t>
    <phoneticPr fontId="1"/>
  </si>
  <si>
    <t>米こうじ（うるち米製品）</t>
  </si>
  <si>
    <t>1882　甘酒（発酵）</t>
    <phoneticPr fontId="1"/>
  </si>
  <si>
    <t>番茶・浸出液</t>
  </si>
  <si>
    <t>1891　番茶</t>
    <rPh sb="5" eb="7">
      <t>バンチャ</t>
    </rPh>
    <phoneticPr fontId="1"/>
  </si>
  <si>
    <t>せん茶・浸出液</t>
  </si>
  <si>
    <t>1892　せん茶</t>
    <rPh sb="7" eb="8">
      <t>チャ</t>
    </rPh>
    <phoneticPr fontId="1"/>
  </si>
  <si>
    <t>玉露・浸出液</t>
  </si>
  <si>
    <t>1893　玉露</t>
    <rPh sb="5" eb="7">
      <t>ギョクロ</t>
    </rPh>
    <phoneticPr fontId="1"/>
  </si>
  <si>
    <t>抹茶</t>
  </si>
  <si>
    <t>1894　抹茶</t>
    <rPh sb="5" eb="7">
      <t>マッチャ</t>
    </rPh>
    <phoneticPr fontId="1"/>
  </si>
  <si>
    <t>麦茶・浸出液</t>
  </si>
  <si>
    <t>1896　麦茶</t>
    <rPh sb="5" eb="7">
      <t>ムギチャ</t>
    </rPh>
    <phoneticPr fontId="1"/>
  </si>
  <si>
    <t>甘納豆　あずき</t>
  </si>
  <si>
    <t>1901　みつ豆</t>
    <phoneticPr fontId="1"/>
  </si>
  <si>
    <t>いちご　生</t>
  </si>
  <si>
    <t>1902　いちごかん</t>
    <phoneticPr fontId="1"/>
  </si>
  <si>
    <t>3.0</t>
    <phoneticPr fontId="1"/>
  </si>
  <si>
    <t>0.00</t>
    <phoneticPr fontId="1"/>
  </si>
  <si>
    <t>1904　水ようかん</t>
    <phoneticPr fontId="1"/>
  </si>
  <si>
    <t>温州みかん・ストレートジュース</t>
    <phoneticPr fontId="2"/>
  </si>
  <si>
    <t>てんぐさ・角寒天</t>
    <phoneticPr fontId="2"/>
  </si>
  <si>
    <t>1905 梅花かん</t>
    <phoneticPr fontId="1"/>
  </si>
  <si>
    <t>1911　練りようかん</t>
    <phoneticPr fontId="1"/>
  </si>
  <si>
    <t>313.0</t>
    <phoneticPr fontId="1"/>
  </si>
  <si>
    <t>梅酒</t>
  </si>
  <si>
    <t>1912　こはくかん（錦玉かん）</t>
    <phoneticPr fontId="1"/>
  </si>
  <si>
    <t>1913　いもようかん</t>
    <phoneticPr fontId="1"/>
  </si>
  <si>
    <t>きな粉　脱皮大豆</t>
  </si>
  <si>
    <t>こめ　水稲穀粒　精白米</t>
  </si>
  <si>
    <t>1921　おはぎ</t>
    <phoneticPr fontId="1"/>
  </si>
  <si>
    <t>塩昆布</t>
  </si>
  <si>
    <t>もち</t>
  </si>
  <si>
    <t>Tr</t>
    <phoneticPr fontId="1"/>
  </si>
  <si>
    <t>1922　ぜんざい</t>
    <phoneticPr fontId="1"/>
  </si>
  <si>
    <t>1923　しるこ</t>
    <phoneticPr fontId="1"/>
  </si>
  <si>
    <t>1924　くり蒸しようかん</t>
    <rPh sb="7" eb="8">
      <t>ム</t>
    </rPh>
    <phoneticPr fontId="1"/>
  </si>
  <si>
    <t>鶏卵・卵黄-ゆで</t>
  </si>
  <si>
    <t>1925　黄味しぐれ</t>
    <phoneticPr fontId="1"/>
  </si>
  <si>
    <t>1926　こなし（蒸こなし）</t>
    <rPh sb="9" eb="10">
      <t>ム</t>
    </rPh>
    <phoneticPr fontId="1"/>
  </si>
  <si>
    <t>1927　練り切り</t>
    <rPh sb="5" eb="6">
      <t>ネ</t>
    </rPh>
    <rPh sb="7" eb="8">
      <t>キ</t>
    </rPh>
    <phoneticPr fontId="1"/>
  </si>
  <si>
    <t>1931　三色だんご</t>
    <phoneticPr fontId="2"/>
  </si>
  <si>
    <t>1932　みたらしだんご</t>
    <phoneticPr fontId="2"/>
  </si>
  <si>
    <t>1933　月見だんご</t>
    <phoneticPr fontId="2"/>
  </si>
  <si>
    <t>－</t>
    <phoneticPr fontId="2"/>
  </si>
  <si>
    <t>合計</t>
    <phoneticPr fontId="1"/>
  </si>
  <si>
    <t>1982　くず切り</t>
    <phoneticPr fontId="1"/>
  </si>
  <si>
    <t>2802  杏仁豆腐（杏仁入りの寄せ物）</t>
    <rPh sb="6" eb="8">
      <t>アンニン</t>
    </rPh>
    <rPh sb="8" eb="10">
      <t>ドウフ</t>
    </rPh>
    <rPh sb="11" eb="13">
      <t>アンニン</t>
    </rPh>
    <rPh sb="13" eb="14">
      <t>イ</t>
    </rPh>
    <rPh sb="16" eb="17">
      <t>ヨ</t>
    </rPh>
    <rPh sb="18" eb="19">
      <t>モノ</t>
    </rPh>
    <phoneticPr fontId="1"/>
  </si>
  <si>
    <t>たまねぎ・りん茎-生</t>
    <phoneticPr fontId="2"/>
  </si>
  <si>
    <t>きゅうり-生</t>
    <phoneticPr fontId="2"/>
  </si>
  <si>
    <t>セロリー・葉柄-生</t>
    <phoneticPr fontId="2"/>
  </si>
  <si>
    <t>青ピーマン-生</t>
    <phoneticPr fontId="2"/>
  </si>
  <si>
    <t>レタス-生</t>
    <phoneticPr fontId="2"/>
  </si>
  <si>
    <t>サフラワー油</t>
    <phoneticPr fontId="2"/>
  </si>
  <si>
    <t>カレー粉</t>
    <phoneticPr fontId="2"/>
  </si>
  <si>
    <t>食塩</t>
    <phoneticPr fontId="2"/>
  </si>
  <si>
    <t>車糖・上白糖</t>
    <phoneticPr fontId="2"/>
  </si>
  <si>
    <t>サフラワー油</t>
    <phoneticPr fontId="18"/>
  </si>
  <si>
    <t>たまねぎ・りん茎-生</t>
    <phoneticPr fontId="2"/>
  </si>
  <si>
    <t>いわし・しらす干し-半乾燥品</t>
    <phoneticPr fontId="2"/>
  </si>
  <si>
    <t>こいくちしょうゆ</t>
    <phoneticPr fontId="2"/>
  </si>
  <si>
    <t>車糖・上白糖</t>
    <phoneticPr fontId="2"/>
  </si>
  <si>
    <t>合成清酒</t>
    <phoneticPr fontId="2"/>
  </si>
  <si>
    <t>みりん・本みりん</t>
    <phoneticPr fontId="2"/>
  </si>
  <si>
    <t>[重量]
 （ｇ）</t>
    <phoneticPr fontId="1"/>
  </si>
  <si>
    <t>たんぱく質
 （ｇ）</t>
    <phoneticPr fontId="1"/>
  </si>
  <si>
    <t>脂質
 （ｇ）</t>
    <phoneticPr fontId="1"/>
  </si>
  <si>
    <t>炭水化物
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</si>
  <si>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</si>
  <si>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</si>
  <si>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食物繊維総量 （ｇ）</t>
    <phoneticPr fontId="1"/>
  </si>
  <si>
    <t>食塩相当量
 （ｇ）</t>
    <phoneticPr fontId="1"/>
  </si>
  <si>
    <t>和牛・かたロース・赤肉-生</t>
    <phoneticPr fontId="1"/>
  </si>
  <si>
    <t>オレンジ・バレンシア・ストレートジュース</t>
    <phoneticPr fontId="2"/>
  </si>
  <si>
    <t>　　　　　　　</t>
    <phoneticPr fontId="1"/>
  </si>
  <si>
    <t>成分表に表示なし</t>
  </si>
  <si>
    <t>1895　桜の花茶</t>
    <rPh sb="5" eb="6">
      <t>サクラ</t>
    </rPh>
    <rPh sb="7" eb="8">
      <t>ハナ</t>
    </rPh>
    <rPh sb="8" eb="9">
      <t>チャ</t>
    </rPh>
    <phoneticPr fontId="1"/>
  </si>
  <si>
    <t>ナチュラルチーズ・パルメザン</t>
    <phoneticPr fontId="1"/>
  </si>
  <si>
    <t>3601 サラダマセドワーヌ</t>
    <phoneticPr fontId="1"/>
  </si>
  <si>
    <t>[重量]
 （ｇ）</t>
    <phoneticPr fontId="1"/>
  </si>
  <si>
    <t>たんぱく質
 （ｇ）</t>
    <phoneticPr fontId="1"/>
  </si>
  <si>
    <t>脂質
 （ｇ）</t>
    <phoneticPr fontId="1"/>
  </si>
  <si>
    <t>炭水化物
 （ｇ）</t>
    <phoneticPr fontId="1"/>
  </si>
  <si>
    <t>食物繊維総量 （ｇ）</t>
    <phoneticPr fontId="1"/>
  </si>
  <si>
    <t>食塩相当量
 （ｇ）</t>
    <phoneticPr fontId="1"/>
  </si>
  <si>
    <r>
      <t>ビタミンB</t>
    </r>
    <r>
      <rPr>
        <vertAlign val="subscript"/>
        <sz val="9"/>
        <rFont val="ＭＳ Ｐゴシック"/>
        <family val="3"/>
        <charset val="128"/>
      </rPr>
      <t>1</t>
    </r>
    <r>
      <rPr>
        <sz val="9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</si>
  <si>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rFont val="ＭＳ Ｐゴシック"/>
        <family val="3"/>
        <charset val="128"/>
      </rPr>
      <t>2</t>
    </r>
    <r>
      <rPr>
        <sz val="9"/>
        <rFont val="ＭＳ Ｐゴシック"/>
        <family val="3"/>
        <charset val="128"/>
      </rPr>
      <t xml:space="preserve">
(mg)</t>
    </r>
    <phoneticPr fontId="1"/>
  </si>
  <si>
    <t>01020</t>
    <phoneticPr fontId="1"/>
  </si>
  <si>
    <t>17012</t>
    <phoneticPr fontId="1"/>
  </si>
  <si>
    <t>11163</t>
    <phoneticPr fontId="1"/>
  </si>
  <si>
    <t>06153</t>
    <phoneticPr fontId="1"/>
  </si>
  <si>
    <t>06103</t>
    <phoneticPr fontId="1"/>
  </si>
  <si>
    <t>16001</t>
    <phoneticPr fontId="1"/>
  </si>
  <si>
    <t>17008</t>
    <phoneticPr fontId="1"/>
  </si>
  <si>
    <t>17012</t>
    <phoneticPr fontId="1"/>
  </si>
  <si>
    <t>02034</t>
    <phoneticPr fontId="1"/>
  </si>
  <si>
    <t>06024</t>
    <phoneticPr fontId="1"/>
  </si>
  <si>
    <r>
      <t>ビタミンB</t>
    </r>
    <r>
      <rPr>
        <vertAlign val="subscript"/>
        <sz val="9"/>
        <rFont val="ＭＳ Ｐゴシック"/>
        <family val="3"/>
        <charset val="128"/>
      </rPr>
      <t>1</t>
    </r>
    <r>
      <rPr>
        <sz val="9"/>
        <rFont val="ＭＳ Ｐゴシック"/>
        <family val="3"/>
        <charset val="128"/>
      </rPr>
      <t xml:space="preserve">
(mg)</t>
    </r>
  </si>
  <si>
    <r>
      <t>ビタミンB</t>
    </r>
    <r>
      <rPr>
        <vertAlign val="subscript"/>
        <sz val="9"/>
        <rFont val="ＭＳ Ｐゴシック"/>
        <family val="3"/>
        <charset val="128"/>
      </rPr>
      <t>2</t>
    </r>
    <r>
      <rPr>
        <sz val="9"/>
        <rFont val="ＭＳ Ｐゴシック"/>
        <family val="3"/>
        <charset val="128"/>
      </rPr>
      <t xml:space="preserve">
(mg)</t>
    </r>
  </si>
  <si>
    <t>1018</t>
    <phoneticPr fontId="1"/>
  </si>
  <si>
    <t>にんじん・根，皮むき-生</t>
    <phoneticPr fontId="1"/>
  </si>
  <si>
    <t>若鶏・もも，皮つき-生</t>
    <phoneticPr fontId="1"/>
  </si>
  <si>
    <t>にんじん・根，皮むき-生</t>
    <phoneticPr fontId="1"/>
  </si>
  <si>
    <t>若鶏・もも，皮つき-生</t>
    <phoneticPr fontId="1"/>
  </si>
  <si>
    <t>金時にんじん・根，皮つき-生</t>
    <phoneticPr fontId="1"/>
  </si>
  <si>
    <t>根深ねぎ・葉，軟白-生</t>
    <phoneticPr fontId="2"/>
  </si>
  <si>
    <t>根深ねぎ・葉，軟白-生</t>
    <phoneticPr fontId="2"/>
  </si>
  <si>
    <t>わさび・粉，からし粉入り</t>
    <phoneticPr fontId="2"/>
  </si>
  <si>
    <t>若鶏・もも，皮つき-生</t>
    <phoneticPr fontId="1"/>
  </si>
  <si>
    <t>じゅんさい・若葉，水煮びん詰</t>
    <phoneticPr fontId="1"/>
  </si>
  <si>
    <t>乾燥わかめ-素干し，水戻し</t>
    <phoneticPr fontId="1"/>
  </si>
  <si>
    <t>にんじん・根，皮むき-生</t>
    <phoneticPr fontId="1"/>
  </si>
  <si>
    <t>大根・根，皮むき-生</t>
    <phoneticPr fontId="1"/>
  </si>
  <si>
    <t>こしょう・白，粉</t>
    <phoneticPr fontId="1"/>
  </si>
  <si>
    <t>にんじん・根，皮むき-生</t>
    <phoneticPr fontId="1"/>
  </si>
  <si>
    <t>成鶏・もも，皮なし-生</t>
    <phoneticPr fontId="2"/>
  </si>
  <si>
    <t>成鶏・もも，皮つき-生</t>
    <phoneticPr fontId="1"/>
  </si>
  <si>
    <t>成鶏・もも，皮なし-生</t>
    <phoneticPr fontId="1"/>
  </si>
  <si>
    <t>成鶏・むね，皮つき-生</t>
    <phoneticPr fontId="1"/>
  </si>
  <si>
    <t>かぶ・根，皮つき-生</t>
    <phoneticPr fontId="1"/>
  </si>
  <si>
    <t>1301　源平なます</t>
    <phoneticPr fontId="1"/>
  </si>
  <si>
    <t>かぶ・根，皮むき-生</t>
    <phoneticPr fontId="1"/>
  </si>
  <si>
    <t>1331　焼きなすの浸し物</t>
    <phoneticPr fontId="1"/>
  </si>
  <si>
    <t>1332　かずのこの浸し物</t>
    <phoneticPr fontId="1"/>
  </si>
  <si>
    <t>1335　たたきごぼうのごまじょうゆあえ</t>
    <phoneticPr fontId="1"/>
  </si>
  <si>
    <t>1412　松笠いかの照り焼き</t>
    <phoneticPr fontId="1"/>
  </si>
  <si>
    <t>1432　あまだいの西京焼き</t>
    <phoneticPr fontId="1"/>
  </si>
  <si>
    <t>1461　若鶏の鉄板照り焼き</t>
    <phoneticPr fontId="1"/>
  </si>
  <si>
    <t>こしょう・黒，粉</t>
    <phoneticPr fontId="1"/>
  </si>
  <si>
    <t>にんじん・根，皮むき-生</t>
    <phoneticPr fontId="1"/>
  </si>
  <si>
    <t>大根・根，皮むき-生</t>
    <phoneticPr fontId="1"/>
  </si>
  <si>
    <t>1501　素揚げこんぶ</t>
    <phoneticPr fontId="1"/>
  </si>
  <si>
    <t>1511　揚げ出し豆腐</t>
    <phoneticPr fontId="1"/>
  </si>
  <si>
    <t>1531　きすのから揚げ</t>
    <phoneticPr fontId="1"/>
  </si>
  <si>
    <t>1551　えびの真砂揚げ</t>
    <phoneticPr fontId="1"/>
  </si>
  <si>
    <t>1561　菊花揚げ</t>
    <phoneticPr fontId="1"/>
  </si>
  <si>
    <t>1571　みぞれ揚げ</t>
    <phoneticPr fontId="1"/>
  </si>
  <si>
    <t>1581　鶏肉の巻き揚げ煮</t>
    <phoneticPr fontId="1"/>
  </si>
  <si>
    <t>1592　野菜のかき揚げ</t>
    <phoneticPr fontId="1"/>
  </si>
  <si>
    <t>1603　かぼちゃと茶せんなすのたき合わせ</t>
    <phoneticPr fontId="1"/>
  </si>
  <si>
    <t>1632　こぶ巻き（門松こんぶ）</t>
    <phoneticPr fontId="1"/>
  </si>
  <si>
    <t>にんじん・根，皮むき-生</t>
    <phoneticPr fontId="1"/>
  </si>
  <si>
    <t>若鶏・もも，皮なし-生</t>
    <phoneticPr fontId="1"/>
  </si>
  <si>
    <t>にんじん・根，皮むき-生</t>
    <phoneticPr fontId="1"/>
  </si>
  <si>
    <t>和牛・かたロース・脂身つき-生</t>
    <phoneticPr fontId="2"/>
  </si>
  <si>
    <t>大根・根，皮つき-ゆで</t>
    <phoneticPr fontId="1"/>
  </si>
  <si>
    <t>若鶏・手羽，皮つき-生</t>
    <phoneticPr fontId="2"/>
  </si>
  <si>
    <t>若鶏・むね，皮なし-生</t>
    <phoneticPr fontId="2"/>
  </si>
  <si>
    <t>若鶏・もも，皮なし-生</t>
    <phoneticPr fontId="2"/>
  </si>
  <si>
    <t>大根・根，皮むき-生</t>
    <phoneticPr fontId="2"/>
  </si>
  <si>
    <t>にんじん・根，皮むき-生</t>
    <phoneticPr fontId="2"/>
  </si>
  <si>
    <t>大根・根，皮むき-生</t>
    <phoneticPr fontId="2"/>
  </si>
  <si>
    <t>1801　しらす干しの佃煮</t>
    <phoneticPr fontId="1"/>
  </si>
  <si>
    <t>1802　かつおの角煮</t>
    <phoneticPr fontId="1"/>
  </si>
  <si>
    <t>あまのり・ほしのり</t>
    <phoneticPr fontId="1"/>
  </si>
  <si>
    <t>くり・日本ぐり-生</t>
    <phoneticPr fontId="1"/>
  </si>
  <si>
    <t>さくらんぼ　国産，生</t>
    <phoneticPr fontId="1"/>
  </si>
  <si>
    <t>レモン　果汁，生</t>
    <phoneticPr fontId="1"/>
  </si>
  <si>
    <t>1903　あわ雪かん</t>
    <phoneticPr fontId="1"/>
  </si>
  <si>
    <t>あずき　全粒，乾</t>
    <phoneticPr fontId="1"/>
  </si>
  <si>
    <t>やまといも　塊根，生</t>
    <phoneticPr fontId="1"/>
  </si>
  <si>
    <t>こしょう・白，粉</t>
    <phoneticPr fontId="1"/>
  </si>
  <si>
    <t>にんじん・根，皮むき-生</t>
    <phoneticPr fontId="1"/>
  </si>
  <si>
    <t>根深ねぎ・葉，軟白-生</t>
    <phoneticPr fontId="1"/>
  </si>
  <si>
    <t>2023　什錦焼麺（五目焼きそば）</t>
    <phoneticPr fontId="1"/>
  </si>
  <si>
    <t>2024　什錦湯麺（五目汁そば）</t>
    <phoneticPr fontId="1"/>
  </si>
  <si>
    <t>2031　雲呑（わんたん）</t>
    <phoneticPr fontId="1"/>
  </si>
  <si>
    <t>2041　焼売（しゅうまい）</t>
    <phoneticPr fontId="1"/>
  </si>
  <si>
    <t>2051　鍋貼餃子（焼きぎょうざ）</t>
    <phoneticPr fontId="1"/>
  </si>
  <si>
    <t>きゅうり　果実，生</t>
    <phoneticPr fontId="1"/>
  </si>
  <si>
    <t>葉ねぎ　葉，生</t>
    <phoneticPr fontId="1"/>
  </si>
  <si>
    <t>しょうが　根茎，生</t>
    <phoneticPr fontId="1"/>
  </si>
  <si>
    <t>にんにく　りん茎，生</t>
    <phoneticPr fontId="1"/>
  </si>
  <si>
    <t>かいわれだいこん　芽ばえ，生</t>
    <phoneticPr fontId="1"/>
  </si>
  <si>
    <t>酵母・パン酵母，乾燥</t>
    <phoneticPr fontId="1"/>
  </si>
  <si>
    <t>2101　清川鶉蛋（うずら卵のスープ）</t>
    <phoneticPr fontId="1"/>
  </si>
  <si>
    <t>2102　三鮮湯（三色スープ）</t>
    <phoneticPr fontId="1"/>
  </si>
  <si>
    <t>スイートコーン・缶詰，クリームスタイル</t>
    <phoneticPr fontId="1"/>
  </si>
  <si>
    <t>こしょう・白，粉</t>
    <phoneticPr fontId="1"/>
  </si>
  <si>
    <t>根深ねぎ・葉，軟白-生</t>
    <phoneticPr fontId="1"/>
  </si>
  <si>
    <t>こしょう・黒，粉</t>
    <phoneticPr fontId="1"/>
  </si>
  <si>
    <t>大根・根，皮むき-生</t>
    <phoneticPr fontId="1"/>
  </si>
  <si>
    <t>成鶏・もも，皮つき-生</t>
    <phoneticPr fontId="1"/>
  </si>
  <si>
    <t>2322　涼泡黄瓜（きゅうりのあえ物）</t>
    <phoneticPr fontId="1"/>
  </si>
  <si>
    <t>2331　拌粉篠（はるさめのあえ物）</t>
    <phoneticPr fontId="1"/>
  </si>
  <si>
    <t>若鶏・むね，皮つき-生</t>
    <phoneticPr fontId="1"/>
  </si>
  <si>
    <t>2401　木犀肉（豚肉と卵の炒め物）</t>
    <phoneticPr fontId="1"/>
  </si>
  <si>
    <t>豚・かたロース・赤肉-生</t>
    <phoneticPr fontId="1"/>
  </si>
  <si>
    <t>にんじん・根，皮むき-生</t>
    <phoneticPr fontId="1"/>
  </si>
  <si>
    <t>若鶏・もも，皮つき-生</t>
    <phoneticPr fontId="1"/>
  </si>
  <si>
    <t>落花生-いり，大粒種（殻，種皮なし）</t>
    <phoneticPr fontId="1"/>
  </si>
  <si>
    <t>2491　芙蓉蟹（かにたま）</t>
    <phoneticPr fontId="1"/>
  </si>
  <si>
    <t>2501　蝦仁吐司（えびすりみのパン揚げ）</t>
    <phoneticPr fontId="1"/>
  </si>
  <si>
    <t>2511　炸丸子（揚げ肉だんご）</t>
    <phoneticPr fontId="1"/>
  </si>
  <si>
    <t>豚・ロース・脂身つき-生</t>
    <phoneticPr fontId="2"/>
  </si>
  <si>
    <t>根深ねぎ・葉，軟白-生</t>
    <phoneticPr fontId="2"/>
  </si>
  <si>
    <t>2541　軟炸鶏（鶏の衣揚げ）</t>
    <phoneticPr fontId="1"/>
  </si>
  <si>
    <t>しょうが　根茎，生</t>
    <phoneticPr fontId="1"/>
  </si>
  <si>
    <t>たまねぎ　りん茎，生</t>
    <phoneticPr fontId="1"/>
  </si>
  <si>
    <t>にんにく　りん茎，生</t>
    <phoneticPr fontId="1"/>
  </si>
  <si>
    <t>たけのこ　若茎，ゆで</t>
    <phoneticPr fontId="1"/>
  </si>
  <si>
    <t>はくさい　結球葉，生</t>
    <phoneticPr fontId="1"/>
  </si>
  <si>
    <t>2621　叉焼肉（焼き豚）</t>
    <phoneticPr fontId="1"/>
  </si>
  <si>
    <t>2631　東坡肉（豚のやわらか煮）</t>
    <phoneticPr fontId="1"/>
  </si>
  <si>
    <t>若鶏・もも，皮つき-生</t>
    <phoneticPr fontId="1"/>
  </si>
  <si>
    <t>根深ねぎ・葉，軟白-生</t>
    <phoneticPr fontId="1"/>
  </si>
  <si>
    <t>クリーム，乳脂肪</t>
    <phoneticPr fontId="1"/>
  </si>
  <si>
    <t>2811　湯元宵(あん入り白玉だんごのゆで菓子)</t>
    <phoneticPr fontId="1"/>
  </si>
  <si>
    <t>2841　高麗香蕉（バナナの卵白衣揚げ）</t>
    <phoneticPr fontId="1"/>
  </si>
  <si>
    <t>[重量]
 （ｇ）</t>
    <phoneticPr fontId="1"/>
  </si>
  <si>
    <t>たんぱく質
 （ｇ）</t>
    <phoneticPr fontId="1"/>
  </si>
  <si>
    <t>脂質
 （ｇ）</t>
    <phoneticPr fontId="1"/>
  </si>
  <si>
    <t>炭水化物
 （ｇ）</t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</si>
  <si>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1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</si>
  <si>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r>
      <t>ビタミンB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 xml:space="preserve">
(mg)</t>
    </r>
    <phoneticPr fontId="1"/>
  </si>
  <si>
    <t>食物繊維総量 （ｇ）</t>
    <phoneticPr fontId="1"/>
  </si>
  <si>
    <t>食塩相当量
 （ｇ）</t>
    <phoneticPr fontId="1"/>
  </si>
  <si>
    <t>落花生-いり，大粒種（殻，種皮なし）</t>
    <phoneticPr fontId="1"/>
  </si>
  <si>
    <t>落花生-いり，大粒種（殻，種皮なし）</t>
    <phoneticPr fontId="1"/>
  </si>
  <si>
    <t>トマト・缶詰・ホール</t>
    <phoneticPr fontId="1"/>
  </si>
  <si>
    <t>こしょう・混合，粉</t>
    <phoneticPr fontId="1"/>
  </si>
  <si>
    <t>こしょう・混合，粉</t>
    <phoneticPr fontId="1"/>
  </si>
  <si>
    <t>こしょう・白，粉</t>
    <phoneticPr fontId="1"/>
  </si>
  <si>
    <t>若鶏・もも，皮つき-生</t>
    <phoneticPr fontId="1"/>
  </si>
  <si>
    <t>こしょう・白，粉</t>
    <phoneticPr fontId="1"/>
  </si>
  <si>
    <t>若鶏・もも，皮つき-生</t>
    <phoneticPr fontId="1"/>
  </si>
  <si>
    <t>クリーム，乳脂肪</t>
    <phoneticPr fontId="1"/>
  </si>
  <si>
    <t>酵母・パン酵母，乾燥</t>
    <phoneticPr fontId="1"/>
  </si>
  <si>
    <t>酵母・パン酵母，乾燥</t>
    <phoneticPr fontId="1"/>
  </si>
  <si>
    <t>こしょう・黒，粉</t>
    <phoneticPr fontId="1"/>
  </si>
  <si>
    <t>酵母・パン酵母，乾燥</t>
    <phoneticPr fontId="2"/>
  </si>
  <si>
    <t>クリーム，乳脂肪</t>
    <phoneticPr fontId="2"/>
  </si>
  <si>
    <t>かつお・缶詰-油漬け，フレーク</t>
    <phoneticPr fontId="2"/>
  </si>
  <si>
    <t>酵母・パン酵母，乾燥</t>
    <phoneticPr fontId="1"/>
  </si>
  <si>
    <t>酵母・パン酵母，圧搾</t>
    <phoneticPr fontId="1"/>
  </si>
  <si>
    <t>－</t>
    <phoneticPr fontId="1"/>
  </si>
  <si>
    <t>酵母・パン酵母，乾燥</t>
    <phoneticPr fontId="1"/>
  </si>
  <si>
    <t>クリーム，植物性脂肪</t>
    <phoneticPr fontId="1"/>
  </si>
  <si>
    <t>酵母・パン酵母，乾燥</t>
    <phoneticPr fontId="1"/>
  </si>
  <si>
    <t>酵母・パン酵母，乾燥</t>
    <phoneticPr fontId="2"/>
  </si>
  <si>
    <t>こしょう・白，粉</t>
    <phoneticPr fontId="1"/>
  </si>
  <si>
    <t>にんじん・根，皮むき-生</t>
    <phoneticPr fontId="1"/>
  </si>
  <si>
    <t>こしょう・黒，粉</t>
    <phoneticPr fontId="1"/>
  </si>
  <si>
    <t>クリーム，乳脂肪</t>
    <phoneticPr fontId="1"/>
  </si>
  <si>
    <t>クリーム，植物性脂肪</t>
    <phoneticPr fontId="1"/>
  </si>
  <si>
    <t>クリーム，乳脂肪</t>
    <phoneticPr fontId="2"/>
  </si>
  <si>
    <t>こしょう・白，粉</t>
    <phoneticPr fontId="2"/>
  </si>
  <si>
    <t>スイートコーン・缶詰，クリームスタイル</t>
    <phoneticPr fontId="1"/>
  </si>
  <si>
    <t>クリーム，植物性脂肪</t>
    <phoneticPr fontId="1"/>
  </si>
  <si>
    <t>にんじん・根，皮むき-生</t>
    <phoneticPr fontId="1"/>
  </si>
  <si>
    <t>クリーム，乳脂肪</t>
    <phoneticPr fontId="1"/>
  </si>
  <si>
    <t>にんじん・根，皮つき-生</t>
    <phoneticPr fontId="1"/>
  </si>
  <si>
    <t>かぶ・根，皮つき-生</t>
    <phoneticPr fontId="1"/>
  </si>
  <si>
    <t>にんじん・根，皮むき-生</t>
    <phoneticPr fontId="1"/>
  </si>
  <si>
    <t>こしょう・黒，粉</t>
    <phoneticPr fontId="1"/>
  </si>
  <si>
    <t>にんじん・根，皮つき-生</t>
    <phoneticPr fontId="1"/>
  </si>
  <si>
    <t>こしょう・白，粉</t>
    <phoneticPr fontId="1"/>
  </si>
  <si>
    <t>若鶏・もも，皮なし-生</t>
    <phoneticPr fontId="1"/>
  </si>
  <si>
    <t>にんじん・根，皮つき-生</t>
    <phoneticPr fontId="1"/>
  </si>
  <si>
    <t>にんじん・根，皮むき-生</t>
    <phoneticPr fontId="2"/>
  </si>
  <si>
    <t>こしょう・白，粉</t>
    <phoneticPr fontId="2"/>
  </si>
  <si>
    <t>こしょう・黒，粉</t>
    <phoneticPr fontId="2"/>
  </si>
  <si>
    <t>にんじん・根，皮むき-生</t>
    <phoneticPr fontId="2"/>
  </si>
  <si>
    <t>こしょう　白，粉</t>
    <phoneticPr fontId="1"/>
  </si>
  <si>
    <t>じゃがいも　塊茎，生</t>
    <phoneticPr fontId="1"/>
  </si>
  <si>
    <t>こしょう　白，粉</t>
    <phoneticPr fontId="1"/>
  </si>
  <si>
    <t>パセリ　葉，生</t>
    <phoneticPr fontId="1"/>
  </si>
  <si>
    <t>たまねぎ　りん茎，生</t>
    <phoneticPr fontId="1"/>
  </si>
  <si>
    <t>パセリ　葉，生</t>
    <phoneticPr fontId="1"/>
  </si>
  <si>
    <t>レモン　果汁，生</t>
    <phoneticPr fontId="1"/>
  </si>
  <si>
    <t>スナップえんどう　若ざや，生</t>
    <phoneticPr fontId="1"/>
  </si>
  <si>
    <t>じゃがいも　塊茎，生</t>
    <phoneticPr fontId="1"/>
  </si>
  <si>
    <t>にんじん　根，皮つき，生</t>
    <phoneticPr fontId="1"/>
  </si>
  <si>
    <t>ブラックタイガー　養殖，生</t>
    <phoneticPr fontId="1"/>
  </si>
  <si>
    <t>キャベツ　結球葉，生</t>
    <phoneticPr fontId="1"/>
  </si>
  <si>
    <t>レモン　果汁，生</t>
    <phoneticPr fontId="1"/>
  </si>
  <si>
    <t>かき　養殖，生</t>
    <phoneticPr fontId="1"/>
  </si>
  <si>
    <t>にんじん・根，皮つき-生</t>
    <phoneticPr fontId="1"/>
  </si>
  <si>
    <t>こしょう・混合，粉</t>
    <phoneticPr fontId="1"/>
  </si>
  <si>
    <t>こしょう・黒，粉</t>
    <phoneticPr fontId="1"/>
  </si>
  <si>
    <t>じゃがいも　塊茎，生</t>
    <phoneticPr fontId="1"/>
  </si>
  <si>
    <t>たまねぎ　りん茎，生</t>
    <phoneticPr fontId="1"/>
  </si>
  <si>
    <t>こしょう　白，粉</t>
    <phoneticPr fontId="1"/>
  </si>
  <si>
    <t>キャベツ　結球葉，生</t>
    <phoneticPr fontId="1"/>
  </si>
  <si>
    <t>豚肉　大型種　ロース　脂身つき，生</t>
    <phoneticPr fontId="1"/>
  </si>
  <si>
    <t>パセリ　葉，生</t>
    <phoneticPr fontId="1"/>
  </si>
  <si>
    <t>さくらんぼ　国産，生</t>
    <phoneticPr fontId="1"/>
  </si>
  <si>
    <t>キャベツ　結球葉，生</t>
    <phoneticPr fontId="1"/>
  </si>
  <si>
    <t>こしょう　白，粉</t>
    <phoneticPr fontId="1"/>
  </si>
  <si>
    <t>若鶏・手羽，皮つき-生</t>
    <phoneticPr fontId="2"/>
  </si>
  <si>
    <t>若鶏・むね，皮なし-生</t>
    <phoneticPr fontId="2"/>
  </si>
  <si>
    <t>若鶏・もも，皮なし-生</t>
    <phoneticPr fontId="2"/>
  </si>
  <si>
    <t>にんじん・根，皮むき-生</t>
    <phoneticPr fontId="1"/>
  </si>
  <si>
    <t>こしょう・黒，粉</t>
    <phoneticPr fontId="2"/>
  </si>
  <si>
    <t>若鶏・もも，皮つき-生</t>
    <phoneticPr fontId="2"/>
  </si>
  <si>
    <t>にんじん・根，皮むき-生</t>
    <phoneticPr fontId="2"/>
  </si>
  <si>
    <t>成鶏・もも，皮つき-生</t>
    <phoneticPr fontId="1"/>
  </si>
  <si>
    <t>クリーム，乳脂肪</t>
    <phoneticPr fontId="1"/>
  </si>
  <si>
    <t>にんじん・根，皮むき-生</t>
    <phoneticPr fontId="1"/>
  </si>
  <si>
    <t>若鶏・もも，皮つき-生</t>
    <phoneticPr fontId="1"/>
  </si>
  <si>
    <t>若鶏・むね，皮つき-生</t>
    <phoneticPr fontId="1"/>
  </si>
  <si>
    <t>ブラックタイガー　養殖，生</t>
    <phoneticPr fontId="1"/>
  </si>
  <si>
    <t>セロリー　葉柄，生</t>
    <phoneticPr fontId="1"/>
  </si>
  <si>
    <t>きゅうり　果実，生</t>
    <phoneticPr fontId="1"/>
  </si>
  <si>
    <t>レタス　結球葉，生</t>
    <phoneticPr fontId="1"/>
  </si>
  <si>
    <t>にんじん・根，皮むき-生</t>
    <phoneticPr fontId="2"/>
  </si>
  <si>
    <t>こしょう・混合，粉</t>
    <phoneticPr fontId="2"/>
  </si>
  <si>
    <t>こしょう・白，粉</t>
    <phoneticPr fontId="18"/>
  </si>
  <si>
    <t>クリーム，乳脂肪</t>
    <phoneticPr fontId="2"/>
  </si>
  <si>
    <t>クリーム，乳脂肪</t>
    <phoneticPr fontId="1"/>
  </si>
  <si>
    <t>レモン　果汁，生</t>
    <phoneticPr fontId="1"/>
  </si>
  <si>
    <t>クリーム，乳脂肪</t>
    <phoneticPr fontId="1"/>
  </si>
  <si>
    <t>車糖・上白糖</t>
    <phoneticPr fontId="1"/>
  </si>
  <si>
    <t>クリーム，乳脂肪</t>
    <phoneticPr fontId="1"/>
  </si>
  <si>
    <t>さくらんぼ　国産，生</t>
    <phoneticPr fontId="1"/>
  </si>
  <si>
    <t>レモン　全果，生</t>
    <phoneticPr fontId="1"/>
  </si>
  <si>
    <t>レモン　果汁，生</t>
    <phoneticPr fontId="1"/>
  </si>
  <si>
    <t>こしょう・黒，粉</t>
    <phoneticPr fontId="1"/>
  </si>
  <si>
    <t>クリーム，植物性脂肪</t>
    <phoneticPr fontId="1"/>
  </si>
  <si>
    <t>クリーム，乳脂肪</t>
    <phoneticPr fontId="1"/>
  </si>
  <si>
    <t>コリアンダー，クミン</t>
    <phoneticPr fontId="1"/>
  </si>
  <si>
    <t>成鶏・むね，皮つき-生</t>
    <phoneticPr fontId="1"/>
  </si>
  <si>
    <t>カルダモン，コリアンダー，マスターシード</t>
    <phoneticPr fontId="2"/>
  </si>
  <si>
    <t>たまねぎ　りん茎，生</t>
    <phoneticPr fontId="1"/>
  </si>
  <si>
    <t>レモン　果汁，生</t>
    <phoneticPr fontId="1"/>
  </si>
  <si>
    <t>しょうが　根茎，生</t>
    <phoneticPr fontId="1"/>
  </si>
  <si>
    <t>とうがらし　果実，生</t>
    <phoneticPr fontId="1"/>
  </si>
  <si>
    <t>トマト　果実，生</t>
    <phoneticPr fontId="1"/>
  </si>
  <si>
    <t>にんじん・根，皮むき-生</t>
    <phoneticPr fontId="1"/>
  </si>
  <si>
    <t>こしょう・混合，粉</t>
    <phoneticPr fontId="1"/>
  </si>
  <si>
    <t>にんじん・根，皮つき-生</t>
    <phoneticPr fontId="1"/>
  </si>
  <si>
    <t>若鶏肉　もも　皮つき，生</t>
    <phoneticPr fontId="1"/>
  </si>
  <si>
    <t>たまねぎ　りん茎，生</t>
    <phoneticPr fontId="1"/>
  </si>
  <si>
    <t>青ピーマン　果実，生</t>
    <phoneticPr fontId="1"/>
  </si>
  <si>
    <t>にんじん　根，皮つき，生</t>
    <phoneticPr fontId="1"/>
  </si>
  <si>
    <t>きゅうり　果実，生</t>
    <phoneticPr fontId="1"/>
  </si>
  <si>
    <t>しそ　葉，生</t>
    <phoneticPr fontId="1"/>
  </si>
  <si>
    <t>にら　葉，生</t>
    <phoneticPr fontId="1"/>
  </si>
  <si>
    <t>ブラックタイガー　養殖，生</t>
    <phoneticPr fontId="1"/>
  </si>
  <si>
    <t>ピスタチオ-いり，味付け</t>
    <phoneticPr fontId="1"/>
  </si>
  <si>
    <t>きゅうり　果実，生</t>
    <phoneticPr fontId="1"/>
  </si>
  <si>
    <t>根深ねぎ　葉，軟白，生</t>
    <phoneticPr fontId="1"/>
  </si>
  <si>
    <t>若鶏・もも，皮つき-生</t>
    <phoneticPr fontId="1"/>
  </si>
  <si>
    <t>トマト・缶詰・ホール</t>
    <phoneticPr fontId="1"/>
  </si>
  <si>
    <t>クリーム，乳脂肪</t>
    <phoneticPr fontId="1"/>
  </si>
  <si>
    <t>－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</si>
</sst>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176" formatCode="0_ "/>
    <numFmt numFmtId="177" formatCode="0.0_ "/>
    <numFmt numFmtId="178" formatCode="0.00_ "/>
    <numFmt numFmtId="179" formatCode="0_);[Red]\(0\)"/>
    <numFmt numFmtId="180" formatCode="0.0"/>
    <numFmt numFmtId="181" formatCode="0;_ꀀ"/>
    <numFmt numFmtId="182" formatCode="0.00;_Ā"/>
    <numFmt numFmtId="183" formatCode="0;_Ā"/>
    <numFmt numFmtId="184" formatCode="0.0;_Ā"/>
    <numFmt numFmtId="185" formatCode="0;_鴀"/>
    <numFmt numFmtId="186" formatCode="0;_⤀"/>
    <numFmt numFmtId="187" formatCode="0;_℀"/>
    <numFmt numFmtId="188" formatCode="0.0;_℀"/>
    <numFmt numFmtId="189" formatCode="0;__x0000_"/>
    <numFmt numFmtId="190" formatCode="0.0;_ꀀ"/>
    <numFmt numFmtId="191" formatCode="0;_䄀"/>
    <numFmt numFmtId="192" formatCode="0;_؀"/>
    <numFmt numFmtId="193" formatCode="0.0;_؀"/>
    <numFmt numFmtId="194" formatCode="0.00_);[Red]\(0.00\)"/>
    <numFmt numFmtId="195" formatCode="0.0_);[Red]\(0.0\)"/>
    <numFmt numFmtId="196" formatCode="0.0;__xd900_"/>
  </numFmts>
  <fonts count="3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9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明朝"/>
      <family val="1"/>
      <charset val="128"/>
    </font>
    <font>
      <sz val="9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</font>
    <font>
      <vertAlign val="subscript"/>
      <sz val="9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indexed="8"/>
      <name val="ＭＳ Ｐゴシック"/>
      <family val="3"/>
      <charset val="128"/>
      <scheme val="minor"/>
    </font>
    <font>
      <vertAlign val="subscript"/>
      <sz val="9"/>
      <color indexed="8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indexed="8"/>
      <name val="ＭＳ明朝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color rgb="FF0000FF"/>
      <name val="ＭＳ Ｐゴシック"/>
      <family val="3"/>
      <charset val="128"/>
      <scheme val="minor"/>
    </font>
    <font>
      <sz val="11"/>
      <color indexed="8"/>
      <name val="ＭＳ Ｐゴシック"/>
      <family val="2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</font>
    <font>
      <vertAlign val="subscript"/>
      <sz val="9"/>
      <name val="ＭＳ Ｐゴシック"/>
      <family val="3"/>
      <charset val="128"/>
    </font>
    <font>
      <sz val="10"/>
      <color indexed="8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hair">
        <color auto="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11">
    <xf numFmtId="0" fontId="0" fillId="0" borderId="0">
      <alignment vertical="center"/>
    </xf>
    <xf numFmtId="0" fontId="4" fillId="0" borderId="0"/>
    <xf numFmtId="0" fontId="4" fillId="0" borderId="0"/>
    <xf numFmtId="38" fontId="4" fillId="0" borderId="0" applyFont="0" applyFill="0" applyBorder="0" applyAlignment="0" applyProtection="0"/>
    <xf numFmtId="0" fontId="4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16" fillId="0" borderId="0"/>
    <xf numFmtId="0" fontId="11" fillId="0" borderId="0">
      <alignment vertical="center"/>
    </xf>
  </cellStyleXfs>
  <cellXfs count="101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4" fillId="0" borderId="0" xfId="1" quotePrefix="1" applyNumberFormat="1" applyFont="1" applyAlignment="1">
      <alignment horizontal="center" vertical="center"/>
    </xf>
    <xf numFmtId="177" fontId="4" fillId="0" borderId="0" xfId="1" quotePrefix="1" applyNumberFormat="1" applyFont="1" applyFill="1" applyAlignment="1">
      <alignment horizontal="center"/>
    </xf>
    <xf numFmtId="177" fontId="4" fillId="0" borderId="0" xfId="1" quotePrefix="1" applyNumberFormat="1" applyFont="1" applyFill="1" applyBorder="1" applyAlignment="1">
      <alignment horizontal="center"/>
    </xf>
    <xf numFmtId="178" fontId="4" fillId="0" borderId="0" xfId="1" quotePrefix="1" applyNumberFormat="1" applyFont="1" applyFill="1" applyBorder="1" applyAlignment="1">
      <alignment horizontal="center"/>
    </xf>
    <xf numFmtId="178" fontId="4" fillId="0" borderId="0" xfId="1" quotePrefix="1" applyNumberFormat="1" applyFont="1" applyFill="1" applyBorder="1" applyAlignment="1">
      <alignment horizontal="center" vertical="center"/>
    </xf>
    <xf numFmtId="176" fontId="4" fillId="0" borderId="0" xfId="1" quotePrefix="1" applyNumberFormat="1" applyFont="1" applyFill="1" applyBorder="1" applyAlignment="1">
      <alignment horizontal="center"/>
    </xf>
    <xf numFmtId="177" fontId="4" fillId="0" borderId="0" xfId="1" quotePrefix="1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0" xfId="0" applyAlignment="1">
      <alignment horizontal="right" vertical="center"/>
    </xf>
    <xf numFmtId="179" fontId="4" fillId="0" borderId="0" xfId="1" applyNumberFormat="1" applyFont="1" applyFill="1" applyAlignment="1">
      <alignment horizontal="center"/>
    </xf>
    <xf numFmtId="179" fontId="0" fillId="0" borderId="0" xfId="0" applyNumberFormat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176" fontId="4" fillId="0" borderId="0" xfId="1" quotePrefix="1" applyNumberFormat="1" applyFont="1" applyFill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0" xfId="0" applyFill="1" applyAlignment="1">
      <alignment horizontal="center" vertical="center"/>
    </xf>
    <xf numFmtId="179" fontId="0" fillId="0" borderId="0" xfId="0" applyNumberFormat="1" applyFill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0" xfId="0" applyBorder="1">
      <alignment vertical="center"/>
    </xf>
    <xf numFmtId="176" fontId="4" fillId="0" borderId="0" xfId="1" quotePrefix="1" applyNumberFormat="1" applyFont="1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5" xfId="0" applyBorder="1">
      <alignment vertical="center"/>
    </xf>
    <xf numFmtId="0" fontId="0" fillId="0" borderId="0" xfId="0" applyAlignment="1">
      <alignment horizontal="left" vertical="center"/>
    </xf>
    <xf numFmtId="0" fontId="6" fillId="0" borderId="0" xfId="0" applyFont="1">
      <alignment vertical="center"/>
    </xf>
    <xf numFmtId="0" fontId="0" fillId="0" borderId="0" xfId="0" applyBorder="1" applyAlignment="1">
      <alignment vertical="center"/>
    </xf>
    <xf numFmtId="1" fontId="0" fillId="0" borderId="0" xfId="0" applyNumberFormat="1" applyAlignment="1">
      <alignment horizontal="right" vertical="center"/>
    </xf>
    <xf numFmtId="1" fontId="0" fillId="0" borderId="0" xfId="0" applyNumberFormat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Fill="1" applyBorder="1" applyAlignment="1">
      <alignment vertical="center"/>
    </xf>
    <xf numFmtId="0" fontId="4" fillId="0" borderId="0" xfId="2"/>
    <xf numFmtId="0" fontId="4" fillId="0" borderId="0" xfId="2" applyBorder="1"/>
    <xf numFmtId="177" fontId="4" fillId="0" borderId="0" xfId="4" applyNumberFormat="1" applyBorder="1"/>
    <xf numFmtId="176" fontId="4" fillId="0" borderId="0" xfId="4" applyNumberFormat="1" applyBorder="1"/>
    <xf numFmtId="178" fontId="4" fillId="0" borderId="0" xfId="4" applyNumberFormat="1" applyBorder="1"/>
    <xf numFmtId="179" fontId="4" fillId="0" borderId="0" xfId="4" applyNumberFormat="1" applyBorder="1"/>
    <xf numFmtId="0" fontId="8" fillId="0" borderId="0" xfId="5" applyBorder="1">
      <alignment vertical="center"/>
    </xf>
    <xf numFmtId="177" fontId="4" fillId="0" borderId="1" xfId="4" applyNumberFormat="1" applyBorder="1"/>
    <xf numFmtId="176" fontId="4" fillId="0" borderId="1" xfId="4" applyNumberFormat="1" applyBorder="1"/>
    <xf numFmtId="178" fontId="4" fillId="0" borderId="1" xfId="4" applyNumberFormat="1" applyBorder="1"/>
    <xf numFmtId="179" fontId="4" fillId="0" borderId="1" xfId="4" applyNumberFormat="1" applyBorder="1"/>
    <xf numFmtId="0" fontId="8" fillId="0" borderId="1" xfId="5" applyBorder="1">
      <alignment vertical="center"/>
    </xf>
    <xf numFmtId="177" fontId="4" fillId="0" borderId="0" xfId="4" applyNumberFormat="1"/>
    <xf numFmtId="176" fontId="4" fillId="0" borderId="0" xfId="4" applyNumberFormat="1"/>
    <xf numFmtId="178" fontId="4" fillId="0" borderId="0" xfId="4" applyNumberFormat="1"/>
    <xf numFmtId="179" fontId="4" fillId="0" borderId="0" xfId="4" applyNumberFormat="1"/>
    <xf numFmtId="0" fontId="8" fillId="0" borderId="0" xfId="5">
      <alignment vertical="center"/>
    </xf>
    <xf numFmtId="0" fontId="4" fillId="0" borderId="0" xfId="2" applyAlignment="1">
      <alignment horizontal="left"/>
    </xf>
    <xf numFmtId="0" fontId="4" fillId="0" borderId="1" xfId="2" applyBorder="1"/>
    <xf numFmtId="0" fontId="4" fillId="0" borderId="0" xfId="2" applyBorder="1" applyAlignment="1">
      <alignment horizontal="left"/>
    </xf>
    <xf numFmtId="177" fontId="4" fillId="0" borderId="5" xfId="4" applyNumberFormat="1" applyBorder="1"/>
    <xf numFmtId="176" fontId="4" fillId="0" borderId="5" xfId="4" applyNumberFormat="1" applyBorder="1"/>
    <xf numFmtId="178" fontId="4" fillId="0" borderId="5" xfId="4" applyNumberFormat="1" applyBorder="1"/>
    <xf numFmtId="179" fontId="4" fillId="0" borderId="5" xfId="4" applyNumberFormat="1" applyBorder="1"/>
    <xf numFmtId="0" fontId="8" fillId="0" borderId="5" xfId="5" applyBorder="1">
      <alignment vertical="center"/>
    </xf>
    <xf numFmtId="0" fontId="10" fillId="0" borderId="0" xfId="2" applyFont="1" applyAlignment="1">
      <alignment horizontal="left"/>
    </xf>
    <xf numFmtId="2" fontId="4" fillId="0" borderId="0" xfId="2" applyNumberFormat="1"/>
    <xf numFmtId="1" fontId="4" fillId="0" borderId="0" xfId="2" applyNumberFormat="1"/>
    <xf numFmtId="180" fontId="4" fillId="0" borderId="0" xfId="2" applyNumberFormat="1" applyAlignment="1">
      <alignment horizontal="right"/>
    </xf>
    <xf numFmtId="0" fontId="4" fillId="0" borderId="0" xfId="2" applyAlignment="1">
      <alignment horizontal="right"/>
    </xf>
    <xf numFmtId="0" fontId="10" fillId="0" borderId="0" xfId="2" applyFont="1" applyBorder="1" applyAlignment="1">
      <alignment horizontal="left"/>
    </xf>
    <xf numFmtId="180" fontId="4" fillId="0" borderId="0" xfId="2" applyNumberFormat="1"/>
    <xf numFmtId="0" fontId="10" fillId="0" borderId="0" xfId="2" applyFont="1"/>
    <xf numFmtId="0" fontId="8" fillId="0" borderId="0" xfId="6">
      <alignment vertical="center"/>
    </xf>
    <xf numFmtId="0" fontId="12" fillId="0" borderId="0" xfId="2" applyFont="1" applyBorder="1" applyAlignment="1">
      <alignment horizontal="left" vertical="center"/>
    </xf>
    <xf numFmtId="0" fontId="4" fillId="0" borderId="0" xfId="2" applyBorder="1" applyAlignment="1">
      <alignment horizontal="right"/>
    </xf>
    <xf numFmtId="0" fontId="4" fillId="0" borderId="0" xfId="2" applyAlignment="1">
      <alignment horizontal="center"/>
    </xf>
    <xf numFmtId="180" fontId="13" fillId="0" borderId="0" xfId="2" applyNumberFormat="1" applyFont="1" applyBorder="1" applyAlignment="1">
      <alignment horizontal="right" vertical="center"/>
    </xf>
    <xf numFmtId="0" fontId="11" fillId="0" borderId="0" xfId="2" applyFont="1" applyBorder="1" applyAlignment="1">
      <alignment horizontal="left" vertical="center"/>
    </xf>
    <xf numFmtId="0" fontId="4" fillId="0" borderId="1" xfId="2" applyFont="1" applyBorder="1" applyAlignment="1">
      <alignment horizontal="left" vertical="center"/>
    </xf>
    <xf numFmtId="0" fontId="4" fillId="0" borderId="0" xfId="2" applyFont="1" applyBorder="1" applyAlignment="1">
      <alignment horizontal="left" vertical="center"/>
    </xf>
    <xf numFmtId="0" fontId="14" fillId="0" borderId="0" xfId="2" applyFont="1"/>
    <xf numFmtId="0" fontId="4" fillId="0" borderId="1" xfId="2" applyFont="1" applyBorder="1" applyAlignment="1">
      <alignment horizontal="left"/>
    </xf>
    <xf numFmtId="0" fontId="4" fillId="0" borderId="0" xfId="2" applyFont="1" applyBorder="1" applyAlignment="1">
      <alignment horizontal="left"/>
    </xf>
    <xf numFmtId="0" fontId="4" fillId="0" borderId="0" xfId="2" applyFont="1" applyFill="1" applyBorder="1" applyAlignment="1">
      <alignment horizontal="left"/>
    </xf>
    <xf numFmtId="0" fontId="4" fillId="0" borderId="0" xfId="2" applyFont="1" applyAlignment="1">
      <alignment horizontal="left"/>
    </xf>
    <xf numFmtId="0" fontId="15" fillId="0" borderId="0" xfId="2" applyFont="1" applyAlignment="1">
      <alignment horizontal="left"/>
    </xf>
    <xf numFmtId="0" fontId="4" fillId="0" borderId="0" xfId="8">
      <alignment vertical="center"/>
    </xf>
    <xf numFmtId="0" fontId="4" fillId="0" borderId="0" xfId="8" applyAlignment="1">
      <alignment horizontal="center" vertical="center"/>
    </xf>
    <xf numFmtId="177" fontId="4" fillId="0" borderId="0" xfId="8" applyNumberFormat="1">
      <alignment vertical="center"/>
    </xf>
    <xf numFmtId="176" fontId="4" fillId="0" borderId="0" xfId="8" applyNumberFormat="1">
      <alignment vertical="center"/>
    </xf>
    <xf numFmtId="178" fontId="4" fillId="0" borderId="0" xfId="8" applyNumberFormat="1">
      <alignment vertical="center"/>
    </xf>
    <xf numFmtId="177" fontId="4" fillId="0" borderId="1" xfId="8" applyNumberFormat="1" applyBorder="1">
      <alignment vertical="center"/>
    </xf>
    <xf numFmtId="176" fontId="4" fillId="0" borderId="1" xfId="8" applyNumberFormat="1" applyBorder="1">
      <alignment vertical="center"/>
    </xf>
    <xf numFmtId="178" fontId="4" fillId="0" borderId="1" xfId="8" applyNumberFormat="1" applyBorder="1">
      <alignment vertical="center"/>
    </xf>
    <xf numFmtId="0" fontId="4" fillId="0" borderId="1" xfId="8" applyBorder="1">
      <alignment vertical="center"/>
    </xf>
    <xf numFmtId="0" fontId="4" fillId="0" borderId="0" xfId="8" applyFill="1" applyBorder="1">
      <alignment vertical="center"/>
    </xf>
    <xf numFmtId="177" fontId="4" fillId="0" borderId="0" xfId="8" applyNumberFormat="1" applyBorder="1">
      <alignment vertical="center"/>
    </xf>
    <xf numFmtId="176" fontId="4" fillId="0" borderId="0" xfId="8" applyNumberFormat="1" applyBorder="1">
      <alignment vertical="center"/>
    </xf>
    <xf numFmtId="178" fontId="4" fillId="0" borderId="0" xfId="8" applyNumberFormat="1" applyBorder="1">
      <alignment vertical="center"/>
    </xf>
    <xf numFmtId="0" fontId="4" fillId="0" borderId="0" xfId="8" applyBorder="1">
      <alignment vertical="center"/>
    </xf>
    <xf numFmtId="177" fontId="4" fillId="0" borderId="0" xfId="4" applyNumberFormat="1" applyFill="1"/>
    <xf numFmtId="176" fontId="4" fillId="0" borderId="0" xfId="4" applyNumberFormat="1" applyFill="1"/>
    <xf numFmtId="178" fontId="4" fillId="0" borderId="0" xfId="4" applyNumberFormat="1" applyFill="1"/>
    <xf numFmtId="0" fontId="4" fillId="0" borderId="0" xfId="8" applyFill="1" applyAlignment="1"/>
    <xf numFmtId="0" fontId="4" fillId="0" borderId="0" xfId="8" applyAlignment="1"/>
    <xf numFmtId="49" fontId="4" fillId="0" borderId="0" xfId="8" applyNumberFormat="1" applyAlignment="1">
      <alignment horizontal="right"/>
    </xf>
    <xf numFmtId="0" fontId="4" fillId="0" borderId="1" xfId="8" applyBorder="1" applyAlignment="1"/>
    <xf numFmtId="49" fontId="4" fillId="0" borderId="1" xfId="8" applyNumberFormat="1" applyBorder="1" applyAlignment="1">
      <alignment horizontal="right"/>
    </xf>
    <xf numFmtId="0" fontId="4" fillId="0" borderId="0" xfId="8" applyBorder="1" applyAlignment="1"/>
    <xf numFmtId="49" fontId="4" fillId="0" borderId="0" xfId="8" applyNumberFormat="1" applyBorder="1" applyAlignment="1">
      <alignment horizontal="right"/>
    </xf>
    <xf numFmtId="0" fontId="4" fillId="0" borderId="5" xfId="8" applyBorder="1">
      <alignment vertical="center"/>
    </xf>
    <xf numFmtId="0" fontId="4" fillId="0" borderId="0" xfId="8" applyFill="1">
      <alignment vertical="center"/>
    </xf>
    <xf numFmtId="181" fontId="4" fillId="0" borderId="0" xfId="8" applyNumberFormat="1">
      <alignment vertical="center"/>
    </xf>
    <xf numFmtId="181" fontId="4" fillId="0" borderId="1" xfId="8" applyNumberFormat="1" applyBorder="1">
      <alignment vertical="center"/>
    </xf>
    <xf numFmtId="181" fontId="4" fillId="0" borderId="0" xfId="8" applyNumberFormat="1" applyBorder="1">
      <alignment vertical="center"/>
    </xf>
    <xf numFmtId="182" fontId="4" fillId="0" borderId="0" xfId="8" applyNumberFormat="1" applyBorder="1">
      <alignment vertical="center"/>
    </xf>
    <xf numFmtId="183" fontId="4" fillId="0" borderId="0" xfId="8" applyNumberFormat="1" applyBorder="1">
      <alignment vertical="center"/>
    </xf>
    <xf numFmtId="184" fontId="4" fillId="0" borderId="0" xfId="8" applyNumberFormat="1" applyBorder="1">
      <alignment vertical="center"/>
    </xf>
    <xf numFmtId="182" fontId="4" fillId="0" borderId="1" xfId="8" applyNumberFormat="1" applyBorder="1">
      <alignment vertical="center"/>
    </xf>
    <xf numFmtId="183" fontId="4" fillId="0" borderId="1" xfId="8" applyNumberFormat="1" applyBorder="1">
      <alignment vertical="center"/>
    </xf>
    <xf numFmtId="184" fontId="4" fillId="0" borderId="1" xfId="8" applyNumberFormat="1" applyBorder="1">
      <alignment vertical="center"/>
    </xf>
    <xf numFmtId="182" fontId="4" fillId="0" borderId="0" xfId="8" applyNumberFormat="1">
      <alignment vertical="center"/>
    </xf>
    <xf numFmtId="183" fontId="4" fillId="0" borderId="0" xfId="8" applyNumberFormat="1">
      <alignment vertical="center"/>
    </xf>
    <xf numFmtId="184" fontId="4" fillId="0" borderId="0" xfId="8" applyNumberFormat="1">
      <alignment vertical="center"/>
    </xf>
    <xf numFmtId="185" fontId="4" fillId="0" borderId="0" xfId="8" applyNumberFormat="1">
      <alignment vertical="center"/>
    </xf>
    <xf numFmtId="185" fontId="4" fillId="0" borderId="1" xfId="8" applyNumberFormat="1" applyBorder="1">
      <alignment vertical="center"/>
    </xf>
    <xf numFmtId="185" fontId="4" fillId="0" borderId="0" xfId="8" applyNumberFormat="1" applyBorder="1">
      <alignment vertical="center"/>
    </xf>
    <xf numFmtId="187" fontId="4" fillId="0" borderId="0" xfId="8" applyNumberFormat="1">
      <alignment vertical="center"/>
    </xf>
    <xf numFmtId="188" fontId="4" fillId="0" borderId="0" xfId="8" applyNumberFormat="1">
      <alignment vertical="center"/>
    </xf>
    <xf numFmtId="187" fontId="4" fillId="0" borderId="1" xfId="8" applyNumberFormat="1" applyBorder="1">
      <alignment vertical="center"/>
    </xf>
    <xf numFmtId="188" fontId="4" fillId="0" borderId="1" xfId="8" applyNumberFormat="1" applyBorder="1">
      <alignment vertical="center"/>
    </xf>
    <xf numFmtId="189" fontId="4" fillId="0" borderId="0" xfId="8" applyNumberFormat="1">
      <alignment vertical="center"/>
    </xf>
    <xf numFmtId="189" fontId="4" fillId="0" borderId="1" xfId="8" applyNumberFormat="1" applyBorder="1">
      <alignment vertical="center"/>
    </xf>
    <xf numFmtId="190" fontId="4" fillId="0" borderId="0" xfId="8" applyNumberFormat="1">
      <alignment vertical="center"/>
    </xf>
    <xf numFmtId="190" fontId="4" fillId="0" borderId="1" xfId="8" applyNumberFormat="1" applyBorder="1">
      <alignment vertical="center"/>
    </xf>
    <xf numFmtId="190" fontId="4" fillId="0" borderId="0" xfId="8" applyNumberFormat="1" applyBorder="1">
      <alignment vertical="center"/>
    </xf>
    <xf numFmtId="192" fontId="4" fillId="0" borderId="0" xfId="8" applyNumberFormat="1">
      <alignment vertical="center"/>
    </xf>
    <xf numFmtId="192" fontId="4" fillId="0" borderId="1" xfId="8" applyNumberFormat="1" applyBorder="1">
      <alignment vertical="center"/>
    </xf>
    <xf numFmtId="192" fontId="4" fillId="0" borderId="0" xfId="8" applyNumberFormat="1" applyBorder="1">
      <alignment vertical="center"/>
    </xf>
    <xf numFmtId="193" fontId="4" fillId="0" borderId="0" xfId="8" applyNumberFormat="1">
      <alignment vertical="center"/>
    </xf>
    <xf numFmtId="193" fontId="4" fillId="0" borderId="1" xfId="8" applyNumberFormat="1" applyBorder="1">
      <alignment vertical="center"/>
    </xf>
    <xf numFmtId="49" fontId="4" fillId="0" borderId="0" xfId="8" applyNumberFormat="1" applyFill="1" applyAlignment="1">
      <alignment horizontal="right" vertical="center"/>
    </xf>
    <xf numFmtId="49" fontId="4" fillId="0" borderId="1" xfId="8" applyNumberFormat="1" applyFill="1" applyBorder="1" applyAlignment="1">
      <alignment horizontal="right" vertical="center"/>
    </xf>
    <xf numFmtId="49" fontId="4" fillId="0" borderId="0" xfId="8" applyNumberFormat="1" applyFill="1" applyBorder="1" applyAlignment="1">
      <alignment horizontal="right" vertical="center"/>
    </xf>
    <xf numFmtId="49" fontId="4" fillId="0" borderId="0" xfId="8" applyNumberFormat="1" applyAlignment="1">
      <alignment horizontal="right" vertical="center"/>
    </xf>
    <xf numFmtId="0" fontId="4" fillId="0" borderId="0" xfId="8" applyFill="1" applyAlignment="1">
      <alignment horizontal="center" vertical="center"/>
    </xf>
    <xf numFmtId="49" fontId="4" fillId="0" borderId="1" xfId="8" applyNumberFormat="1" applyBorder="1" applyAlignment="1">
      <alignment horizontal="right" vertical="center"/>
    </xf>
    <xf numFmtId="49" fontId="4" fillId="0" borderId="0" xfId="8" applyNumberFormat="1" applyBorder="1" applyAlignment="1">
      <alignment horizontal="right" vertical="center"/>
    </xf>
    <xf numFmtId="177" fontId="4" fillId="0" borderId="0" xfId="4" applyNumberFormat="1" applyBorder="1" applyAlignment="1">
      <alignment horizontal="right"/>
    </xf>
    <xf numFmtId="176" fontId="4" fillId="0" borderId="0" xfId="4" applyNumberFormat="1" applyBorder="1" applyAlignment="1">
      <alignment horizontal="right"/>
    </xf>
    <xf numFmtId="178" fontId="4" fillId="0" borderId="0" xfId="4" applyNumberFormat="1" applyBorder="1" applyAlignment="1">
      <alignment horizontal="right"/>
    </xf>
    <xf numFmtId="179" fontId="4" fillId="0" borderId="0" xfId="4" applyNumberFormat="1" applyBorder="1" applyAlignment="1">
      <alignment horizontal="right"/>
    </xf>
    <xf numFmtId="177" fontId="4" fillId="0" borderId="1" xfId="4" applyNumberFormat="1" applyBorder="1" applyAlignment="1">
      <alignment horizontal="right"/>
    </xf>
    <xf numFmtId="176" fontId="4" fillId="0" borderId="1" xfId="4" applyNumberFormat="1" applyBorder="1" applyAlignment="1">
      <alignment horizontal="right"/>
    </xf>
    <xf numFmtId="178" fontId="4" fillId="0" borderId="1" xfId="4" applyNumberFormat="1" applyBorder="1" applyAlignment="1">
      <alignment horizontal="right"/>
    </xf>
    <xf numFmtId="179" fontId="4" fillId="0" borderId="1" xfId="4" applyNumberFormat="1" applyBorder="1" applyAlignment="1">
      <alignment horizontal="right"/>
    </xf>
    <xf numFmtId="0" fontId="4" fillId="0" borderId="1" xfId="8" applyBorder="1" applyAlignment="1">
      <alignment horizontal="right" vertical="center"/>
    </xf>
    <xf numFmtId="49" fontId="4" fillId="0" borderId="5" xfId="8" applyNumberFormat="1" applyBorder="1" applyAlignment="1">
      <alignment horizontal="right" vertical="center"/>
    </xf>
    <xf numFmtId="0" fontId="0" fillId="0" borderId="5" xfId="0" applyFill="1" applyBorder="1">
      <alignment vertical="center"/>
    </xf>
    <xf numFmtId="0" fontId="0" fillId="0" borderId="0" xfId="0" applyBorder="1" applyAlignment="1">
      <alignment horizontal="center" vertical="center"/>
    </xf>
    <xf numFmtId="0" fontId="9" fillId="0" borderId="0" xfId="0" applyFo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>
      <alignment vertical="center"/>
    </xf>
    <xf numFmtId="0" fontId="6" fillId="0" borderId="0" xfId="0" applyFont="1" applyFill="1" applyBorder="1">
      <alignment vertical="center"/>
    </xf>
    <xf numFmtId="0" fontId="6" fillId="0" borderId="1" xfId="0" applyFont="1" applyFill="1" applyBorder="1">
      <alignment vertical="center"/>
    </xf>
    <xf numFmtId="0" fontId="7" fillId="0" borderId="0" xfId="0" applyFont="1" applyFill="1" applyBorder="1">
      <alignment vertical="center"/>
    </xf>
    <xf numFmtId="0" fontId="16" fillId="0" borderId="0" xfId="9"/>
    <xf numFmtId="49" fontId="16" fillId="0" borderId="0" xfId="9" applyNumberFormat="1" applyAlignment="1">
      <alignment horizontal="right"/>
    </xf>
    <xf numFmtId="0" fontId="0" fillId="0" borderId="1" xfId="0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194" fontId="0" fillId="0" borderId="0" xfId="0" applyNumberFormat="1">
      <alignment vertical="center"/>
    </xf>
    <xf numFmtId="49" fontId="0" fillId="0" borderId="0" xfId="0" applyNumberFormat="1">
      <alignment vertical="center"/>
    </xf>
    <xf numFmtId="194" fontId="6" fillId="0" borderId="0" xfId="0" applyNumberFormat="1" applyFont="1">
      <alignment vertical="center"/>
    </xf>
    <xf numFmtId="49" fontId="6" fillId="0" borderId="0" xfId="0" applyNumberFormat="1" applyFont="1">
      <alignment vertical="center"/>
    </xf>
    <xf numFmtId="0" fontId="6" fillId="0" borderId="5" xfId="0" applyFont="1" applyBorder="1">
      <alignment vertical="center"/>
    </xf>
    <xf numFmtId="195" fontId="6" fillId="0" borderId="5" xfId="0" applyNumberFormat="1" applyFont="1" applyBorder="1">
      <alignment vertical="center"/>
    </xf>
    <xf numFmtId="179" fontId="6" fillId="0" borderId="5" xfId="0" applyNumberFormat="1" applyFont="1" applyBorder="1">
      <alignment vertical="center"/>
    </xf>
    <xf numFmtId="194" fontId="6" fillId="0" borderId="5" xfId="0" applyNumberFormat="1" applyFont="1" applyBorder="1">
      <alignment vertical="center"/>
    </xf>
    <xf numFmtId="49" fontId="6" fillId="0" borderId="5" xfId="0" applyNumberFormat="1" applyFont="1" applyBorder="1">
      <alignment vertical="center"/>
    </xf>
    <xf numFmtId="0" fontId="7" fillId="0" borderId="0" xfId="0" applyFont="1">
      <alignment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Border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Border="1" applyAlignment="1">
      <alignment horizontal="left" vertical="center"/>
    </xf>
    <xf numFmtId="0" fontId="7" fillId="0" borderId="0" xfId="0" applyFont="1" applyAlignment="1">
      <alignment vertical="center" shrinkToFit="1"/>
    </xf>
    <xf numFmtId="0" fontId="8" fillId="0" borderId="0" xfId="0" applyFont="1" applyBorder="1" applyAlignment="1">
      <alignment horizontal="left" vertical="center"/>
    </xf>
    <xf numFmtId="49" fontId="17" fillId="0" borderId="0" xfId="9" applyNumberFormat="1" applyFont="1" applyAlignment="1">
      <alignment horizontal="right"/>
    </xf>
    <xf numFmtId="49" fontId="16" fillId="0" borderId="5" xfId="9" applyNumberFormat="1" applyBorder="1" applyAlignment="1">
      <alignment horizontal="right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6" fontId="10" fillId="0" borderId="0" xfId="1" applyNumberFormat="1" applyFont="1" applyFill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49" fontId="0" fillId="0" borderId="0" xfId="0" applyNumberFormat="1" applyAlignment="1">
      <alignment horizontal="left" vertical="center"/>
    </xf>
    <xf numFmtId="0" fontId="0" fillId="0" borderId="0" xfId="0" applyFill="1" applyBorder="1" applyAlignment="1">
      <alignment horizontal="right" vertical="center"/>
    </xf>
    <xf numFmtId="0" fontId="8" fillId="0" borderId="0" xfId="0" applyFont="1">
      <alignment vertical="center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center" vertical="top"/>
    </xf>
    <xf numFmtId="0" fontId="4" fillId="0" borderId="1" xfId="2" applyBorder="1" applyAlignment="1">
      <alignment horizontal="right"/>
    </xf>
    <xf numFmtId="0" fontId="4" fillId="0" borderId="5" xfId="2" applyBorder="1" applyAlignment="1">
      <alignment horizontal="right"/>
    </xf>
    <xf numFmtId="0" fontId="4" fillId="0" borderId="0" xfId="8" applyAlignment="1">
      <alignment horizontal="left" vertical="center"/>
    </xf>
    <xf numFmtId="0" fontId="4" fillId="0" borderId="0" xfId="8" applyAlignment="1">
      <alignment horizontal="right" vertical="center"/>
    </xf>
    <xf numFmtId="179" fontId="4" fillId="0" borderId="0" xfId="8" applyNumberFormat="1" applyAlignment="1">
      <alignment horizontal="center" vertical="center"/>
    </xf>
    <xf numFmtId="179" fontId="4" fillId="0" borderId="0" xfId="8" applyNumberFormat="1" applyFill="1" applyAlignment="1">
      <alignment horizontal="center" vertical="center"/>
    </xf>
    <xf numFmtId="0" fontId="4" fillId="0" borderId="0" xfId="8" applyFont="1" applyFill="1" applyBorder="1">
      <alignment vertical="center"/>
    </xf>
    <xf numFmtId="0" fontId="4" fillId="0" borderId="0" xfId="8" applyAlignment="1">
      <alignment horizontal="left" vertical="top"/>
    </xf>
    <xf numFmtId="177" fontId="4" fillId="0" borderId="0" xfId="4" applyNumberFormat="1" applyAlignment="1">
      <alignment horizontal="right"/>
    </xf>
    <xf numFmtId="176" fontId="4" fillId="0" borderId="0" xfId="4" applyNumberFormat="1" applyAlignment="1">
      <alignment horizontal="right"/>
    </xf>
    <xf numFmtId="178" fontId="4" fillId="0" borderId="0" xfId="4" applyNumberFormat="1" applyAlignment="1">
      <alignment horizontal="right"/>
    </xf>
    <xf numFmtId="179" fontId="4" fillId="0" borderId="0" xfId="4" applyNumberFormat="1" applyAlignment="1">
      <alignment horizontal="right"/>
    </xf>
    <xf numFmtId="49" fontId="4" fillId="0" borderId="1" xfId="8" applyNumberFormat="1" applyBorder="1" applyAlignment="1">
      <alignment horizontal="left" vertical="center"/>
    </xf>
    <xf numFmtId="0" fontId="4" fillId="0" borderId="0" xfId="8" applyFont="1" applyFill="1" applyAlignment="1"/>
    <xf numFmtId="49" fontId="4" fillId="0" borderId="0" xfId="8" applyNumberFormat="1" applyFont="1" applyFill="1" applyAlignment="1">
      <alignment horizontal="right"/>
    </xf>
    <xf numFmtId="49" fontId="4" fillId="0" borderId="1" xfId="8" applyNumberFormat="1" applyFont="1" applyFill="1" applyBorder="1" applyAlignment="1">
      <alignment horizontal="right"/>
    </xf>
    <xf numFmtId="0" fontId="4" fillId="0" borderId="0" xfId="8" applyFill="1" applyAlignment="1">
      <alignment horizontal="left" vertical="center"/>
    </xf>
    <xf numFmtId="49" fontId="8" fillId="0" borderId="0" xfId="5" applyNumberFormat="1" applyFont="1" applyAlignment="1">
      <alignment horizontal="right" vertical="center"/>
    </xf>
    <xf numFmtId="0" fontId="8" fillId="0" borderId="0" xfId="5" applyFont="1">
      <alignment vertical="center"/>
    </xf>
    <xf numFmtId="176" fontId="4" fillId="0" borderId="0" xfId="4" applyNumberFormat="1" applyFont="1"/>
    <xf numFmtId="177" fontId="4" fillId="0" borderId="0" xfId="4" applyNumberFormat="1" applyFont="1"/>
    <xf numFmtId="179" fontId="4" fillId="0" borderId="0" xfId="4" applyNumberFormat="1" applyFont="1"/>
    <xf numFmtId="178" fontId="4" fillId="0" borderId="0" xfId="4" applyNumberFormat="1" applyFont="1"/>
    <xf numFmtId="49" fontId="8" fillId="0" borderId="1" xfId="5" applyNumberFormat="1" applyFont="1" applyBorder="1" applyAlignment="1">
      <alignment horizontal="right" vertical="center"/>
    </xf>
    <xf numFmtId="0" fontId="8" fillId="0" borderId="1" xfId="5" applyFont="1" applyBorder="1">
      <alignment vertical="center"/>
    </xf>
    <xf numFmtId="176" fontId="4" fillId="0" borderId="1" xfId="4" applyNumberFormat="1" applyFont="1" applyBorder="1"/>
    <xf numFmtId="177" fontId="4" fillId="0" borderId="1" xfId="4" applyNumberFormat="1" applyFont="1" applyBorder="1"/>
    <xf numFmtId="179" fontId="4" fillId="0" borderId="1" xfId="4" applyNumberFormat="1" applyFont="1" applyBorder="1"/>
    <xf numFmtId="178" fontId="4" fillId="0" borderId="1" xfId="4" applyNumberFormat="1" applyFont="1" applyBorder="1"/>
    <xf numFmtId="0" fontId="4" fillId="0" borderId="0" xfId="2" applyFont="1" applyBorder="1"/>
    <xf numFmtId="0" fontId="8" fillId="0" borderId="0" xfId="5" applyFont="1" applyBorder="1">
      <alignment vertical="center"/>
    </xf>
    <xf numFmtId="176" fontId="4" fillId="0" borderId="0" xfId="4" applyNumberFormat="1" applyFont="1" applyBorder="1"/>
    <xf numFmtId="177" fontId="4" fillId="0" borderId="0" xfId="4" applyNumberFormat="1" applyFont="1" applyBorder="1"/>
    <xf numFmtId="179" fontId="4" fillId="0" borderId="0" xfId="4" applyNumberFormat="1" applyFont="1" applyBorder="1"/>
    <xf numFmtId="178" fontId="4" fillId="0" borderId="0" xfId="4" applyNumberFormat="1" applyFont="1" applyBorder="1"/>
    <xf numFmtId="49" fontId="0" fillId="0" borderId="0" xfId="0" applyNumberFormat="1" applyAlignment="1">
      <alignment horizontal="left" vertical="top"/>
    </xf>
    <xf numFmtId="0" fontId="8" fillId="0" borderId="0" xfId="0" applyFont="1" applyBorder="1">
      <alignment vertical="center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Alignment="1"/>
    <xf numFmtId="0" fontId="0" fillId="0" borderId="5" xfId="0" applyBorder="1" applyAlignment="1"/>
    <xf numFmtId="0" fontId="0" fillId="0" borderId="1" xfId="0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49" fontId="0" fillId="0" borderId="5" xfId="0" applyNumberFormat="1" applyBorder="1" applyAlignment="1">
      <alignment horizontal="right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right" vertical="center"/>
    </xf>
    <xf numFmtId="0" fontId="0" fillId="0" borderId="0" xfId="0" applyAlignment="1">
      <alignment horizontal="left" vertical="top"/>
    </xf>
    <xf numFmtId="176" fontId="4" fillId="0" borderId="0" xfId="1" quotePrefix="1" applyNumberFormat="1" applyFont="1" applyFill="1" applyAlignment="1">
      <alignment horizontal="right" vertical="center"/>
    </xf>
    <xf numFmtId="177" fontId="4" fillId="0" borderId="0" xfId="1" quotePrefix="1" applyNumberFormat="1" applyFont="1" applyFill="1" applyAlignment="1">
      <alignment horizontal="right"/>
    </xf>
    <xf numFmtId="176" fontId="4" fillId="0" borderId="0" xfId="1" quotePrefix="1" applyNumberFormat="1" applyFont="1" applyAlignment="1">
      <alignment horizontal="right" vertical="center"/>
    </xf>
    <xf numFmtId="177" fontId="4" fillId="0" borderId="0" xfId="1" quotePrefix="1" applyNumberFormat="1" applyFont="1" applyFill="1" applyBorder="1" applyAlignment="1">
      <alignment horizontal="right"/>
    </xf>
    <xf numFmtId="176" fontId="4" fillId="0" borderId="0" xfId="1" quotePrefix="1" applyNumberFormat="1" applyFont="1" applyFill="1" applyBorder="1" applyAlignment="1">
      <alignment horizontal="right"/>
    </xf>
    <xf numFmtId="178" fontId="4" fillId="0" borderId="0" xfId="1" quotePrefix="1" applyNumberFormat="1" applyFont="1" applyFill="1" applyBorder="1" applyAlignment="1">
      <alignment horizontal="right"/>
    </xf>
    <xf numFmtId="178" fontId="4" fillId="0" borderId="0" xfId="1" quotePrefix="1" applyNumberFormat="1" applyFont="1" applyFill="1" applyBorder="1" applyAlignment="1">
      <alignment horizontal="right" vertical="center"/>
    </xf>
    <xf numFmtId="177" fontId="4" fillId="0" borderId="0" xfId="1" quotePrefix="1" applyNumberFormat="1" applyFont="1" applyFill="1" applyBorder="1" applyAlignment="1">
      <alignment horizontal="right" vertical="center"/>
    </xf>
    <xf numFmtId="0" fontId="0" fillId="0" borderId="5" xfId="0" applyFill="1" applyBorder="1" applyAlignment="1">
      <alignment horizontal="right" vertical="center"/>
    </xf>
    <xf numFmtId="176" fontId="4" fillId="0" borderId="5" xfId="1" quotePrefix="1" applyNumberFormat="1" applyFont="1" applyFill="1" applyBorder="1" applyAlignment="1">
      <alignment horizontal="right" vertical="center"/>
    </xf>
    <xf numFmtId="177" fontId="4" fillId="0" borderId="5" xfId="1" quotePrefix="1" applyNumberFormat="1" applyFont="1" applyFill="1" applyBorder="1" applyAlignment="1">
      <alignment horizontal="right"/>
    </xf>
    <xf numFmtId="176" fontId="4" fillId="0" borderId="5" xfId="1" quotePrefix="1" applyNumberFormat="1" applyFont="1" applyBorder="1" applyAlignment="1">
      <alignment horizontal="right" vertical="center"/>
    </xf>
    <xf numFmtId="176" fontId="4" fillId="0" borderId="5" xfId="1" quotePrefix="1" applyNumberFormat="1" applyFont="1" applyFill="1" applyBorder="1" applyAlignment="1">
      <alignment horizontal="right"/>
    </xf>
    <xf numFmtId="178" fontId="4" fillId="0" borderId="5" xfId="1" quotePrefix="1" applyNumberFormat="1" applyFont="1" applyFill="1" applyBorder="1" applyAlignment="1">
      <alignment horizontal="right"/>
    </xf>
    <xf numFmtId="178" fontId="4" fillId="0" borderId="5" xfId="1" quotePrefix="1" applyNumberFormat="1" applyFont="1" applyFill="1" applyBorder="1" applyAlignment="1">
      <alignment horizontal="right" vertical="center"/>
    </xf>
    <xf numFmtId="177" fontId="4" fillId="0" borderId="5" xfId="1" quotePrefix="1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0" fillId="0" borderId="1" xfId="0" applyFill="1" applyBorder="1" applyAlignment="1">
      <alignment horizontal="right" vertical="center"/>
    </xf>
    <xf numFmtId="176" fontId="4" fillId="0" borderId="1" xfId="1" quotePrefix="1" applyNumberFormat="1" applyFont="1" applyFill="1" applyBorder="1" applyAlignment="1">
      <alignment horizontal="right" vertical="center"/>
    </xf>
    <xf numFmtId="177" fontId="4" fillId="0" borderId="1" xfId="1" quotePrefix="1" applyNumberFormat="1" applyFont="1" applyFill="1" applyBorder="1" applyAlignment="1">
      <alignment horizontal="right"/>
    </xf>
    <xf numFmtId="176" fontId="4" fillId="0" borderId="1" xfId="1" quotePrefix="1" applyNumberFormat="1" applyFont="1" applyBorder="1" applyAlignment="1">
      <alignment horizontal="right" vertical="center"/>
    </xf>
    <xf numFmtId="176" fontId="4" fillId="0" borderId="1" xfId="1" quotePrefix="1" applyNumberFormat="1" applyFont="1" applyFill="1" applyBorder="1" applyAlignment="1">
      <alignment horizontal="right"/>
    </xf>
    <xf numFmtId="178" fontId="4" fillId="0" borderId="1" xfId="1" quotePrefix="1" applyNumberFormat="1" applyFont="1" applyFill="1" applyBorder="1" applyAlignment="1">
      <alignment horizontal="right"/>
    </xf>
    <xf numFmtId="178" fontId="4" fillId="0" borderId="1" xfId="1" quotePrefix="1" applyNumberFormat="1" applyFont="1" applyFill="1" applyBorder="1" applyAlignment="1">
      <alignment horizontal="right" vertical="center"/>
    </xf>
    <xf numFmtId="177" fontId="4" fillId="0" borderId="1" xfId="1" quotePrefix="1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right" vertical="center"/>
    </xf>
    <xf numFmtId="0" fontId="7" fillId="0" borderId="0" xfId="9" applyFont="1" applyBorder="1"/>
    <xf numFmtId="176" fontId="7" fillId="0" borderId="0" xfId="4" applyNumberFormat="1" applyFont="1" applyBorder="1"/>
    <xf numFmtId="177" fontId="7" fillId="0" borderId="0" xfId="4" applyNumberFormat="1" applyFont="1" applyBorder="1"/>
    <xf numFmtId="179" fontId="7" fillId="0" borderId="0" xfId="4" applyNumberFormat="1" applyFont="1" applyBorder="1"/>
    <xf numFmtId="178" fontId="7" fillId="0" borderId="0" xfId="4" applyNumberFormat="1" applyFont="1" applyBorder="1"/>
    <xf numFmtId="0" fontId="8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horizontal="left" vertical="center"/>
    </xf>
    <xf numFmtId="0" fontId="7" fillId="0" borderId="1" xfId="9" applyFont="1" applyBorder="1"/>
    <xf numFmtId="176" fontId="7" fillId="0" borderId="1" xfId="4" applyNumberFormat="1" applyFont="1" applyBorder="1"/>
    <xf numFmtId="177" fontId="7" fillId="0" borderId="1" xfId="4" applyNumberFormat="1" applyFont="1" applyBorder="1"/>
    <xf numFmtId="179" fontId="7" fillId="0" borderId="1" xfId="4" applyNumberFormat="1" applyFont="1" applyBorder="1"/>
    <xf numFmtId="178" fontId="7" fillId="0" borderId="1" xfId="4" applyNumberFormat="1" applyFont="1" applyBorder="1"/>
    <xf numFmtId="49" fontId="4" fillId="0" borderId="0" xfId="8" applyNumberFormat="1" applyBorder="1" applyAlignment="1">
      <alignment horizontal="left" vertical="center"/>
    </xf>
    <xf numFmtId="49" fontId="4" fillId="0" borderId="0" xfId="8" applyNumberFormat="1" applyFont="1" applyFill="1" applyAlignment="1">
      <alignment horizontal="left"/>
    </xf>
    <xf numFmtId="49" fontId="4" fillId="0" borderId="1" xfId="8" applyNumberFormat="1" applyFont="1" applyFill="1" applyBorder="1" applyAlignment="1">
      <alignment horizontal="left"/>
    </xf>
    <xf numFmtId="0" fontId="4" fillId="0" borderId="0" xfId="8" applyFont="1" applyFill="1" applyAlignment="1">
      <alignment horizontal="right"/>
    </xf>
    <xf numFmtId="177" fontId="4" fillId="0" borderId="0" xfId="8" applyNumberFormat="1" applyFont="1" applyFill="1" applyAlignment="1">
      <alignment horizontal="right"/>
    </xf>
    <xf numFmtId="181" fontId="4" fillId="0" borderId="0" xfId="8" applyNumberFormat="1" applyFont="1" applyFill="1" applyAlignment="1">
      <alignment horizontal="right"/>
    </xf>
    <xf numFmtId="178" fontId="4" fillId="0" borderId="0" xfId="8" applyNumberFormat="1" applyFont="1" applyFill="1" applyAlignment="1">
      <alignment horizontal="right"/>
    </xf>
    <xf numFmtId="176" fontId="0" fillId="0" borderId="0" xfId="4" applyNumberFormat="1" applyFont="1" applyFill="1" applyAlignment="1">
      <alignment horizontal="right"/>
    </xf>
    <xf numFmtId="177" fontId="0" fillId="0" borderId="0" xfId="4" applyNumberFormat="1" applyFont="1" applyFill="1" applyAlignment="1">
      <alignment horizontal="right"/>
    </xf>
    <xf numFmtId="179" fontId="0" fillId="0" borderId="0" xfId="4" applyNumberFormat="1" applyFont="1" applyFill="1" applyAlignment="1">
      <alignment horizontal="right"/>
    </xf>
    <xf numFmtId="178" fontId="0" fillId="0" borderId="0" xfId="4" applyNumberFormat="1" applyFont="1" applyFill="1" applyAlignment="1">
      <alignment horizontal="right"/>
    </xf>
    <xf numFmtId="0" fontId="4" fillId="0" borderId="1" xfId="8" applyFont="1" applyFill="1" applyBorder="1" applyAlignment="1">
      <alignment horizontal="right"/>
    </xf>
    <xf numFmtId="176" fontId="0" fillId="0" borderId="1" xfId="4" applyNumberFormat="1" applyFont="1" applyFill="1" applyBorder="1" applyAlignment="1">
      <alignment horizontal="right"/>
    </xf>
    <xf numFmtId="177" fontId="0" fillId="0" borderId="1" xfId="4" applyNumberFormat="1" applyFont="1" applyFill="1" applyBorder="1" applyAlignment="1">
      <alignment horizontal="right"/>
    </xf>
    <xf numFmtId="179" fontId="0" fillId="0" borderId="1" xfId="4" applyNumberFormat="1" applyFont="1" applyFill="1" applyBorder="1" applyAlignment="1">
      <alignment horizontal="right"/>
    </xf>
    <xf numFmtId="178" fontId="0" fillId="0" borderId="1" xfId="4" applyNumberFormat="1" applyFont="1" applyFill="1" applyBorder="1" applyAlignment="1">
      <alignment horizontal="right"/>
    </xf>
    <xf numFmtId="49" fontId="4" fillId="0" borderId="0" xfId="8" applyNumberFormat="1" applyFill="1" applyAlignment="1">
      <alignment horizontal="left" vertical="center"/>
    </xf>
    <xf numFmtId="49" fontId="4" fillId="0" borderId="0" xfId="8" applyNumberFormat="1" applyFill="1" applyBorder="1" applyAlignment="1">
      <alignment horizontal="left" vertical="center"/>
    </xf>
    <xf numFmtId="49" fontId="4" fillId="0" borderId="1" xfId="8" applyNumberFormat="1" applyFill="1" applyBorder="1" applyAlignment="1">
      <alignment horizontal="left" vertical="center"/>
    </xf>
    <xf numFmtId="0" fontId="4" fillId="0" borderId="0" xfId="8" applyFill="1" applyAlignment="1">
      <alignment horizontal="right" vertical="center"/>
    </xf>
    <xf numFmtId="176" fontId="4" fillId="0" borderId="0" xfId="4" applyNumberFormat="1" applyFill="1" applyAlignment="1">
      <alignment horizontal="right"/>
    </xf>
    <xf numFmtId="177" fontId="4" fillId="0" borderId="0" xfId="4" applyNumberFormat="1" applyFill="1" applyAlignment="1">
      <alignment horizontal="right"/>
    </xf>
    <xf numFmtId="179" fontId="4" fillId="0" borderId="0" xfId="4" applyNumberFormat="1" applyFill="1" applyAlignment="1">
      <alignment horizontal="right"/>
    </xf>
    <xf numFmtId="178" fontId="4" fillId="0" borderId="0" xfId="4" applyNumberFormat="1" applyFill="1" applyAlignment="1">
      <alignment horizontal="right"/>
    </xf>
    <xf numFmtId="177" fontId="4" fillId="0" borderId="0" xfId="8" applyNumberFormat="1" applyFill="1" applyAlignment="1">
      <alignment horizontal="right" vertical="center"/>
    </xf>
    <xf numFmtId="0" fontId="4" fillId="0" borderId="0" xfId="8" applyFill="1" applyBorder="1" applyAlignment="1">
      <alignment horizontal="right" vertical="center"/>
    </xf>
    <xf numFmtId="176" fontId="4" fillId="0" borderId="0" xfId="4" applyNumberFormat="1" applyFill="1" applyBorder="1" applyAlignment="1">
      <alignment horizontal="right"/>
    </xf>
    <xf numFmtId="177" fontId="4" fillId="0" borderId="0" xfId="4" applyNumberFormat="1" applyFill="1" applyBorder="1" applyAlignment="1">
      <alignment horizontal="right"/>
    </xf>
    <xf numFmtId="179" fontId="4" fillId="0" borderId="0" xfId="4" applyNumberFormat="1" applyFill="1" applyBorder="1" applyAlignment="1">
      <alignment horizontal="right"/>
    </xf>
    <xf numFmtId="178" fontId="4" fillId="0" borderId="0" xfId="4" applyNumberFormat="1" applyFill="1" applyBorder="1" applyAlignment="1">
      <alignment horizontal="right"/>
    </xf>
    <xf numFmtId="177" fontId="4" fillId="0" borderId="0" xfId="8" applyNumberFormat="1" applyFill="1" applyBorder="1" applyAlignment="1">
      <alignment horizontal="right" vertical="center"/>
    </xf>
    <xf numFmtId="0" fontId="4" fillId="0" borderId="1" xfId="8" applyFill="1" applyBorder="1" applyAlignment="1">
      <alignment horizontal="right" vertical="center"/>
    </xf>
    <xf numFmtId="176" fontId="4" fillId="0" borderId="1" xfId="4" applyNumberFormat="1" applyFill="1" applyBorder="1" applyAlignment="1">
      <alignment horizontal="right"/>
    </xf>
    <xf numFmtId="177" fontId="4" fillId="0" borderId="1" xfId="4" applyNumberFormat="1" applyFill="1" applyBorder="1" applyAlignment="1">
      <alignment horizontal="right"/>
    </xf>
    <xf numFmtId="179" fontId="4" fillId="0" borderId="1" xfId="4" applyNumberFormat="1" applyFill="1" applyBorder="1" applyAlignment="1">
      <alignment horizontal="right"/>
    </xf>
    <xf numFmtId="178" fontId="4" fillId="0" borderId="1" xfId="4" applyNumberFormat="1" applyFill="1" applyBorder="1" applyAlignment="1">
      <alignment horizontal="right"/>
    </xf>
    <xf numFmtId="177" fontId="4" fillId="0" borderId="1" xfId="8" applyNumberFormat="1" applyFill="1" applyBorder="1" applyAlignment="1">
      <alignment horizontal="right" vertical="center"/>
    </xf>
    <xf numFmtId="49" fontId="4" fillId="0" borderId="0" xfId="8" applyNumberFormat="1" applyAlignment="1">
      <alignment horizontal="left" vertical="center"/>
    </xf>
    <xf numFmtId="0" fontId="4" fillId="0" borderId="0" xfId="8" applyAlignment="1">
      <alignment vertical="center"/>
    </xf>
    <xf numFmtId="176" fontId="4" fillId="0" borderId="0" xfId="8" applyNumberFormat="1" applyFill="1" applyAlignment="1">
      <alignment vertical="center"/>
    </xf>
    <xf numFmtId="177" fontId="4" fillId="0" borderId="0" xfId="8" applyNumberFormat="1" applyFill="1" applyAlignment="1">
      <alignment vertical="center"/>
    </xf>
    <xf numFmtId="178" fontId="4" fillId="0" borderId="0" xfId="8" applyNumberFormat="1" applyFill="1" applyAlignment="1">
      <alignment vertical="center"/>
    </xf>
    <xf numFmtId="0" fontId="4" fillId="0" borderId="0" xfId="8" applyFill="1" applyAlignment="1">
      <alignment vertical="center"/>
    </xf>
    <xf numFmtId="0" fontId="4" fillId="0" borderId="0" xfId="8" applyNumberFormat="1" applyAlignment="1"/>
    <xf numFmtId="0" fontId="4" fillId="0" borderId="0" xfId="4" applyNumberFormat="1" applyAlignment="1"/>
    <xf numFmtId="0" fontId="4" fillId="0" borderId="0" xfId="8" applyNumberFormat="1" applyBorder="1" applyAlignment="1"/>
    <xf numFmtId="0" fontId="4" fillId="0" borderId="0" xfId="4" applyNumberFormat="1" applyBorder="1" applyAlignment="1"/>
    <xf numFmtId="0" fontId="4" fillId="0" borderId="1" xfId="8" applyNumberFormat="1" applyBorder="1" applyAlignment="1"/>
    <xf numFmtId="179" fontId="0" fillId="0" borderId="0" xfId="0" applyNumberFormat="1" applyAlignment="1">
      <alignment horizontal="right" vertical="center"/>
    </xf>
    <xf numFmtId="49" fontId="8" fillId="0" borderId="5" xfId="5" applyNumberFormat="1" applyBorder="1" applyAlignment="1">
      <alignment horizontal="right" vertical="center"/>
    </xf>
    <xf numFmtId="49" fontId="8" fillId="0" borderId="0" xfId="5" applyNumberFormat="1" applyBorder="1" applyAlignment="1">
      <alignment horizontal="right" vertical="center"/>
    </xf>
    <xf numFmtId="49" fontId="8" fillId="0" borderId="1" xfId="5" applyNumberFormat="1" applyBorder="1" applyAlignment="1">
      <alignment horizontal="right" vertical="center"/>
    </xf>
    <xf numFmtId="176" fontId="4" fillId="0" borderId="5" xfId="4" applyNumberFormat="1" applyBorder="1" applyAlignment="1">
      <alignment horizontal="right"/>
    </xf>
    <xf numFmtId="177" fontId="4" fillId="0" borderId="5" xfId="4" applyNumberFormat="1" applyBorder="1" applyAlignment="1">
      <alignment horizontal="right"/>
    </xf>
    <xf numFmtId="179" fontId="4" fillId="0" borderId="5" xfId="4" applyNumberFormat="1" applyBorder="1" applyAlignment="1">
      <alignment horizontal="right"/>
    </xf>
    <xf numFmtId="178" fontId="4" fillId="0" borderId="5" xfId="4" applyNumberFormat="1" applyBorder="1" applyAlignment="1">
      <alignment horizontal="right"/>
    </xf>
    <xf numFmtId="0" fontId="11" fillId="0" borderId="5" xfId="5" applyFont="1" applyBorder="1" applyAlignment="1">
      <alignment horizontal="left" vertical="center"/>
    </xf>
    <xf numFmtId="0" fontId="11" fillId="0" borderId="0" xfId="5" applyFont="1" applyBorder="1" applyAlignment="1">
      <alignment horizontal="left" vertical="center"/>
    </xf>
    <xf numFmtId="0" fontId="11" fillId="0" borderId="1" xfId="5" applyFont="1" applyBorder="1" applyAlignment="1">
      <alignment horizontal="left" vertical="center"/>
    </xf>
    <xf numFmtId="0" fontId="8" fillId="0" borderId="5" xfId="0" applyFont="1" applyBorder="1">
      <alignment vertical="center"/>
    </xf>
    <xf numFmtId="176" fontId="4" fillId="0" borderId="0" xfId="8" applyNumberFormat="1" applyAlignment="1">
      <alignment horizontal="right" vertical="center"/>
    </xf>
    <xf numFmtId="177" fontId="4" fillId="0" borderId="0" xfId="8" applyNumberFormat="1" applyAlignment="1">
      <alignment horizontal="right" vertical="center"/>
    </xf>
    <xf numFmtId="178" fontId="4" fillId="0" borderId="0" xfId="8" applyNumberFormat="1" applyAlignment="1">
      <alignment horizontal="right" vertical="center"/>
    </xf>
    <xf numFmtId="176" fontId="4" fillId="0" borderId="1" xfId="8" applyNumberFormat="1" applyBorder="1" applyAlignment="1">
      <alignment horizontal="right" vertical="center"/>
    </xf>
    <xf numFmtId="177" fontId="4" fillId="0" borderId="1" xfId="8" applyNumberFormat="1" applyBorder="1" applyAlignment="1">
      <alignment horizontal="right" vertical="center"/>
    </xf>
    <xf numFmtId="178" fontId="4" fillId="0" borderId="1" xfId="8" applyNumberFormat="1" applyBorder="1" applyAlignment="1">
      <alignment horizontal="right" vertical="center"/>
    </xf>
    <xf numFmtId="176" fontId="4" fillId="0" borderId="0" xfId="8" applyNumberFormat="1" applyAlignment="1">
      <alignment vertical="center"/>
    </xf>
    <xf numFmtId="181" fontId="4" fillId="0" borderId="0" xfId="8" applyNumberFormat="1" applyAlignment="1">
      <alignment vertical="center"/>
    </xf>
    <xf numFmtId="177" fontId="4" fillId="0" borderId="0" xfId="8" applyNumberFormat="1" applyAlignment="1">
      <alignment vertical="center"/>
    </xf>
    <xf numFmtId="178" fontId="4" fillId="0" borderId="0" xfId="8" applyNumberFormat="1" applyAlignment="1">
      <alignment vertical="center"/>
    </xf>
    <xf numFmtId="176" fontId="4" fillId="0" borderId="1" xfId="8" applyNumberFormat="1" applyBorder="1" applyAlignment="1">
      <alignment vertical="center"/>
    </xf>
    <xf numFmtId="181" fontId="4" fillId="0" borderId="1" xfId="8" applyNumberFormat="1" applyBorder="1" applyAlignment="1">
      <alignment vertical="center"/>
    </xf>
    <xf numFmtId="177" fontId="4" fillId="0" borderId="1" xfId="8" applyNumberFormat="1" applyBorder="1" applyAlignment="1">
      <alignment vertical="center"/>
    </xf>
    <xf numFmtId="178" fontId="4" fillId="0" borderId="1" xfId="8" applyNumberFormat="1" applyBorder="1" applyAlignment="1">
      <alignment vertical="center"/>
    </xf>
    <xf numFmtId="191" fontId="4" fillId="0" borderId="0" xfId="8" applyNumberFormat="1" applyAlignment="1">
      <alignment horizontal="right" vertical="center"/>
    </xf>
    <xf numFmtId="191" fontId="4" fillId="0" borderId="1" xfId="8" applyNumberFormat="1" applyBorder="1" applyAlignment="1">
      <alignment horizontal="right" vertical="center"/>
    </xf>
    <xf numFmtId="176" fontId="4" fillId="0" borderId="0" xfId="1" quotePrefix="1" applyNumberFormat="1" applyFont="1" applyBorder="1" applyAlignment="1">
      <alignment horizontal="right" vertical="center"/>
    </xf>
    <xf numFmtId="49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179" fontId="6" fillId="0" borderId="5" xfId="0" applyNumberFormat="1" applyFont="1" applyBorder="1" applyAlignment="1">
      <alignment horizontal="right" vertical="center"/>
    </xf>
    <xf numFmtId="194" fontId="6" fillId="0" borderId="0" xfId="0" applyNumberFormat="1" applyFont="1" applyAlignment="1">
      <alignment horizontal="right" vertical="center"/>
    </xf>
    <xf numFmtId="194" fontId="6" fillId="0" borderId="5" xfId="0" applyNumberFormat="1" applyFont="1" applyBorder="1" applyAlignment="1">
      <alignment horizontal="right" vertical="center"/>
    </xf>
    <xf numFmtId="195" fontId="6" fillId="0" borderId="5" xfId="0" applyNumberFormat="1" applyFont="1" applyBorder="1" applyAlignment="1">
      <alignment horizontal="right" vertical="center"/>
    </xf>
    <xf numFmtId="0" fontId="6" fillId="0" borderId="5" xfId="0" applyFont="1" applyBorder="1" applyAlignment="1">
      <alignment horizontal="right" vertical="center"/>
    </xf>
    <xf numFmtId="49" fontId="6" fillId="0" borderId="5" xfId="0" applyNumberFormat="1" applyFont="1" applyBorder="1" applyAlignment="1">
      <alignment horizontal="right" vertical="center"/>
    </xf>
    <xf numFmtId="49" fontId="6" fillId="0" borderId="5" xfId="0" applyNumberFormat="1" applyFont="1" applyBorder="1" applyAlignment="1">
      <alignment horizontal="left" vertical="center"/>
    </xf>
    <xf numFmtId="0" fontId="4" fillId="0" borderId="5" xfId="8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76" fontId="4" fillId="0" borderId="0" xfId="1" quotePrefix="1" applyNumberFormat="1" applyFont="1" applyFill="1" applyAlignment="1">
      <alignment vertical="center"/>
    </xf>
    <xf numFmtId="177" fontId="4" fillId="0" borderId="0" xfId="1" quotePrefix="1" applyNumberFormat="1" applyFont="1" applyFill="1" applyAlignment="1"/>
    <xf numFmtId="177" fontId="4" fillId="0" borderId="0" xfId="1" quotePrefix="1" applyNumberFormat="1" applyFont="1" applyFill="1" applyBorder="1" applyAlignment="1"/>
    <xf numFmtId="176" fontId="4" fillId="0" borderId="0" xfId="1" quotePrefix="1" applyNumberFormat="1" applyFont="1" applyFill="1" applyBorder="1" applyAlignment="1"/>
    <xf numFmtId="178" fontId="4" fillId="0" borderId="0" xfId="1" quotePrefix="1" applyNumberFormat="1" applyFont="1" applyFill="1" applyBorder="1" applyAlignment="1"/>
    <xf numFmtId="178" fontId="4" fillId="0" borderId="0" xfId="1" quotePrefix="1" applyNumberFormat="1" applyFont="1" applyFill="1" applyBorder="1" applyAlignment="1">
      <alignment vertical="center"/>
    </xf>
    <xf numFmtId="177" fontId="4" fillId="0" borderId="0" xfId="1" quotePrefix="1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176" fontId="4" fillId="0" borderId="1" xfId="1" quotePrefix="1" applyNumberFormat="1" applyFont="1" applyFill="1" applyBorder="1" applyAlignment="1">
      <alignment vertical="center"/>
    </xf>
    <xf numFmtId="177" fontId="4" fillId="0" borderId="1" xfId="1" quotePrefix="1" applyNumberFormat="1" applyFont="1" applyFill="1" applyBorder="1" applyAlignment="1"/>
    <xf numFmtId="176" fontId="4" fillId="0" borderId="1" xfId="1" quotePrefix="1" applyNumberFormat="1" applyFont="1" applyFill="1" applyBorder="1" applyAlignment="1"/>
    <xf numFmtId="178" fontId="4" fillId="0" borderId="1" xfId="1" quotePrefix="1" applyNumberFormat="1" applyFont="1" applyFill="1" applyBorder="1" applyAlignment="1"/>
    <xf numFmtId="178" fontId="4" fillId="0" borderId="1" xfId="1" quotePrefix="1" applyNumberFormat="1" applyFont="1" applyFill="1" applyBorder="1" applyAlignment="1">
      <alignment vertical="center"/>
    </xf>
    <xf numFmtId="177" fontId="4" fillId="0" borderId="1" xfId="1" quotePrefix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 vertical="center"/>
    </xf>
    <xf numFmtId="186" fontId="4" fillId="0" borderId="0" xfId="8" applyNumberFormat="1" applyAlignment="1">
      <alignment horizontal="right" vertical="center"/>
    </xf>
    <xf numFmtId="0" fontId="4" fillId="0" borderId="0" xfId="8" applyBorder="1" applyAlignment="1">
      <alignment horizontal="right" vertical="center"/>
    </xf>
    <xf numFmtId="186" fontId="4" fillId="0" borderId="0" xfId="8" applyNumberFormat="1" applyBorder="1" applyAlignment="1">
      <alignment horizontal="right" vertical="center"/>
    </xf>
    <xf numFmtId="177" fontId="4" fillId="0" borderId="0" xfId="8" applyNumberFormat="1" applyBorder="1" applyAlignment="1">
      <alignment horizontal="right" vertical="center"/>
    </xf>
    <xf numFmtId="176" fontId="4" fillId="0" borderId="0" xfId="8" applyNumberFormat="1" applyBorder="1" applyAlignment="1">
      <alignment horizontal="right" vertical="center"/>
    </xf>
    <xf numFmtId="178" fontId="4" fillId="0" borderId="0" xfId="8" applyNumberFormat="1" applyBorder="1" applyAlignment="1">
      <alignment horizontal="right" vertical="center"/>
    </xf>
    <xf numFmtId="186" fontId="4" fillId="0" borderId="1" xfId="8" applyNumberFormat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49" fontId="4" fillId="0" borderId="5" xfId="8" applyNumberFormat="1" applyBorder="1" applyAlignment="1">
      <alignment horizontal="left" vertical="center"/>
    </xf>
    <xf numFmtId="49" fontId="4" fillId="0" borderId="0" xfId="8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horizontal="right" vertical="center"/>
    </xf>
    <xf numFmtId="49" fontId="0" fillId="0" borderId="0" xfId="0" applyNumberFormat="1" applyBorder="1" applyAlignment="1">
      <alignment horizontal="right" vertical="center"/>
    </xf>
    <xf numFmtId="49" fontId="0" fillId="0" borderId="1" xfId="0" applyNumberFormat="1" applyBorder="1" applyAlignment="1">
      <alignment horizontal="right" vertical="center"/>
    </xf>
    <xf numFmtId="176" fontId="4" fillId="0" borderId="0" xfId="1" quotePrefix="1" applyNumberFormat="1" applyFont="1" applyFill="1" applyBorder="1" applyAlignment="1">
      <alignment horizontal="right" vertical="center"/>
    </xf>
    <xf numFmtId="176" fontId="20" fillId="0" borderId="0" xfId="1" applyNumberFormat="1" applyFont="1" applyFill="1" applyAlignment="1">
      <alignment horizontal="right" vertical="center"/>
    </xf>
    <xf numFmtId="0" fontId="4" fillId="0" borderId="5" xfId="8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0" fillId="0" borderId="0" xfId="0" applyFont="1" applyBorder="1">
      <alignment vertical="center"/>
    </xf>
    <xf numFmtId="0" fontId="0" fillId="0" borderId="0" xfId="0" applyFont="1" applyFill="1" applyBorder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 wrapText="1" shrinkToFit="1"/>
    </xf>
    <xf numFmtId="0" fontId="4" fillId="0" borderId="0" xfId="8" applyFont="1">
      <alignment vertical="center"/>
    </xf>
    <xf numFmtId="0" fontId="4" fillId="0" borderId="0" xfId="9" applyFont="1" applyAlignment="1">
      <alignment horizontal="right"/>
    </xf>
    <xf numFmtId="176" fontId="4" fillId="0" borderId="0" xfId="4" applyNumberFormat="1" applyFont="1" applyAlignment="1">
      <alignment horizontal="right"/>
    </xf>
    <xf numFmtId="177" fontId="4" fillId="0" borderId="0" xfId="4" applyNumberFormat="1" applyFont="1" applyAlignment="1">
      <alignment horizontal="right"/>
    </xf>
    <xf numFmtId="179" fontId="4" fillId="0" borderId="0" xfId="4" applyNumberFormat="1" applyFont="1" applyAlignment="1">
      <alignment horizontal="right"/>
    </xf>
    <xf numFmtId="178" fontId="4" fillId="0" borderId="0" xfId="4" applyNumberFormat="1" applyFont="1" applyAlignment="1">
      <alignment horizontal="right"/>
    </xf>
    <xf numFmtId="49" fontId="4" fillId="0" borderId="0" xfId="9" applyNumberFormat="1" applyFont="1" applyAlignment="1">
      <alignment horizontal="right" vertical="center"/>
    </xf>
    <xf numFmtId="0" fontId="4" fillId="0" borderId="0" xfId="9" applyFont="1" applyAlignment="1">
      <alignment vertical="center"/>
    </xf>
    <xf numFmtId="0" fontId="22" fillId="0" borderId="0" xfId="0" applyFont="1" applyAlignment="1">
      <alignment horizontal="right" vertical="center"/>
    </xf>
    <xf numFmtId="49" fontId="4" fillId="0" borderId="1" xfId="9" applyNumberFormat="1" applyFont="1" applyBorder="1" applyAlignment="1">
      <alignment horizontal="right" vertical="center"/>
    </xf>
    <xf numFmtId="0" fontId="4" fillId="0" borderId="1" xfId="9" applyFont="1" applyBorder="1" applyAlignment="1">
      <alignment vertical="center"/>
    </xf>
    <xf numFmtId="0" fontId="22" fillId="0" borderId="1" xfId="0" applyFont="1" applyBorder="1" applyAlignment="1">
      <alignment horizontal="right" vertical="center"/>
    </xf>
    <xf numFmtId="176" fontId="4" fillId="0" borderId="1" xfId="4" applyNumberFormat="1" applyFont="1" applyBorder="1" applyAlignment="1">
      <alignment horizontal="right"/>
    </xf>
    <xf numFmtId="177" fontId="4" fillId="0" borderId="1" xfId="4" applyNumberFormat="1" applyFont="1" applyBorder="1" applyAlignment="1">
      <alignment horizontal="right"/>
    </xf>
    <xf numFmtId="179" fontId="4" fillId="0" borderId="1" xfId="4" applyNumberFormat="1" applyFont="1" applyBorder="1" applyAlignment="1">
      <alignment horizontal="right"/>
    </xf>
    <xf numFmtId="178" fontId="4" fillId="0" borderId="1" xfId="4" applyNumberFormat="1" applyFont="1" applyBorder="1" applyAlignment="1">
      <alignment horizontal="right"/>
    </xf>
    <xf numFmtId="0" fontId="22" fillId="0" borderId="0" xfId="0" applyFont="1" applyBorder="1" applyAlignment="1">
      <alignment vertical="center"/>
    </xf>
    <xf numFmtId="0" fontId="4" fillId="0" borderId="0" xfId="8" applyFont="1" applyAlignment="1">
      <alignment horizontal="right" vertical="center"/>
    </xf>
    <xf numFmtId="0" fontId="4" fillId="0" borderId="0" xfId="0" applyFont="1" applyBorder="1">
      <alignment vertical="center"/>
    </xf>
    <xf numFmtId="176" fontId="4" fillId="0" borderId="0" xfId="1" quotePrefix="1" applyNumberFormat="1" applyFont="1" applyAlignment="1">
      <alignment vertical="center"/>
    </xf>
    <xf numFmtId="176" fontId="4" fillId="0" borderId="5" xfId="1" quotePrefix="1" applyNumberFormat="1" applyFont="1" applyBorder="1" applyAlignment="1">
      <alignment vertical="center"/>
    </xf>
    <xf numFmtId="177" fontId="4" fillId="0" borderId="5" xfId="1" quotePrefix="1" applyNumberFormat="1" applyFont="1" applyFill="1" applyBorder="1" applyAlignment="1"/>
    <xf numFmtId="176" fontId="4" fillId="0" borderId="5" xfId="1" quotePrefix="1" applyNumberFormat="1" applyFont="1" applyFill="1" applyBorder="1" applyAlignment="1"/>
    <xf numFmtId="178" fontId="4" fillId="0" borderId="5" xfId="1" quotePrefix="1" applyNumberFormat="1" applyFont="1" applyFill="1" applyBorder="1" applyAlignment="1"/>
    <xf numFmtId="178" fontId="4" fillId="0" borderId="5" xfId="1" quotePrefix="1" applyNumberFormat="1" applyFont="1" applyFill="1" applyBorder="1" applyAlignment="1">
      <alignment vertical="center"/>
    </xf>
    <xf numFmtId="177" fontId="4" fillId="0" borderId="5" xfId="1" quotePrefix="1" applyNumberFormat="1" applyFont="1" applyFill="1" applyBorder="1" applyAlignment="1">
      <alignment vertical="center"/>
    </xf>
    <xf numFmtId="0" fontId="6" fillId="0" borderId="0" xfId="0" applyFont="1" applyFill="1" applyAlignment="1">
      <alignment horizontal="right" vertical="center"/>
    </xf>
    <xf numFmtId="0" fontId="8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7" fillId="0" borderId="0" xfId="9" applyFont="1"/>
    <xf numFmtId="176" fontId="7" fillId="0" borderId="0" xfId="4" applyNumberFormat="1" applyFont="1"/>
    <xf numFmtId="177" fontId="7" fillId="0" borderId="0" xfId="4" applyNumberFormat="1" applyFont="1"/>
    <xf numFmtId="179" fontId="7" fillId="0" borderId="0" xfId="4" applyNumberFormat="1" applyFont="1"/>
    <xf numFmtId="178" fontId="7" fillId="0" borderId="0" xfId="4" applyNumberFormat="1" applyFont="1"/>
    <xf numFmtId="49" fontId="7" fillId="0" borderId="0" xfId="9" applyNumberFormat="1" applyFont="1" applyAlignment="1">
      <alignment horizontal="right"/>
    </xf>
    <xf numFmtId="0" fontId="8" fillId="0" borderId="0" xfId="0" applyFont="1" applyAlignment="1">
      <alignment vertical="center"/>
    </xf>
    <xf numFmtId="176" fontId="0" fillId="0" borderId="5" xfId="0" applyNumberFormat="1" applyBorder="1" applyAlignment="1">
      <alignment horizontal="right"/>
    </xf>
    <xf numFmtId="0" fontId="25" fillId="0" borderId="0" xfId="0" applyFont="1" applyAlignment="1"/>
    <xf numFmtId="49" fontId="0" fillId="0" borderId="5" xfId="0" applyNumberFormat="1" applyBorder="1" applyAlignment="1">
      <alignment horizontal="right"/>
    </xf>
    <xf numFmtId="0" fontId="4" fillId="0" borderId="0" xfId="5" applyFont="1" applyBorder="1" applyAlignment="1">
      <alignment vertical="center" shrinkToFit="1"/>
    </xf>
    <xf numFmtId="0" fontId="26" fillId="0" borderId="0" xfId="5" applyFont="1">
      <alignment vertical="center"/>
    </xf>
    <xf numFmtId="0" fontId="8" fillId="0" borderId="0" xfId="5" applyAlignment="1">
      <alignment horizontal="right" vertical="center"/>
    </xf>
    <xf numFmtId="0" fontId="8" fillId="0" borderId="5" xfId="5" applyBorder="1" applyAlignment="1">
      <alignment horizontal="right" vertical="center"/>
    </xf>
    <xf numFmtId="176" fontId="4" fillId="0" borderId="0" xfId="1" quotePrefix="1" applyNumberFormat="1" applyFont="1" applyAlignment="1">
      <alignment horizontal="right" vertical="center"/>
    </xf>
    <xf numFmtId="177" fontId="4" fillId="0" borderId="0" xfId="1" quotePrefix="1" applyNumberFormat="1" applyFont="1" applyFill="1" applyAlignment="1">
      <alignment horizontal="right"/>
    </xf>
    <xf numFmtId="176" fontId="4" fillId="0" borderId="5" xfId="1" quotePrefix="1" applyNumberFormat="1" applyFont="1" applyBorder="1" applyAlignment="1">
      <alignment horizontal="right" vertical="center"/>
    </xf>
    <xf numFmtId="177" fontId="4" fillId="0" borderId="5" xfId="1" quotePrefix="1" applyNumberFormat="1" applyFont="1" applyFill="1" applyBorder="1" applyAlignment="1">
      <alignment horizontal="right"/>
    </xf>
    <xf numFmtId="176" fontId="4" fillId="0" borderId="5" xfId="1" quotePrefix="1" applyNumberFormat="1" applyFont="1" applyFill="1" applyBorder="1" applyAlignment="1">
      <alignment horizontal="right"/>
    </xf>
    <xf numFmtId="178" fontId="4" fillId="0" borderId="5" xfId="1" quotePrefix="1" applyNumberFormat="1" applyFont="1" applyFill="1" applyBorder="1" applyAlignment="1">
      <alignment horizontal="right"/>
    </xf>
    <xf numFmtId="178" fontId="4" fillId="0" borderId="5" xfId="1" quotePrefix="1" applyNumberFormat="1" applyFont="1" applyFill="1" applyBorder="1" applyAlignment="1">
      <alignment horizontal="right" vertical="center"/>
    </xf>
    <xf numFmtId="177" fontId="4" fillId="0" borderId="5" xfId="1" quotePrefix="1" applyNumberFormat="1" applyFont="1" applyFill="1" applyBorder="1" applyAlignment="1">
      <alignment horizontal="right" vertical="center"/>
    </xf>
    <xf numFmtId="0" fontId="26" fillId="0" borderId="0" xfId="5" applyFont="1" applyAlignment="1">
      <alignment horizontal="left" vertical="center"/>
    </xf>
    <xf numFmtId="0" fontId="26" fillId="0" borderId="0" xfId="5" applyFont="1" applyAlignment="1">
      <alignment vertical="center"/>
    </xf>
    <xf numFmtId="177" fontId="4" fillId="0" borderId="0" xfId="1" quotePrefix="1" applyNumberFormat="1" applyFont="1" applyFill="1" applyBorder="1" applyAlignment="1">
      <alignment horizontal="right"/>
    </xf>
    <xf numFmtId="176" fontId="4" fillId="0" borderId="0" xfId="1" quotePrefix="1" applyNumberFormat="1" applyFont="1" applyFill="1" applyBorder="1" applyAlignment="1">
      <alignment horizontal="right"/>
    </xf>
    <xf numFmtId="178" fontId="4" fillId="0" borderId="0" xfId="1" quotePrefix="1" applyNumberFormat="1" applyFont="1" applyFill="1" applyBorder="1" applyAlignment="1">
      <alignment horizontal="right"/>
    </xf>
    <xf numFmtId="178" fontId="4" fillId="0" borderId="0" xfId="1" quotePrefix="1" applyNumberFormat="1" applyFont="1" applyFill="1" applyBorder="1" applyAlignment="1">
      <alignment horizontal="right" vertical="center"/>
    </xf>
    <xf numFmtId="177" fontId="4" fillId="0" borderId="0" xfId="1" quotePrefix="1" applyNumberFormat="1" applyFont="1" applyFill="1" applyBorder="1" applyAlignment="1">
      <alignment horizontal="right" vertical="center"/>
    </xf>
    <xf numFmtId="0" fontId="8" fillId="0" borderId="0" xfId="5" applyFill="1" applyBorder="1">
      <alignment vertical="center"/>
    </xf>
    <xf numFmtId="0" fontId="0" fillId="0" borderId="0" xfId="0" applyFont="1">
      <alignment vertical="center"/>
    </xf>
    <xf numFmtId="0" fontId="0" fillId="0" borderId="0" xfId="0">
      <alignment vertical="center"/>
    </xf>
    <xf numFmtId="0" fontId="8" fillId="0" borderId="0" xfId="5">
      <alignment vertical="center"/>
    </xf>
    <xf numFmtId="49" fontId="8" fillId="0" borderId="0" xfId="5" applyNumberFormat="1" applyAlignment="1">
      <alignment horizontal="right" vertical="center"/>
    </xf>
    <xf numFmtId="0" fontId="4" fillId="0" borderId="0" xfId="5" applyFont="1" applyBorder="1">
      <alignment vertical="center"/>
    </xf>
    <xf numFmtId="0" fontId="8" fillId="0" borderId="0" xfId="5" applyBorder="1">
      <alignment vertical="center"/>
    </xf>
    <xf numFmtId="49" fontId="8" fillId="0" borderId="5" xfId="5" applyNumberFormat="1" applyBorder="1" applyAlignment="1">
      <alignment horizontal="right" vertical="center"/>
    </xf>
    <xf numFmtId="0" fontId="8" fillId="0" borderId="5" xfId="5" applyBorder="1">
      <alignment vertical="center"/>
    </xf>
    <xf numFmtId="0" fontId="8" fillId="0" borderId="5" xfId="5" applyBorder="1" applyAlignment="1">
      <alignment vertical="center"/>
    </xf>
    <xf numFmtId="0" fontId="8" fillId="0" borderId="0" xfId="5" applyAlignment="1">
      <alignment vertical="center"/>
    </xf>
    <xf numFmtId="176" fontId="4" fillId="0" borderId="0" xfId="1" quotePrefix="1" applyNumberFormat="1" applyFont="1" applyAlignment="1">
      <alignment vertical="center"/>
    </xf>
    <xf numFmtId="177" fontId="4" fillId="0" borderId="0" xfId="1" quotePrefix="1" applyNumberFormat="1" applyFont="1" applyFill="1" applyAlignment="1"/>
    <xf numFmtId="177" fontId="4" fillId="0" borderId="0" xfId="1" quotePrefix="1" applyNumberFormat="1" applyFont="1" applyFill="1" applyBorder="1" applyAlignment="1"/>
    <xf numFmtId="176" fontId="4" fillId="0" borderId="0" xfId="1" quotePrefix="1" applyNumberFormat="1" applyFont="1" applyFill="1" applyBorder="1" applyAlignment="1"/>
    <xf numFmtId="178" fontId="4" fillId="0" borderId="0" xfId="1" quotePrefix="1" applyNumberFormat="1" applyFont="1" applyFill="1" applyBorder="1" applyAlignment="1"/>
    <xf numFmtId="178" fontId="4" fillId="0" borderId="0" xfId="1" quotePrefix="1" applyNumberFormat="1" applyFont="1" applyFill="1" applyBorder="1" applyAlignment="1">
      <alignment vertical="center"/>
    </xf>
    <xf numFmtId="177" fontId="4" fillId="0" borderId="0" xfId="1" quotePrefix="1" applyNumberFormat="1" applyFont="1" applyFill="1" applyBorder="1" applyAlignment="1">
      <alignment vertical="center"/>
    </xf>
    <xf numFmtId="176" fontId="4" fillId="0" borderId="5" xfId="1" quotePrefix="1" applyNumberFormat="1" applyFont="1" applyBorder="1" applyAlignment="1">
      <alignment vertical="center"/>
    </xf>
    <xf numFmtId="177" fontId="4" fillId="0" borderId="5" xfId="1" quotePrefix="1" applyNumberFormat="1" applyFont="1" applyFill="1" applyBorder="1" applyAlignment="1"/>
    <xf numFmtId="176" fontId="4" fillId="0" borderId="5" xfId="1" quotePrefix="1" applyNumberFormat="1" applyFont="1" applyFill="1" applyBorder="1" applyAlignment="1"/>
    <xf numFmtId="178" fontId="4" fillId="0" borderId="5" xfId="1" quotePrefix="1" applyNumberFormat="1" applyFont="1" applyFill="1" applyBorder="1" applyAlignment="1"/>
    <xf numFmtId="178" fontId="4" fillId="0" borderId="5" xfId="1" quotePrefix="1" applyNumberFormat="1" applyFont="1" applyFill="1" applyBorder="1" applyAlignment="1">
      <alignment vertical="center"/>
    </xf>
    <xf numFmtId="177" fontId="4" fillId="0" borderId="5" xfId="1" quotePrefix="1" applyNumberFormat="1" applyFont="1" applyFill="1" applyBorder="1" applyAlignment="1">
      <alignment vertical="center"/>
    </xf>
    <xf numFmtId="0" fontId="4" fillId="0" borderId="0" xfId="5" applyFont="1" applyAlignment="1">
      <alignment vertical="center"/>
    </xf>
    <xf numFmtId="0" fontId="8" fillId="0" borderId="1" xfId="5" applyBorder="1" applyAlignment="1">
      <alignment horizontal="center" vertical="center" wrapText="1"/>
    </xf>
    <xf numFmtId="0" fontId="3" fillId="0" borderId="1" xfId="5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/>
    </xf>
    <xf numFmtId="0" fontId="5" fillId="0" borderId="1" xfId="5" applyFont="1" applyFill="1" applyBorder="1" applyAlignment="1">
      <alignment horizontal="center" vertical="center" wrapText="1"/>
    </xf>
    <xf numFmtId="0" fontId="11" fillId="0" borderId="0" xfId="5" applyFont="1" applyAlignment="1">
      <alignment horizontal="left" vertical="center"/>
    </xf>
    <xf numFmtId="0" fontId="4" fillId="0" borderId="0" xfId="2" applyFont="1"/>
    <xf numFmtId="0" fontId="8" fillId="0" borderId="5" xfId="0" applyFont="1" applyBorder="1" applyAlignment="1">
      <alignment horizontal="left" vertical="center"/>
    </xf>
    <xf numFmtId="0" fontId="8" fillId="0" borderId="0" xfId="5" applyFont="1" applyAlignment="1">
      <alignment horizontal="right" vertical="center"/>
    </xf>
    <xf numFmtId="0" fontId="8" fillId="0" borderId="1" xfId="5" applyFont="1" applyBorder="1" applyAlignment="1">
      <alignment horizontal="right" vertical="center"/>
    </xf>
    <xf numFmtId="0" fontId="4" fillId="0" borderId="0" xfId="2" applyBorder="1"/>
    <xf numFmtId="0" fontId="4" fillId="0" borderId="0" xfId="2" applyBorder="1" applyAlignment="1"/>
    <xf numFmtId="0" fontId="4" fillId="0" borderId="0" xfId="8" applyFont="1" applyBorder="1" applyAlignment="1">
      <alignment horizontal="right" vertical="center"/>
    </xf>
    <xf numFmtId="177" fontId="4" fillId="0" borderId="0" xfId="8" applyNumberFormat="1" applyFont="1" applyBorder="1" applyAlignment="1">
      <alignment horizontal="right" vertical="center"/>
    </xf>
    <xf numFmtId="181" fontId="4" fillId="0" borderId="0" xfId="8" applyNumberFormat="1" applyFont="1" applyBorder="1" applyAlignment="1">
      <alignment horizontal="right" vertical="center"/>
    </xf>
    <xf numFmtId="178" fontId="4" fillId="0" borderId="0" xfId="8" applyNumberFormat="1" applyFont="1" applyBorder="1" applyAlignment="1">
      <alignment horizontal="right" vertical="center"/>
    </xf>
    <xf numFmtId="176" fontId="4" fillId="0" borderId="0" xfId="4" applyNumberFormat="1" applyFont="1" applyBorder="1" applyAlignment="1">
      <alignment horizontal="right" vertical="center"/>
    </xf>
    <xf numFmtId="177" fontId="4" fillId="0" borderId="0" xfId="4" applyNumberFormat="1" applyFont="1" applyBorder="1" applyAlignment="1">
      <alignment horizontal="right" vertical="center"/>
    </xf>
    <xf numFmtId="179" fontId="4" fillId="0" borderId="0" xfId="4" applyNumberFormat="1" applyFont="1" applyBorder="1" applyAlignment="1">
      <alignment horizontal="right" vertical="center"/>
    </xf>
    <xf numFmtId="178" fontId="4" fillId="0" borderId="0" xfId="4" applyNumberFormat="1" applyFont="1" applyBorder="1" applyAlignment="1">
      <alignment horizontal="right" vertical="center"/>
    </xf>
    <xf numFmtId="0" fontId="4" fillId="0" borderId="1" xfId="8" applyFont="1" applyBorder="1" applyAlignment="1">
      <alignment horizontal="right" vertical="center"/>
    </xf>
    <xf numFmtId="176" fontId="4" fillId="0" borderId="1" xfId="4" applyNumberFormat="1" applyFont="1" applyBorder="1" applyAlignment="1">
      <alignment horizontal="right" vertical="center"/>
    </xf>
    <xf numFmtId="177" fontId="4" fillId="0" borderId="1" xfId="4" applyNumberFormat="1" applyFont="1" applyBorder="1" applyAlignment="1">
      <alignment horizontal="right" vertical="center"/>
    </xf>
    <xf numFmtId="179" fontId="4" fillId="0" borderId="1" xfId="4" applyNumberFormat="1" applyFont="1" applyBorder="1" applyAlignment="1">
      <alignment horizontal="right" vertical="center"/>
    </xf>
    <xf numFmtId="178" fontId="4" fillId="0" borderId="1" xfId="4" applyNumberFormat="1" applyFont="1" applyBorder="1" applyAlignment="1">
      <alignment horizontal="right" vertical="center"/>
    </xf>
    <xf numFmtId="176" fontId="4" fillId="0" borderId="0" xfId="4" applyNumberFormat="1" applyBorder="1" applyAlignment="1">
      <alignment horizontal="right" vertical="center"/>
    </xf>
    <xf numFmtId="177" fontId="4" fillId="0" borderId="0" xfId="4" applyNumberFormat="1" applyBorder="1" applyAlignment="1">
      <alignment horizontal="right" vertical="center"/>
    </xf>
    <xf numFmtId="179" fontId="4" fillId="0" borderId="0" xfId="4" applyNumberFormat="1" applyBorder="1" applyAlignment="1">
      <alignment horizontal="right" vertical="center"/>
    </xf>
    <xf numFmtId="178" fontId="4" fillId="0" borderId="0" xfId="4" applyNumberFormat="1" applyBorder="1" applyAlignment="1">
      <alignment horizontal="right" vertical="center"/>
    </xf>
    <xf numFmtId="49" fontId="8" fillId="0" borderId="5" xfId="5" applyNumberFormat="1" applyFont="1" applyBorder="1" applyAlignment="1">
      <alignment horizontal="right" vertical="center"/>
    </xf>
    <xf numFmtId="0" fontId="8" fillId="0" borderId="5" xfId="5" applyFont="1" applyBorder="1">
      <alignment vertical="center"/>
    </xf>
    <xf numFmtId="0" fontId="27" fillId="0" borderId="0" xfId="5" applyFont="1">
      <alignment vertical="center"/>
    </xf>
    <xf numFmtId="0" fontId="27" fillId="0" borderId="0" xfId="5" applyFont="1" applyAlignment="1">
      <alignment horizontal="left" vertical="center"/>
    </xf>
    <xf numFmtId="0" fontId="27" fillId="0" borderId="0" xfId="5" applyFont="1" applyAlignment="1">
      <alignment vertical="center"/>
    </xf>
    <xf numFmtId="0" fontId="7" fillId="0" borderId="0" xfId="2" applyFont="1"/>
    <xf numFmtId="0" fontId="27" fillId="0" borderId="0" xfId="5" applyFont="1" applyBorder="1">
      <alignment vertical="center"/>
    </xf>
    <xf numFmtId="0" fontId="7" fillId="0" borderId="0" xfId="0" applyFont="1" applyAlignment="1"/>
    <xf numFmtId="0" fontId="0" fillId="0" borderId="1" xfId="0" applyBorder="1" applyAlignment="1"/>
    <xf numFmtId="0" fontId="11" fillId="0" borderId="0" xfId="2" applyFont="1" applyBorder="1" applyAlignment="1">
      <alignment horizontal="right" vertical="center"/>
    </xf>
    <xf numFmtId="0" fontId="4" fillId="0" borderId="0" xfId="2" applyFont="1" applyAlignment="1"/>
    <xf numFmtId="0" fontId="4" fillId="0" borderId="1" xfId="2" applyFont="1" applyBorder="1" applyAlignment="1"/>
    <xf numFmtId="196" fontId="4" fillId="0" borderId="0" xfId="8" applyNumberFormat="1">
      <alignment vertical="center"/>
    </xf>
    <xf numFmtId="196" fontId="4" fillId="0" borderId="1" xfId="8" applyNumberFormat="1" applyBorder="1">
      <alignment vertical="center"/>
    </xf>
    <xf numFmtId="0" fontId="7" fillId="0" borderId="5" xfId="0" applyFont="1" applyBorder="1" applyAlignment="1"/>
    <xf numFmtId="176" fontId="0" fillId="0" borderId="0" xfId="0" applyNumberFormat="1">
      <alignment vertical="center"/>
    </xf>
    <xf numFmtId="196" fontId="0" fillId="0" borderId="0" xfId="0" applyNumberFormat="1">
      <alignment vertical="center"/>
    </xf>
    <xf numFmtId="178" fontId="0" fillId="0" borderId="0" xfId="0" applyNumberFormat="1">
      <alignment vertical="center"/>
    </xf>
    <xf numFmtId="176" fontId="0" fillId="0" borderId="1" xfId="0" applyNumberFormat="1" applyBorder="1">
      <alignment vertical="center"/>
    </xf>
    <xf numFmtId="176" fontId="0" fillId="0" borderId="0" xfId="0" applyNumberFormat="1" applyBorder="1">
      <alignment vertical="center"/>
    </xf>
    <xf numFmtId="196" fontId="0" fillId="0" borderId="0" xfId="0" applyNumberFormat="1" applyBorder="1">
      <alignment vertical="center"/>
    </xf>
    <xf numFmtId="178" fontId="0" fillId="0" borderId="0" xfId="0" applyNumberFormat="1" applyBorder="1">
      <alignment vertical="center"/>
    </xf>
    <xf numFmtId="196" fontId="0" fillId="0" borderId="1" xfId="0" applyNumberFormat="1" applyBorder="1">
      <alignment vertical="center"/>
    </xf>
    <xf numFmtId="178" fontId="0" fillId="0" borderId="1" xfId="0" applyNumberFormat="1" applyBorder="1">
      <alignment vertical="center"/>
    </xf>
    <xf numFmtId="177" fontId="4" fillId="0" borderId="0" xfId="2" applyNumberFormat="1" applyAlignment="1">
      <alignment horizontal="right"/>
    </xf>
    <xf numFmtId="0" fontId="7" fillId="0" borderId="1" xfId="0" applyFont="1" applyBorder="1" applyAlignment="1"/>
    <xf numFmtId="0" fontId="4" fillId="0" borderId="0" xfId="2" applyBorder="1" applyAlignment="1">
      <alignment horizontal="right" vertical="center"/>
    </xf>
    <xf numFmtId="0" fontId="4" fillId="0" borderId="1" xfId="2" applyBorder="1" applyAlignment="1">
      <alignment horizontal="right" vertical="center"/>
    </xf>
    <xf numFmtId="1" fontId="4" fillId="0" borderId="1" xfId="2" applyNumberFormat="1" applyBorder="1" applyAlignment="1">
      <alignment horizontal="right"/>
    </xf>
    <xf numFmtId="1" fontId="4" fillId="0" borderId="0" xfId="2" applyNumberFormat="1" applyAlignment="1">
      <alignment horizontal="right"/>
    </xf>
    <xf numFmtId="2" fontId="4" fillId="0" borderId="0" xfId="2" applyNumberFormat="1" applyAlignment="1">
      <alignment horizontal="right"/>
    </xf>
    <xf numFmtId="196" fontId="0" fillId="0" borderId="5" xfId="0" applyNumberFormat="1" applyBorder="1">
      <alignment vertical="center"/>
    </xf>
    <xf numFmtId="0" fontId="20" fillId="0" borderId="0" xfId="8" applyFont="1" applyAlignment="1">
      <alignment horizontal="left" vertical="center"/>
    </xf>
    <xf numFmtId="176" fontId="4" fillId="0" borderId="0" xfId="8" applyNumberFormat="1" applyFont="1">
      <alignment vertical="center"/>
    </xf>
    <xf numFmtId="196" fontId="4" fillId="0" borderId="0" xfId="8" applyNumberFormat="1" applyFont="1">
      <alignment vertical="center"/>
    </xf>
    <xf numFmtId="178" fontId="4" fillId="0" borderId="0" xfId="8" applyNumberFormat="1" applyFont="1">
      <alignment vertical="center"/>
    </xf>
    <xf numFmtId="0" fontId="4" fillId="0" borderId="0" xfId="2" applyFont="1" applyAlignment="1">
      <alignment horizontal="right"/>
    </xf>
    <xf numFmtId="2" fontId="4" fillId="0" borderId="0" xfId="2" applyNumberFormat="1" applyFont="1" applyAlignment="1">
      <alignment horizontal="right"/>
    </xf>
    <xf numFmtId="0" fontId="4" fillId="0" borderId="1" xfId="2" applyFont="1" applyBorder="1" applyAlignment="1">
      <alignment horizontal="right"/>
    </xf>
    <xf numFmtId="180" fontId="4" fillId="0" borderId="0" xfId="2" applyNumberFormat="1" applyFont="1" applyAlignment="1">
      <alignment horizontal="right"/>
    </xf>
    <xf numFmtId="0" fontId="6" fillId="0" borderId="0" xfId="0" applyFont="1" applyBorder="1">
      <alignment vertical="center"/>
    </xf>
    <xf numFmtId="0" fontId="7" fillId="0" borderId="0" xfId="0" applyFont="1" applyFill="1" applyAlignment="1">
      <alignment horizontal="right" vertical="center"/>
    </xf>
    <xf numFmtId="0" fontId="6" fillId="0" borderId="1" xfId="0" applyFont="1" applyFill="1" applyBorder="1" applyAlignment="1">
      <alignment horizontal="right" vertical="center"/>
    </xf>
    <xf numFmtId="0" fontId="6" fillId="0" borderId="0" xfId="0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194" fontId="6" fillId="0" borderId="0" xfId="0" applyNumberFormat="1" applyFont="1" applyAlignment="1">
      <alignment vertical="center"/>
    </xf>
    <xf numFmtId="194" fontId="0" fillId="0" borderId="0" xfId="0" applyNumberFormat="1" applyAlignment="1">
      <alignment vertical="center"/>
    </xf>
    <xf numFmtId="194" fontId="6" fillId="0" borderId="5" xfId="0" applyNumberFormat="1" applyFont="1" applyBorder="1" applyAlignment="1">
      <alignment vertical="center"/>
    </xf>
    <xf numFmtId="179" fontId="6" fillId="0" borderId="5" xfId="0" applyNumberFormat="1" applyFont="1" applyBorder="1" applyAlignment="1">
      <alignment vertical="center"/>
    </xf>
    <xf numFmtId="195" fontId="6" fillId="0" borderId="5" xfId="0" applyNumberFormat="1" applyFont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right" vertical="center"/>
    </xf>
    <xf numFmtId="176" fontId="4" fillId="0" borderId="5" xfId="4" applyNumberFormat="1" applyFont="1" applyBorder="1"/>
    <xf numFmtId="177" fontId="4" fillId="0" borderId="5" xfId="4" applyNumberFormat="1" applyFont="1" applyBorder="1"/>
    <xf numFmtId="179" fontId="4" fillId="0" borderId="5" xfId="4" applyNumberFormat="1" applyFont="1" applyBorder="1"/>
    <xf numFmtId="178" fontId="4" fillId="0" borderId="5" xfId="4" applyNumberFormat="1" applyFont="1" applyBorder="1"/>
    <xf numFmtId="0" fontId="20" fillId="0" borderId="0" xfId="2" applyFont="1" applyAlignment="1">
      <alignment horizontal="right"/>
    </xf>
    <xf numFmtId="0" fontId="20" fillId="0" borderId="0" xfId="2" applyFont="1" applyAlignment="1">
      <alignment horizontal="left"/>
    </xf>
    <xf numFmtId="0" fontId="4" fillId="0" borderId="0" xfId="2" applyFont="1" applyBorder="1" applyAlignment="1">
      <alignment horizontal="right"/>
    </xf>
    <xf numFmtId="0" fontId="4" fillId="0" borderId="1" xfId="2" applyFont="1" applyBorder="1"/>
    <xf numFmtId="0" fontId="7" fillId="0" borderId="0" xfId="0" applyFont="1" applyBorder="1" applyAlignment="1">
      <alignment horizontal="left" vertical="center" wrapText="1" shrinkToFit="1"/>
    </xf>
    <xf numFmtId="0" fontId="28" fillId="0" borderId="0" xfId="0" applyFont="1" applyBorder="1" applyAlignment="1">
      <alignment horizontal="left" vertical="center" wrapText="1" shrinkToFit="1"/>
    </xf>
    <xf numFmtId="0" fontId="11" fillId="0" borderId="0" xfId="2" applyFont="1" applyBorder="1" applyAlignment="1">
      <alignment vertical="center"/>
    </xf>
    <xf numFmtId="0" fontId="11" fillId="0" borderId="7" xfId="2" applyFont="1" applyBorder="1" applyAlignment="1">
      <alignment vertical="center"/>
    </xf>
    <xf numFmtId="0" fontId="4" fillId="0" borderId="0" xfId="2" applyFont="1" applyBorder="1" applyAlignment="1"/>
    <xf numFmtId="180" fontId="4" fillId="0" borderId="0" xfId="2" applyNumberFormat="1" applyFont="1" applyAlignment="1"/>
    <xf numFmtId="0" fontId="0" fillId="0" borderId="0" xfId="0" applyFill="1" applyBorder="1" applyAlignment="1">
      <alignment horizontal="left" vertical="center"/>
    </xf>
    <xf numFmtId="176" fontId="0" fillId="0" borderId="5" xfId="0" applyNumberFormat="1" applyFill="1" applyBorder="1" applyAlignment="1">
      <alignment horizontal="right" vertical="center"/>
    </xf>
    <xf numFmtId="49" fontId="0" fillId="0" borderId="0" xfId="6" applyNumberFormat="1" applyFont="1" applyAlignment="1">
      <alignment horizontal="right" vertical="center"/>
    </xf>
    <xf numFmtId="0" fontId="31" fillId="0" borderId="0" xfId="6" applyFont="1" applyAlignment="1">
      <alignment horizontal="left" vertical="center"/>
    </xf>
    <xf numFmtId="0" fontId="8" fillId="0" borderId="0" xfId="6" applyFont="1">
      <alignment vertical="center"/>
    </xf>
    <xf numFmtId="49" fontId="8" fillId="0" borderId="0" xfId="6" applyNumberFormat="1" applyFont="1" applyBorder="1" applyAlignment="1">
      <alignment horizontal="right" vertical="center"/>
    </xf>
    <xf numFmtId="0" fontId="11" fillId="0" borderId="0" xfId="6" applyFont="1" applyBorder="1" applyAlignment="1">
      <alignment horizontal="left" vertical="center"/>
    </xf>
    <xf numFmtId="0" fontId="8" fillId="0" borderId="0" xfId="6" applyFont="1" applyBorder="1">
      <alignment vertical="center"/>
    </xf>
    <xf numFmtId="49" fontId="8" fillId="0" borderId="1" xfId="6" applyNumberFormat="1" applyFont="1" applyBorder="1" applyAlignment="1">
      <alignment horizontal="right" vertical="center"/>
    </xf>
    <xf numFmtId="0" fontId="11" fillId="0" borderId="1" xfId="6" applyFont="1" applyBorder="1" applyAlignment="1">
      <alignment horizontal="left" vertical="center"/>
    </xf>
    <xf numFmtId="0" fontId="8" fillId="0" borderId="1" xfId="6" applyFont="1" applyBorder="1">
      <alignment vertical="center"/>
    </xf>
    <xf numFmtId="0" fontId="4" fillId="0" borderId="0" xfId="2" applyFont="1" applyAlignment="1">
      <alignment horizontal="right"/>
    </xf>
    <xf numFmtId="0" fontId="4" fillId="0" borderId="1" xfId="2" applyFont="1" applyBorder="1" applyAlignment="1">
      <alignment horizontal="right"/>
    </xf>
    <xf numFmtId="49" fontId="6" fillId="0" borderId="0" xfId="0" applyNumberFormat="1" applyFont="1" applyBorder="1" applyAlignment="1">
      <alignment horizontal="right" vertical="center"/>
    </xf>
    <xf numFmtId="194" fontId="6" fillId="0" borderId="0" xfId="0" applyNumberFormat="1" applyFont="1" applyBorder="1" applyAlignment="1">
      <alignment horizontal="right" vertical="center"/>
    </xf>
    <xf numFmtId="49" fontId="6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left" vertical="center"/>
    </xf>
    <xf numFmtId="194" fontId="6" fillId="0" borderId="1" xfId="0" applyNumberFormat="1" applyFont="1" applyBorder="1" applyAlignment="1">
      <alignment horizontal="right" vertical="center"/>
    </xf>
    <xf numFmtId="0" fontId="4" fillId="0" borderId="0" xfId="2" applyFont="1" applyAlignment="1">
      <alignment horizontal="right" vertical="center"/>
    </xf>
    <xf numFmtId="0" fontId="4" fillId="0" borderId="0" xfId="2" applyAlignment="1"/>
    <xf numFmtId="0" fontId="4" fillId="0" borderId="1" xfId="2" applyBorder="1" applyAlignment="1"/>
    <xf numFmtId="0" fontId="4" fillId="0" borderId="0" xfId="2" applyBorder="1" applyAlignment="1"/>
    <xf numFmtId="0" fontId="6" fillId="0" borderId="5" xfId="0" applyFont="1" applyFill="1" applyBorder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1" xfId="0" applyFont="1" applyFill="1" applyBorder="1" applyAlignment="1">
      <alignment vertical="center"/>
    </xf>
    <xf numFmtId="0" fontId="4" fillId="0" borderId="0" xfId="2" applyFont="1" applyAlignment="1">
      <alignment horizontal="left" vertical="center"/>
    </xf>
    <xf numFmtId="49" fontId="0" fillId="0" borderId="0" xfId="0" applyNumberFormat="1" applyAlignment="1">
      <alignment horizontal="right"/>
    </xf>
    <xf numFmtId="176" fontId="7" fillId="0" borderId="0" xfId="0" applyNumberFormat="1" applyFont="1" applyFill="1" applyBorder="1" applyAlignment="1">
      <alignment horizontal="right" vertical="center"/>
    </xf>
    <xf numFmtId="194" fontId="6" fillId="0" borderId="0" xfId="0" applyNumberFormat="1" applyFont="1" applyBorder="1">
      <alignment vertical="center"/>
    </xf>
    <xf numFmtId="0" fontId="13" fillId="0" borderId="0" xfId="2" applyFont="1" applyBorder="1" applyAlignment="1">
      <alignment horizontal="right" vertical="center"/>
    </xf>
    <xf numFmtId="0" fontId="6" fillId="0" borderId="0" xfId="0" applyFont="1" applyAlignment="1">
      <alignment vertical="top"/>
    </xf>
    <xf numFmtId="0" fontId="4" fillId="0" borderId="0" xfId="2" applyFont="1" applyFill="1" applyAlignment="1">
      <alignment horizontal="left"/>
    </xf>
    <xf numFmtId="0" fontId="4" fillId="0" borderId="0" xfId="2" applyAlignment="1">
      <alignment horizontal="right" vertical="center"/>
    </xf>
    <xf numFmtId="0" fontId="12" fillId="0" borderId="0" xfId="2" applyFont="1" applyBorder="1" applyAlignment="1">
      <alignment vertical="center"/>
    </xf>
    <xf numFmtId="180" fontId="4" fillId="0" borderId="0" xfId="2" applyNumberFormat="1" applyAlignment="1"/>
    <xf numFmtId="0" fontId="4" fillId="0" borderId="0" xfId="2" applyFill="1" applyBorder="1" applyAlignment="1"/>
    <xf numFmtId="0" fontId="4" fillId="0" borderId="1" xfId="2" applyFill="1" applyBorder="1" applyAlignment="1"/>
    <xf numFmtId="0" fontId="8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76" fontId="4" fillId="0" borderId="1" xfId="1" quotePrefix="1" applyNumberFormat="1" applyFont="1" applyBorder="1" applyAlignment="1">
      <alignment vertical="center"/>
    </xf>
    <xf numFmtId="0" fontId="4" fillId="0" borderId="0" xfId="2" applyFont="1" applyAlignment="1">
      <alignment horizontal="right"/>
    </xf>
    <xf numFmtId="0" fontId="4" fillId="0" borderId="1" xfId="2" applyFont="1" applyBorder="1" applyAlignment="1">
      <alignment horizontal="right"/>
    </xf>
    <xf numFmtId="0" fontId="0" fillId="0" borderId="5" xfId="0" applyFill="1" applyBorder="1" applyAlignment="1">
      <alignment vertical="center"/>
    </xf>
    <xf numFmtId="176" fontId="4" fillId="0" borderId="5" xfId="1" quotePrefix="1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 shrinkToFit="1"/>
    </xf>
    <xf numFmtId="49" fontId="4" fillId="0" borderId="0" xfId="2" applyNumberFormat="1" applyAlignment="1">
      <alignment horizontal="right"/>
    </xf>
    <xf numFmtId="0" fontId="11" fillId="0" borderId="0" xfId="2" applyFont="1" applyFill="1" applyBorder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 shrinkToFit="1"/>
    </xf>
    <xf numFmtId="0" fontId="8" fillId="0" borderId="0" xfId="0" applyFont="1" applyBorder="1" applyAlignment="1">
      <alignment vertical="center" wrapText="1" shrinkToFit="1"/>
    </xf>
    <xf numFmtId="176" fontId="4" fillId="0" borderId="0" xfId="1" quotePrefix="1" applyNumberFormat="1" applyFont="1" applyBorder="1" applyAlignment="1">
      <alignment vertical="center"/>
    </xf>
    <xf numFmtId="0" fontId="8" fillId="0" borderId="1" xfId="0" applyFont="1" applyBorder="1" applyAlignment="1">
      <alignment vertical="center" wrapText="1" shrinkToFit="1"/>
    </xf>
    <xf numFmtId="0" fontId="4" fillId="0" borderId="0" xfId="2" applyFont="1" applyBorder="1" applyAlignment="1">
      <alignment horizontal="right" vertical="center"/>
    </xf>
    <xf numFmtId="0" fontId="4" fillId="0" borderId="1" xfId="2" applyFont="1" applyBorder="1" applyAlignment="1">
      <alignment horizontal="right" vertical="center"/>
    </xf>
    <xf numFmtId="0" fontId="0" fillId="0" borderId="0" xfId="0" applyNumberFormat="1" applyAlignment="1">
      <alignment horizontal="right" vertical="center"/>
    </xf>
    <xf numFmtId="0" fontId="0" fillId="0" borderId="0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 vertical="center"/>
    </xf>
    <xf numFmtId="176" fontId="0" fillId="0" borderId="0" xfId="0" applyNumberFormat="1" applyFill="1" applyAlignment="1">
      <alignment horizontal="right" vertical="center"/>
    </xf>
    <xf numFmtId="177" fontId="0" fillId="0" borderId="0" xfId="0" applyNumberFormat="1" applyFill="1" applyAlignment="1">
      <alignment horizontal="right" vertical="center"/>
    </xf>
    <xf numFmtId="178" fontId="0" fillId="0" borderId="0" xfId="0" applyNumberFormat="1" applyFill="1" applyAlignment="1">
      <alignment horizontal="right" vertical="center"/>
    </xf>
    <xf numFmtId="0" fontId="7" fillId="0" borderId="0" xfId="9" applyFont="1" applyAlignment="1">
      <alignment horizontal="left"/>
    </xf>
    <xf numFmtId="0" fontId="4" fillId="0" borderId="5" xfId="2" applyFont="1" applyBorder="1" applyAlignment="1">
      <alignment horizontal="left"/>
    </xf>
    <xf numFmtId="0" fontId="11" fillId="0" borderId="5" xfId="2" applyFont="1" applyFill="1" applyBorder="1" applyAlignment="1">
      <alignment horizontal="right" vertical="center"/>
    </xf>
    <xf numFmtId="0" fontId="11" fillId="0" borderId="0" xfId="2" applyFont="1" applyBorder="1" applyAlignment="1">
      <alignment horizontal="right" vertical="center" wrapText="1"/>
    </xf>
    <xf numFmtId="1" fontId="4" fillId="0" borderId="0" xfId="2" applyNumberFormat="1" applyBorder="1" applyAlignment="1">
      <alignment horizontal="right"/>
    </xf>
    <xf numFmtId="176" fontId="4" fillId="0" borderId="5" xfId="8" applyNumberFormat="1" applyBorder="1" applyAlignment="1">
      <alignment horizontal="right" vertical="center"/>
    </xf>
    <xf numFmtId="177" fontId="4" fillId="0" borderId="5" xfId="8" applyNumberFormat="1" applyBorder="1" applyAlignment="1">
      <alignment horizontal="right" vertical="center"/>
    </xf>
    <xf numFmtId="178" fontId="4" fillId="0" borderId="5" xfId="8" applyNumberFormat="1" applyBorder="1" applyAlignment="1">
      <alignment horizontal="right" vertical="center"/>
    </xf>
    <xf numFmtId="0" fontId="0" fillId="0" borderId="0" xfId="0" applyNumberFormat="1" applyFill="1" applyAlignment="1">
      <alignment horizontal="right" vertical="center"/>
    </xf>
    <xf numFmtId="0" fontId="0" fillId="0" borderId="1" xfId="0" applyNumberFormat="1" applyFill="1" applyBorder="1" applyAlignment="1">
      <alignment horizontal="right" vertical="center"/>
    </xf>
    <xf numFmtId="0" fontId="0" fillId="0" borderId="0" xfId="0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 shrinkToFit="1"/>
    </xf>
    <xf numFmtId="49" fontId="4" fillId="0" borderId="0" xfId="9" applyNumberFormat="1" applyFont="1" applyAlignment="1">
      <alignment horizontal="right"/>
    </xf>
    <xf numFmtId="49" fontId="4" fillId="0" borderId="1" xfId="9" applyNumberFormat="1" applyFont="1" applyBorder="1" applyAlignment="1">
      <alignment horizontal="right"/>
    </xf>
    <xf numFmtId="0" fontId="7" fillId="0" borderId="1" xfId="9" applyFont="1" applyBorder="1" applyAlignment="1">
      <alignment horizontal="left"/>
    </xf>
    <xf numFmtId="0" fontId="7" fillId="0" borderId="0" xfId="9" applyFont="1" applyAlignment="1">
      <alignment horizontal="right"/>
    </xf>
    <xf numFmtId="176" fontId="7" fillId="0" borderId="0" xfId="4" applyNumberFormat="1" applyFont="1" applyAlignment="1">
      <alignment horizontal="right"/>
    </xf>
    <xf numFmtId="177" fontId="7" fillId="0" borderId="0" xfId="4" applyNumberFormat="1" applyFont="1" applyAlignment="1">
      <alignment horizontal="right"/>
    </xf>
    <xf numFmtId="179" fontId="7" fillId="0" borderId="0" xfId="4" applyNumberFormat="1" applyFont="1" applyAlignment="1">
      <alignment horizontal="right"/>
    </xf>
    <xf numFmtId="178" fontId="7" fillId="0" borderId="0" xfId="4" applyNumberFormat="1" applyFont="1" applyAlignment="1">
      <alignment horizontal="right"/>
    </xf>
    <xf numFmtId="0" fontId="7" fillId="0" borderId="1" xfId="9" applyFont="1" applyBorder="1" applyAlignment="1">
      <alignment horizontal="right"/>
    </xf>
    <xf numFmtId="176" fontId="7" fillId="0" borderId="1" xfId="4" applyNumberFormat="1" applyFont="1" applyBorder="1" applyAlignment="1">
      <alignment horizontal="right"/>
    </xf>
    <xf numFmtId="177" fontId="7" fillId="0" borderId="1" xfId="4" applyNumberFormat="1" applyFont="1" applyBorder="1" applyAlignment="1">
      <alignment horizontal="right"/>
    </xf>
    <xf numFmtId="179" fontId="7" fillId="0" borderId="1" xfId="4" applyNumberFormat="1" applyFont="1" applyBorder="1" applyAlignment="1">
      <alignment horizontal="right"/>
    </xf>
    <xf numFmtId="178" fontId="7" fillId="0" borderId="1" xfId="4" applyNumberFormat="1" applyFont="1" applyBorder="1" applyAlignment="1">
      <alignment horizontal="right"/>
    </xf>
    <xf numFmtId="0" fontId="4" fillId="0" borderId="0" xfId="2" applyFont="1" applyFill="1" applyBorder="1" applyAlignment="1">
      <alignment horizontal="right"/>
    </xf>
    <xf numFmtId="176" fontId="4" fillId="0" borderId="0" xfId="1" applyNumberFormat="1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4" fillId="0" borderId="0" xfId="2" applyFont="1" applyAlignment="1"/>
    <xf numFmtId="0" fontId="4" fillId="0" borderId="1" xfId="2" applyFont="1" applyBorder="1" applyAlignment="1">
      <alignment horizontal="right"/>
    </xf>
    <xf numFmtId="0" fontId="4" fillId="0" borderId="5" xfId="2" applyBorder="1" applyAlignment="1"/>
    <xf numFmtId="0" fontId="4" fillId="0" borderId="0" xfId="2" applyAlignment="1"/>
    <xf numFmtId="0" fontId="4" fillId="0" borderId="1" xfId="2" applyBorder="1" applyAlignment="1"/>
    <xf numFmtId="0" fontId="29" fillId="0" borderId="0" xfId="0" applyFont="1" applyAlignment="1">
      <alignment horizontal="right"/>
    </xf>
    <xf numFmtId="0" fontId="29" fillId="0" borderId="1" xfId="0" applyFont="1" applyBorder="1" applyAlignment="1">
      <alignment horizontal="right"/>
    </xf>
    <xf numFmtId="49" fontId="29" fillId="0" borderId="0" xfId="0" applyNumberFormat="1" applyFont="1" applyAlignment="1">
      <alignment horizontal="right"/>
    </xf>
    <xf numFmtId="0" fontId="7" fillId="0" borderId="1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5" xfId="9" applyFont="1" applyBorder="1" applyAlignment="1">
      <alignment horizontal="left"/>
    </xf>
    <xf numFmtId="0" fontId="8" fillId="0" borderId="5" xfId="6" applyNumberFormat="1" applyBorder="1" applyAlignment="1">
      <alignment horizontal="right" vertical="center"/>
    </xf>
    <xf numFmtId="0" fontId="8" fillId="0" borderId="0" xfId="6" applyNumberFormat="1" applyBorder="1" applyAlignment="1">
      <alignment horizontal="right" vertical="center"/>
    </xf>
    <xf numFmtId="0" fontId="8" fillId="0" borderId="0" xfId="6" applyBorder="1" applyAlignment="1">
      <alignment horizontal="right" vertical="center"/>
    </xf>
    <xf numFmtId="0" fontId="8" fillId="0" borderId="1" xfId="6" applyNumberFormat="1" applyBorder="1" applyAlignment="1">
      <alignment horizontal="right" vertical="center"/>
    </xf>
    <xf numFmtId="0" fontId="11" fillId="0" borderId="5" xfId="6" applyFont="1" applyBorder="1" applyAlignment="1">
      <alignment horizontal="left" vertical="center"/>
    </xf>
    <xf numFmtId="0" fontId="11" fillId="0" borderId="0" xfId="6" applyFont="1" applyAlignment="1">
      <alignment horizontal="left" vertical="center"/>
    </xf>
    <xf numFmtId="1" fontId="0" fillId="0" borderId="1" xfId="0" applyNumberFormat="1" applyFill="1" applyBorder="1" applyAlignment="1">
      <alignment horizontal="right" vertical="center"/>
    </xf>
    <xf numFmtId="0" fontId="8" fillId="0" borderId="0" xfId="0" applyFont="1" applyFill="1">
      <alignment vertical="center"/>
    </xf>
    <xf numFmtId="49" fontId="7" fillId="0" borderId="0" xfId="9" applyNumberFormat="1" applyFont="1" applyBorder="1" applyAlignment="1">
      <alignment horizontal="right"/>
    </xf>
    <xf numFmtId="49" fontId="7" fillId="0" borderId="1" xfId="9" applyNumberFormat="1" applyFont="1" applyBorder="1" applyAlignment="1">
      <alignment horizontal="right"/>
    </xf>
    <xf numFmtId="0" fontId="7" fillId="0" borderId="0" xfId="9" applyFont="1" applyBorder="1" applyAlignment="1">
      <alignment horizontal="left"/>
    </xf>
    <xf numFmtId="0" fontId="8" fillId="0" borderId="0" xfId="0" applyFont="1" applyFill="1" applyBorder="1" applyAlignment="1">
      <alignment horizontal="right" vertical="center"/>
    </xf>
    <xf numFmtId="176" fontId="7" fillId="0" borderId="0" xfId="4" applyNumberFormat="1" applyFont="1" applyBorder="1" applyAlignment="1">
      <alignment horizontal="right"/>
    </xf>
    <xf numFmtId="177" fontId="7" fillId="0" borderId="0" xfId="4" applyNumberFormat="1" applyFont="1" applyBorder="1" applyAlignment="1">
      <alignment horizontal="right"/>
    </xf>
    <xf numFmtId="179" fontId="7" fillId="0" borderId="0" xfId="4" applyNumberFormat="1" applyFont="1" applyBorder="1" applyAlignment="1">
      <alignment horizontal="right"/>
    </xf>
    <xf numFmtId="178" fontId="7" fillId="0" borderId="0" xfId="4" applyNumberFormat="1" applyFont="1" applyBorder="1" applyAlignment="1">
      <alignment horizontal="right"/>
    </xf>
    <xf numFmtId="0" fontId="7" fillId="0" borderId="0" xfId="9" applyFont="1" applyBorder="1" applyAlignment="1">
      <alignment horizontal="right"/>
    </xf>
    <xf numFmtId="49" fontId="16" fillId="0" borderId="0" xfId="9" applyNumberFormat="1" applyBorder="1" applyAlignment="1">
      <alignment horizontal="right"/>
    </xf>
    <xf numFmtId="0" fontId="4" fillId="0" borderId="1" xfId="8" applyBorder="1" applyAlignment="1">
      <alignment horizontal="left" vertical="center"/>
    </xf>
    <xf numFmtId="0" fontId="0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horizontal="left" vertical="center" wrapText="1" shrinkToFit="1"/>
    </xf>
    <xf numFmtId="0" fontId="8" fillId="0" borderId="1" xfId="0" applyFont="1" applyBorder="1" applyAlignment="1">
      <alignment horizontal="left" vertical="center" wrapText="1" shrinkToFit="1"/>
    </xf>
    <xf numFmtId="0" fontId="0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right"/>
    </xf>
    <xf numFmtId="0" fontId="0" fillId="0" borderId="0" xfId="0" applyAlignment="1">
      <alignment horizontal="left"/>
    </xf>
    <xf numFmtId="0" fontId="4" fillId="0" borderId="0" xfId="2" applyFill="1" applyBorder="1" applyAlignment="1">
      <alignment horizontal="right"/>
    </xf>
    <xf numFmtId="0" fontId="4" fillId="0" borderId="0" xfId="2" applyFont="1" applyFill="1" applyAlignment="1">
      <alignment horizontal="left" vertical="center"/>
    </xf>
    <xf numFmtId="0" fontId="11" fillId="0" borderId="1" xfId="2" applyFont="1" applyBorder="1" applyAlignment="1">
      <alignment horizontal="left" vertical="center"/>
    </xf>
    <xf numFmtId="0" fontId="4" fillId="0" borderId="1" xfId="2" applyFill="1" applyBorder="1" applyAlignment="1">
      <alignment horizontal="right"/>
    </xf>
    <xf numFmtId="180" fontId="4" fillId="0" borderId="1" xfId="2" applyNumberFormat="1" applyBorder="1" applyAlignment="1">
      <alignment horizontal="right"/>
    </xf>
    <xf numFmtId="0" fontId="0" fillId="0" borderId="1" xfId="0" applyFont="1" applyBorder="1" applyAlignment="1">
      <alignment horizontal="left" vertical="center" wrapText="1"/>
    </xf>
    <xf numFmtId="2" fontId="4" fillId="0" borderId="1" xfId="2" applyNumberFormat="1" applyBorder="1" applyAlignment="1">
      <alignment horizontal="right"/>
    </xf>
    <xf numFmtId="1" fontId="0" fillId="0" borderId="0" xfId="0" applyNumberFormat="1" applyFill="1" applyAlignment="1">
      <alignment horizontal="right" vertical="center"/>
    </xf>
    <xf numFmtId="180" fontId="0" fillId="0" borderId="0" xfId="0" applyNumberFormat="1" applyFill="1" applyAlignment="1">
      <alignment horizontal="right" vertical="center"/>
    </xf>
    <xf numFmtId="2" fontId="0" fillId="0" borderId="0" xfId="0" applyNumberFormat="1" applyFill="1" applyAlignment="1">
      <alignment horizontal="right" vertical="center"/>
    </xf>
    <xf numFmtId="0" fontId="4" fillId="0" borderId="0" xfId="8" applyBorder="1" applyAlignment="1">
      <alignment horizontal="left" vertical="center"/>
    </xf>
    <xf numFmtId="0" fontId="4" fillId="0" borderId="0" xfId="8" applyFill="1" applyBorder="1" applyAlignment="1">
      <alignment horizontal="left" vertical="center"/>
    </xf>
    <xf numFmtId="0" fontId="4" fillId="0" borderId="5" xfId="2" applyFont="1" applyFill="1" applyBorder="1" applyAlignment="1">
      <alignment horizontal="left"/>
    </xf>
    <xf numFmtId="1" fontId="4" fillId="0" borderId="0" xfId="2" applyNumberFormat="1" applyBorder="1" applyAlignment="1"/>
    <xf numFmtId="1" fontId="4" fillId="0" borderId="0" xfId="2" applyNumberFormat="1" applyAlignment="1"/>
    <xf numFmtId="0" fontId="4" fillId="0" borderId="0" xfId="2" applyFill="1" applyAlignment="1">
      <alignment horizontal="right"/>
    </xf>
    <xf numFmtId="0" fontId="4" fillId="0" borderId="0" xfId="2" applyFont="1" applyAlignment="1">
      <alignment vertical="center"/>
    </xf>
    <xf numFmtId="0" fontId="4" fillId="0" borderId="1" xfId="2" applyFont="1" applyBorder="1" applyAlignment="1">
      <alignment vertical="center"/>
    </xf>
    <xf numFmtId="0" fontId="0" fillId="0" borderId="1" xfId="0" applyBorder="1" applyAlignment="1">
      <alignment horizontal="left"/>
    </xf>
    <xf numFmtId="0" fontId="30" fillId="0" borderId="0" xfId="0" applyFont="1" applyAlignment="1">
      <alignment horizontal="right"/>
    </xf>
    <xf numFmtId="49" fontId="7" fillId="0" borderId="0" xfId="0" applyNumberFormat="1" applyFont="1" applyAlignment="1">
      <alignment horizontal="right"/>
    </xf>
    <xf numFmtId="0" fontId="4" fillId="0" borderId="0" xfId="5" applyFont="1" applyBorder="1" applyAlignment="1">
      <alignment horizontal="right" vertical="center" shrinkToFit="1"/>
    </xf>
    <xf numFmtId="0" fontId="8" fillId="2" borderId="0" xfId="5" applyFill="1">
      <alignment vertical="center"/>
    </xf>
    <xf numFmtId="0" fontId="4" fillId="0" borderId="0" xfId="5" applyFont="1" applyAlignment="1">
      <alignment horizontal="right" vertical="center"/>
    </xf>
    <xf numFmtId="0" fontId="4" fillId="0" borderId="0" xfId="5" applyFont="1" applyBorder="1" applyAlignment="1">
      <alignment vertical="center" wrapText="1" shrinkToFit="1"/>
    </xf>
    <xf numFmtId="0" fontId="4" fillId="0" borderId="0" xfId="5" applyFont="1" applyFill="1" applyBorder="1" applyAlignment="1">
      <alignment vertical="center" shrinkToFit="1"/>
    </xf>
    <xf numFmtId="0" fontId="11" fillId="0" borderId="0" xfId="5" applyFont="1" applyBorder="1" applyAlignment="1">
      <alignment vertical="center" wrapText="1" shrinkToFit="1"/>
    </xf>
    <xf numFmtId="0" fontId="11" fillId="0" borderId="0" xfId="5" applyFont="1" applyAlignment="1">
      <alignment vertical="center"/>
    </xf>
    <xf numFmtId="0" fontId="7" fillId="0" borderId="0" xfId="5" applyFont="1" applyBorder="1">
      <alignment vertical="center"/>
    </xf>
    <xf numFmtId="0" fontId="27" fillId="0" borderId="0" xfId="5" applyFont="1" applyBorder="1" applyAlignment="1">
      <alignment horizontal="left" vertical="center"/>
    </xf>
    <xf numFmtId="0" fontId="27" fillId="0" borderId="0" xfId="5" applyFont="1" applyFill="1" applyBorder="1" applyAlignment="1">
      <alignment horizontal="left" vertical="center"/>
    </xf>
    <xf numFmtId="0" fontId="27" fillId="0" borderId="0" xfId="5" applyFont="1" applyFill="1" applyBorder="1">
      <alignment vertical="center"/>
    </xf>
    <xf numFmtId="0" fontId="4" fillId="0" borderId="0" xfId="5" applyFont="1" applyBorder="1" applyAlignment="1">
      <alignment horizontal="left" vertical="center"/>
    </xf>
    <xf numFmtId="0" fontId="8" fillId="0" borderId="0" xfId="5" applyAlignment="1">
      <alignment horizontal="left" vertical="center"/>
    </xf>
    <xf numFmtId="0" fontId="8" fillId="0" borderId="0" xfId="5" applyBorder="1" applyAlignment="1">
      <alignment horizontal="left" vertical="center"/>
    </xf>
    <xf numFmtId="0" fontId="8" fillId="0" borderId="0" xfId="5" applyFill="1" applyBorder="1" applyAlignment="1">
      <alignment horizontal="left" vertical="center"/>
    </xf>
    <xf numFmtId="0" fontId="8" fillId="0" borderId="5" xfId="5" applyBorder="1" applyAlignment="1">
      <alignment horizontal="left" vertical="center"/>
    </xf>
    <xf numFmtId="0" fontId="8" fillId="0" borderId="0" xfId="5" applyFont="1" applyFill="1" applyBorder="1">
      <alignment vertical="center"/>
    </xf>
    <xf numFmtId="0" fontId="25" fillId="0" borderId="0" xfId="0" applyFont="1" applyAlignment="1">
      <alignment horizontal="right"/>
    </xf>
    <xf numFmtId="0" fontId="25" fillId="0" borderId="5" xfId="0" applyFont="1" applyBorder="1" applyAlignment="1">
      <alignment horizontal="right"/>
    </xf>
    <xf numFmtId="0" fontId="8" fillId="0" borderId="0" xfId="6" applyBorder="1">
      <alignment vertical="center"/>
    </xf>
    <xf numFmtId="0" fontId="4" fillId="0" borderId="0" xfId="0" applyFont="1" applyBorder="1" applyAlignment="1">
      <alignment vertical="center" shrinkToFit="1"/>
    </xf>
    <xf numFmtId="179" fontId="9" fillId="0" borderId="0" xfId="0" applyNumberFormat="1" applyFont="1" applyAlignment="1">
      <alignment horizontal="center" vertical="center"/>
    </xf>
    <xf numFmtId="179" fontId="32" fillId="0" borderId="0" xfId="0" applyNumberFormat="1" applyFont="1" applyAlignment="1">
      <alignment horizontal="center" vertical="center"/>
    </xf>
    <xf numFmtId="179" fontId="33" fillId="0" borderId="0" xfId="1" applyNumberFormat="1" applyFont="1" applyFill="1" applyAlignment="1">
      <alignment horizontal="center"/>
    </xf>
    <xf numFmtId="0" fontId="4" fillId="0" borderId="0" xfId="2" applyFont="1" applyAlignment="1">
      <alignment horizontal="right"/>
    </xf>
    <xf numFmtId="0" fontId="4" fillId="0" borderId="1" xfId="2" applyFont="1" applyBorder="1" applyAlignment="1">
      <alignment horizontal="right"/>
    </xf>
    <xf numFmtId="0" fontId="4" fillId="0" borderId="0" xfId="2" applyFont="1" applyAlignment="1">
      <alignment horizontal="right"/>
    </xf>
    <xf numFmtId="0" fontId="0" fillId="0" borderId="1" xfId="0" applyBorder="1" applyAlignment="1">
      <alignment horizontal="right" vertical="center" wrapText="1"/>
    </xf>
    <xf numFmtId="0" fontId="7" fillId="0" borderId="0" xfId="0" applyFont="1" applyBorder="1" applyAlignment="1">
      <alignment horizontal="right" vertical="center" wrapText="1" shrinkToFit="1"/>
    </xf>
    <xf numFmtId="0" fontId="8" fillId="0" borderId="5" xfId="0" applyFont="1" applyBorder="1" applyAlignment="1">
      <alignment horizontal="right" vertical="center"/>
    </xf>
    <xf numFmtId="0" fontId="35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horizontal="right" vertical="center"/>
    </xf>
    <xf numFmtId="0" fontId="7" fillId="0" borderId="1" xfId="0" applyFont="1" applyBorder="1" applyAlignment="1">
      <alignment horizontal="right" vertical="center" wrapText="1" shrinkToFit="1"/>
    </xf>
    <xf numFmtId="0" fontId="34" fillId="0" borderId="1" xfId="0" applyFont="1" applyBorder="1" applyAlignment="1">
      <alignment horizontal="center" vertical="center" wrapText="1"/>
    </xf>
    <xf numFmtId="0" fontId="0" fillId="0" borderId="0" xfId="0" applyBorder="1" applyAlignment="1"/>
    <xf numFmtId="0" fontId="0" fillId="0" borderId="5" xfId="0" applyFill="1" applyBorder="1" applyAlignment="1"/>
    <xf numFmtId="177" fontId="0" fillId="0" borderId="0" xfId="0" applyNumberFormat="1" applyAlignment="1">
      <alignment horizontal="right" vertical="center"/>
    </xf>
    <xf numFmtId="0" fontId="22" fillId="0" borderId="5" xfId="0" applyFont="1" applyBorder="1" applyAlignment="1">
      <alignment vertical="center"/>
    </xf>
    <xf numFmtId="176" fontId="4" fillId="0" borderId="5" xfId="4" applyNumberFormat="1" applyFont="1" applyBorder="1" applyAlignment="1"/>
    <xf numFmtId="177" fontId="4" fillId="0" borderId="5" xfId="4" applyNumberFormat="1" applyFont="1" applyBorder="1" applyAlignment="1"/>
    <xf numFmtId="179" fontId="4" fillId="0" borderId="5" xfId="4" applyNumberFormat="1" applyFont="1" applyBorder="1" applyAlignment="1"/>
    <xf numFmtId="178" fontId="4" fillId="0" borderId="5" xfId="4" applyNumberFormat="1" applyFont="1" applyBorder="1" applyAlignment="1"/>
    <xf numFmtId="0" fontId="4" fillId="0" borderId="9" xfId="8" applyBorder="1">
      <alignment vertical="center"/>
    </xf>
    <xf numFmtId="176" fontId="4" fillId="0" borderId="9" xfId="8" applyNumberFormat="1" applyBorder="1">
      <alignment vertical="center"/>
    </xf>
    <xf numFmtId="177" fontId="4" fillId="0" borderId="9" xfId="8" applyNumberFormat="1" applyBorder="1">
      <alignment vertical="center"/>
    </xf>
    <xf numFmtId="178" fontId="4" fillId="0" borderId="9" xfId="8" applyNumberFormat="1" applyBorder="1">
      <alignment vertical="center"/>
    </xf>
    <xf numFmtId="176" fontId="4" fillId="0" borderId="1" xfId="4" applyNumberFormat="1" applyFill="1" applyBorder="1"/>
    <xf numFmtId="0" fontId="4" fillId="0" borderId="5" xfId="2" applyFont="1" applyBorder="1"/>
    <xf numFmtId="0" fontId="0" fillId="0" borderId="0" xfId="0" applyFont="1" applyAlignment="1">
      <alignment vertical="center"/>
    </xf>
    <xf numFmtId="0" fontId="7" fillId="0" borderId="0" xfId="0" applyFont="1" applyBorder="1" applyAlignment="1">
      <alignment vertical="center" shrinkToFit="1"/>
    </xf>
    <xf numFmtId="0" fontId="0" fillId="0" borderId="9" xfId="0" applyBorder="1" applyAlignment="1">
      <alignment horizontal="right" vertical="center"/>
    </xf>
    <xf numFmtId="0" fontId="0" fillId="0" borderId="9" xfId="0" applyBorder="1" applyAlignment="1">
      <alignment horizontal="left" vertical="center"/>
    </xf>
    <xf numFmtId="176" fontId="4" fillId="0" borderId="9" xfId="1" quotePrefix="1" applyNumberFormat="1" applyFont="1" applyBorder="1" applyAlignment="1">
      <alignment horizontal="right" vertical="center"/>
    </xf>
    <xf numFmtId="177" fontId="4" fillId="0" borderId="9" xfId="1" quotePrefix="1" applyNumberFormat="1" applyFont="1" applyFill="1" applyBorder="1" applyAlignment="1">
      <alignment horizontal="right"/>
    </xf>
    <xf numFmtId="176" fontId="4" fillId="0" borderId="9" xfId="1" quotePrefix="1" applyNumberFormat="1" applyFont="1" applyFill="1" applyBorder="1" applyAlignment="1">
      <alignment horizontal="right"/>
    </xf>
    <xf numFmtId="178" fontId="4" fillId="0" borderId="9" xfId="1" quotePrefix="1" applyNumberFormat="1" applyFont="1" applyFill="1" applyBorder="1" applyAlignment="1">
      <alignment horizontal="right"/>
    </xf>
    <xf numFmtId="178" fontId="4" fillId="0" borderId="9" xfId="1" quotePrefix="1" applyNumberFormat="1" applyFont="1" applyFill="1" applyBorder="1" applyAlignment="1">
      <alignment horizontal="right" vertical="center"/>
    </xf>
    <xf numFmtId="177" fontId="4" fillId="0" borderId="9" xfId="1" quotePrefix="1" applyNumberFormat="1" applyFont="1" applyFill="1" applyBorder="1" applyAlignment="1">
      <alignment horizontal="right" vertical="center"/>
    </xf>
    <xf numFmtId="0" fontId="4" fillId="0" borderId="9" xfId="8" applyBorder="1" applyAlignment="1">
      <alignment horizontal="right" vertical="center"/>
    </xf>
    <xf numFmtId="0" fontId="4" fillId="0" borderId="9" xfId="8" applyBorder="1" applyAlignment="1">
      <alignment horizontal="left" vertical="center"/>
    </xf>
    <xf numFmtId="176" fontId="4" fillId="0" borderId="9" xfId="8" applyNumberFormat="1" applyBorder="1" applyAlignment="1">
      <alignment horizontal="right" vertical="center"/>
    </xf>
    <xf numFmtId="177" fontId="4" fillId="0" borderId="9" xfId="8" applyNumberFormat="1" applyBorder="1" applyAlignment="1">
      <alignment horizontal="right" vertical="center"/>
    </xf>
    <xf numFmtId="178" fontId="4" fillId="0" borderId="9" xfId="8" applyNumberFormat="1" applyBorder="1" applyAlignment="1">
      <alignment horizontal="right" vertical="center"/>
    </xf>
    <xf numFmtId="0" fontId="4" fillId="0" borderId="10" xfId="8" applyBorder="1" applyAlignment="1">
      <alignment horizontal="right" vertical="center"/>
    </xf>
    <xf numFmtId="0" fontId="4" fillId="0" borderId="10" xfId="8" applyBorder="1" applyAlignment="1">
      <alignment horizontal="left" vertical="center"/>
    </xf>
    <xf numFmtId="176" fontId="4" fillId="0" borderId="10" xfId="8" applyNumberFormat="1" applyBorder="1" applyAlignment="1">
      <alignment horizontal="right" vertical="center"/>
    </xf>
    <xf numFmtId="177" fontId="4" fillId="0" borderId="10" xfId="8" applyNumberFormat="1" applyBorder="1" applyAlignment="1">
      <alignment horizontal="right" vertical="center"/>
    </xf>
    <xf numFmtId="178" fontId="4" fillId="0" borderId="10" xfId="8" applyNumberFormat="1" applyBorder="1" applyAlignment="1">
      <alignment horizontal="right" vertical="center"/>
    </xf>
    <xf numFmtId="0" fontId="4" fillId="0" borderId="0" xfId="2" applyBorder="1"/>
    <xf numFmtId="0" fontId="29" fillId="0" borderId="0" xfId="0" applyFont="1" applyAlignment="1"/>
    <xf numFmtId="177" fontId="0" fillId="0" borderId="5" xfId="0" applyNumberFormat="1" applyBorder="1" applyAlignment="1"/>
    <xf numFmtId="177" fontId="0" fillId="0" borderId="5" xfId="0" applyNumberFormat="1" applyBorder="1" applyAlignment="1">
      <alignment horizontal="right"/>
    </xf>
    <xf numFmtId="0" fontId="4" fillId="0" borderId="0" xfId="2" applyFont="1" applyAlignment="1">
      <alignment horizontal="right"/>
    </xf>
    <xf numFmtId="0" fontId="4" fillId="0" borderId="1" xfId="2" applyFont="1" applyBorder="1" applyAlignment="1">
      <alignment horizontal="right"/>
    </xf>
    <xf numFmtId="0" fontId="8" fillId="0" borderId="0" xfId="5" applyBorder="1" applyAlignment="1">
      <alignment horizontal="right" vertical="center"/>
    </xf>
    <xf numFmtId="0" fontId="8" fillId="0" borderId="1" xfId="5" applyBorder="1" applyAlignment="1">
      <alignment horizontal="right" vertical="center"/>
    </xf>
    <xf numFmtId="0" fontId="7" fillId="0" borderId="5" xfId="5" applyFont="1" applyBorder="1" applyAlignment="1">
      <alignment vertical="center"/>
    </xf>
    <xf numFmtId="49" fontId="8" fillId="0" borderId="0" xfId="5" applyNumberFormat="1" applyFill="1" applyBorder="1" applyAlignment="1">
      <alignment horizontal="left" vertical="center"/>
    </xf>
    <xf numFmtId="0" fontId="7" fillId="0" borderId="0" xfId="5" applyFont="1" applyAlignment="1">
      <alignment vertical="center"/>
    </xf>
    <xf numFmtId="49" fontId="4" fillId="0" borderId="0" xfId="5" applyNumberFormat="1" applyFont="1" applyBorder="1" applyAlignment="1">
      <alignment horizontal="left" vertical="center"/>
    </xf>
    <xf numFmtId="49" fontId="8" fillId="0" borderId="0" xfId="5" applyNumberFormat="1" applyBorder="1" applyAlignment="1">
      <alignment horizontal="left" vertical="center"/>
    </xf>
    <xf numFmtId="0" fontId="8" fillId="0" borderId="5" xfId="5" applyFont="1" applyBorder="1" applyAlignment="1">
      <alignment vertical="center"/>
    </xf>
    <xf numFmtId="177" fontId="7" fillId="0" borderId="5" xfId="1" quotePrefix="1" applyNumberFormat="1" applyFont="1" applyFill="1" applyBorder="1" applyAlignment="1">
      <alignment vertical="center"/>
    </xf>
    <xf numFmtId="176" fontId="7" fillId="0" borderId="5" xfId="1" quotePrefix="1" applyNumberFormat="1" applyFont="1" applyFill="1" applyBorder="1" applyAlignment="1"/>
    <xf numFmtId="178" fontId="7" fillId="0" borderId="5" xfId="1" quotePrefix="1" applyNumberFormat="1" applyFont="1" applyFill="1" applyBorder="1" applyAlignment="1">
      <alignment vertical="center"/>
    </xf>
    <xf numFmtId="178" fontId="7" fillId="0" borderId="5" xfId="1" quotePrefix="1" applyNumberFormat="1" applyFont="1" applyFill="1" applyBorder="1" applyAlignment="1"/>
    <xf numFmtId="177" fontId="7" fillId="0" borderId="5" xfId="1" quotePrefix="1" applyNumberFormat="1" applyFont="1" applyFill="1" applyBorder="1" applyAlignment="1"/>
    <xf numFmtId="176" fontId="7" fillId="0" borderId="5" xfId="1" quotePrefix="1" applyNumberFormat="1" applyFont="1" applyBorder="1" applyAlignment="1">
      <alignment vertical="center"/>
    </xf>
    <xf numFmtId="177" fontId="7" fillId="0" borderId="0" xfId="1" quotePrefix="1" applyNumberFormat="1" applyFont="1" applyFill="1" applyBorder="1" applyAlignment="1">
      <alignment vertical="center"/>
    </xf>
    <xf numFmtId="176" fontId="7" fillId="0" borderId="0" xfId="1" quotePrefix="1" applyNumberFormat="1" applyFont="1" applyFill="1" applyBorder="1" applyAlignment="1"/>
    <xf numFmtId="178" fontId="7" fillId="0" borderId="0" xfId="1" quotePrefix="1" applyNumberFormat="1" applyFont="1" applyFill="1" applyBorder="1" applyAlignment="1">
      <alignment vertical="center"/>
    </xf>
    <xf numFmtId="178" fontId="7" fillId="0" borderId="0" xfId="1" quotePrefix="1" applyNumberFormat="1" applyFont="1" applyFill="1" applyBorder="1" applyAlignment="1"/>
    <xf numFmtId="177" fontId="7" fillId="0" borderId="0" xfId="1" quotePrefix="1" applyNumberFormat="1" applyFont="1" applyFill="1" applyBorder="1" applyAlignment="1"/>
    <xf numFmtId="176" fontId="7" fillId="0" borderId="0" xfId="1" quotePrefix="1" applyNumberFormat="1" applyFont="1" applyAlignment="1">
      <alignment vertical="center"/>
    </xf>
    <xf numFmtId="177" fontId="7" fillId="0" borderId="0" xfId="1" quotePrefix="1" applyNumberFormat="1" applyFont="1" applyFill="1" applyAlignment="1"/>
    <xf numFmtId="0" fontId="8" fillId="0" borderId="5" xfId="5" applyFont="1" applyBorder="1" applyAlignment="1">
      <alignment horizontal="right" vertical="center"/>
    </xf>
    <xf numFmtId="49" fontId="27" fillId="0" borderId="0" xfId="10" applyNumberFormat="1" applyFont="1" applyAlignment="1">
      <alignment horizontal="right" vertical="center"/>
    </xf>
    <xf numFmtId="0" fontId="27" fillId="0" borderId="0" xfId="10" applyFont="1">
      <alignment vertical="center"/>
    </xf>
    <xf numFmtId="0" fontId="7" fillId="0" borderId="0" xfId="2" applyFont="1" applyAlignment="1">
      <alignment horizontal="left"/>
    </xf>
    <xf numFmtId="0" fontId="27" fillId="0" borderId="1" xfId="5" applyFont="1" applyBorder="1">
      <alignment vertical="center"/>
    </xf>
    <xf numFmtId="49" fontId="8" fillId="0" borderId="0" xfId="5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right"/>
    </xf>
    <xf numFmtId="180" fontId="0" fillId="0" borderId="0" xfId="0" applyNumberFormat="1" applyAlignment="1">
      <alignment horizontal="right"/>
    </xf>
    <xf numFmtId="0" fontId="11" fillId="0" borderId="0" xfId="5" applyFont="1">
      <alignment vertical="center"/>
    </xf>
    <xf numFmtId="177" fontId="0" fillId="0" borderId="1" xfId="0" applyNumberFormat="1" applyBorder="1" applyAlignment="1">
      <alignment horizontal="right"/>
    </xf>
    <xf numFmtId="0" fontId="4" fillId="0" borderId="1" xfId="0" applyFont="1" applyBorder="1" applyAlignment="1">
      <alignment horizontal="left"/>
    </xf>
    <xf numFmtId="0" fontId="0" fillId="0" borderId="0" xfId="0" applyBorder="1" applyAlignment="1">
      <alignment horizontal="right"/>
    </xf>
    <xf numFmtId="0" fontId="11" fillId="0" borderId="0" xfId="5" applyFont="1" applyBorder="1">
      <alignment vertical="center"/>
    </xf>
    <xf numFmtId="177" fontId="0" fillId="0" borderId="0" xfId="0" applyNumberFormat="1" applyAlignment="1">
      <alignment horizontal="right"/>
    </xf>
    <xf numFmtId="0" fontId="36" fillId="0" borderId="0" xfId="0" applyFont="1" applyAlignment="1">
      <alignment horizontal="right" wrapText="1"/>
    </xf>
    <xf numFmtId="0" fontId="4" fillId="0" borderId="0" xfId="0" applyFont="1" applyAlignment="1">
      <alignment horizontal="left"/>
    </xf>
    <xf numFmtId="0" fontId="33" fillId="0" borderId="0" xfId="2" applyFont="1"/>
    <xf numFmtId="0" fontId="4" fillId="0" borderId="0" xfId="2" applyAlignment="1">
      <alignment vertical="center"/>
    </xf>
    <xf numFmtId="49" fontId="11" fillId="0" borderId="0" xfId="10" applyNumberFormat="1" applyAlignment="1">
      <alignment horizontal="right" vertical="center"/>
    </xf>
    <xf numFmtId="0" fontId="4" fillId="0" borderId="0" xfId="10" applyFont="1" applyFill="1" applyBorder="1">
      <alignment vertical="center"/>
    </xf>
    <xf numFmtId="0" fontId="11" fillId="0" borderId="0" xfId="10" applyFill="1" applyBorder="1">
      <alignment vertical="center"/>
    </xf>
    <xf numFmtId="0" fontId="4" fillId="0" borderId="0" xfId="2" applyFill="1" applyAlignment="1">
      <alignment vertical="center"/>
    </xf>
    <xf numFmtId="49" fontId="11" fillId="0" borderId="0" xfId="10" applyNumberFormat="1" applyBorder="1" applyAlignment="1">
      <alignment horizontal="right" vertical="center"/>
    </xf>
    <xf numFmtId="49" fontId="11" fillId="0" borderId="1" xfId="10" applyNumberFormat="1" applyBorder="1" applyAlignment="1">
      <alignment horizontal="right" vertical="center"/>
    </xf>
    <xf numFmtId="0" fontId="4" fillId="0" borderId="1" xfId="10" applyFont="1" applyFill="1" applyBorder="1">
      <alignment vertical="center"/>
    </xf>
    <xf numFmtId="0" fontId="11" fillId="0" borderId="0" xfId="10">
      <alignment vertical="center"/>
    </xf>
    <xf numFmtId="0" fontId="4" fillId="0" borderId="0" xfId="10" applyFont="1" applyFill="1" applyAlignment="1">
      <alignment vertical="center"/>
    </xf>
    <xf numFmtId="0" fontId="11" fillId="0" borderId="0" xfId="10" applyFill="1" applyAlignment="1">
      <alignment vertical="center"/>
    </xf>
    <xf numFmtId="0" fontId="4" fillId="0" borderId="0" xfId="10" applyFont="1" applyFill="1" applyBorder="1" applyAlignment="1">
      <alignment vertical="center" shrinkToFit="1"/>
    </xf>
    <xf numFmtId="0" fontId="4" fillId="0" borderId="1" xfId="10" applyFont="1" applyFill="1" applyBorder="1" applyAlignment="1">
      <alignment vertical="center" shrinkToFit="1"/>
    </xf>
    <xf numFmtId="0" fontId="8" fillId="0" borderId="5" xfId="6" applyFill="1" applyBorder="1">
      <alignment vertical="center"/>
    </xf>
    <xf numFmtId="176" fontId="4" fillId="0" borderId="5" xfId="4" applyNumberFormat="1" applyFill="1" applyBorder="1"/>
    <xf numFmtId="177" fontId="4" fillId="0" borderId="5" xfId="4" applyNumberFormat="1" applyFill="1" applyBorder="1"/>
    <xf numFmtId="179" fontId="4" fillId="0" borderId="5" xfId="4" applyNumberFormat="1" applyFill="1" applyBorder="1"/>
    <xf numFmtId="178" fontId="4" fillId="0" borderId="5" xfId="4" applyNumberFormat="1" applyFill="1" applyBorder="1"/>
    <xf numFmtId="0" fontId="8" fillId="0" borderId="0" xfId="6" applyFill="1" applyBorder="1">
      <alignment vertical="center"/>
    </xf>
    <xf numFmtId="176" fontId="4" fillId="0" borderId="0" xfId="4" applyNumberFormat="1" applyFill="1" applyBorder="1"/>
    <xf numFmtId="177" fontId="4" fillId="0" borderId="0" xfId="4" applyNumberFormat="1" applyFill="1" applyBorder="1"/>
    <xf numFmtId="179" fontId="4" fillId="0" borderId="0" xfId="4" applyNumberFormat="1" applyFill="1" applyBorder="1"/>
    <xf numFmtId="178" fontId="4" fillId="0" borderId="0" xfId="4" applyNumberFormat="1" applyFill="1" applyBorder="1"/>
    <xf numFmtId="0" fontId="8" fillId="0" borderId="0" xfId="6" applyFill="1">
      <alignment vertical="center"/>
    </xf>
    <xf numFmtId="179" fontId="4" fillId="0" borderId="0" xfId="4" applyNumberFormat="1" applyFill="1"/>
    <xf numFmtId="0" fontId="4" fillId="0" borderId="0" xfId="2" applyFont="1" applyFill="1" applyAlignment="1">
      <alignment horizontal="right"/>
    </xf>
    <xf numFmtId="0" fontId="7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7" fillId="0" borderId="5" xfId="0" applyFont="1" applyBorder="1">
      <alignment vertical="center"/>
    </xf>
    <xf numFmtId="176" fontId="7" fillId="0" borderId="5" xfId="0" applyNumberFormat="1" applyFont="1" applyBorder="1">
      <alignment vertical="center"/>
    </xf>
    <xf numFmtId="177" fontId="7" fillId="0" borderId="5" xfId="0" applyNumberFormat="1" applyFont="1" applyBorder="1">
      <alignment vertical="center"/>
    </xf>
    <xf numFmtId="178" fontId="7" fillId="0" borderId="5" xfId="0" applyNumberFormat="1" applyFont="1" applyBorder="1">
      <alignment vertical="center"/>
    </xf>
    <xf numFmtId="176" fontId="7" fillId="0" borderId="0" xfId="0" applyNumberFormat="1" applyFont="1" applyBorder="1">
      <alignment vertical="center"/>
    </xf>
    <xf numFmtId="177" fontId="7" fillId="0" borderId="0" xfId="0" applyNumberFormat="1" applyFont="1" applyBorder="1">
      <alignment vertical="center"/>
    </xf>
    <xf numFmtId="178" fontId="7" fillId="0" borderId="0" xfId="0" applyNumberFormat="1" applyFont="1" applyBorder="1">
      <alignment vertical="center"/>
    </xf>
    <xf numFmtId="176" fontId="7" fillId="0" borderId="0" xfId="0" applyNumberFormat="1" applyFont="1">
      <alignment vertical="center"/>
    </xf>
    <xf numFmtId="177" fontId="7" fillId="0" borderId="0" xfId="0" applyNumberFormat="1" applyFont="1">
      <alignment vertical="center"/>
    </xf>
    <xf numFmtId="178" fontId="7" fillId="0" borderId="0" xfId="0" applyNumberFormat="1" applyFont="1">
      <alignment vertical="center"/>
    </xf>
    <xf numFmtId="49" fontId="7" fillId="0" borderId="0" xfId="5" applyNumberFormat="1" applyFont="1" applyFill="1" applyBorder="1" applyAlignment="1">
      <alignment horizontal="right" vertical="center" wrapText="1"/>
    </xf>
    <xf numFmtId="0" fontId="7" fillId="0" borderId="1" xfId="5" applyFont="1" applyFill="1" applyBorder="1" applyAlignment="1">
      <alignment horizontal="center" vertical="center" wrapText="1"/>
    </xf>
    <xf numFmtId="0" fontId="10" fillId="0" borderId="1" xfId="5" applyFont="1" applyFill="1" applyBorder="1" applyAlignment="1">
      <alignment horizontal="center" vertical="center" wrapText="1"/>
    </xf>
    <xf numFmtId="49" fontId="7" fillId="0" borderId="0" xfId="0" applyNumberFormat="1" applyFont="1" applyFill="1" applyAlignment="1">
      <alignment horizontal="right" vertical="center"/>
    </xf>
    <xf numFmtId="195" fontId="7" fillId="0" borderId="0" xfId="0" applyNumberFormat="1" applyFont="1" applyFill="1">
      <alignment vertical="center"/>
    </xf>
    <xf numFmtId="179" fontId="7" fillId="0" borderId="0" xfId="0" applyNumberFormat="1" applyFont="1" applyFill="1">
      <alignment vertical="center"/>
    </xf>
    <xf numFmtId="194" fontId="7" fillId="0" borderId="0" xfId="0" applyNumberFormat="1" applyFont="1" applyFill="1">
      <alignment vertical="center"/>
    </xf>
    <xf numFmtId="195" fontId="7" fillId="0" borderId="0" xfId="0" applyNumberFormat="1" applyFont="1" applyFill="1" applyBorder="1">
      <alignment vertical="center"/>
    </xf>
    <xf numFmtId="179" fontId="7" fillId="0" borderId="0" xfId="0" applyNumberFormat="1" applyFont="1" applyFill="1" applyBorder="1">
      <alignment vertical="center"/>
    </xf>
    <xf numFmtId="194" fontId="7" fillId="0" borderId="0" xfId="0" applyNumberFormat="1" applyFont="1" applyFill="1" applyBorder="1">
      <alignment vertical="center"/>
    </xf>
    <xf numFmtId="49" fontId="7" fillId="0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left" vertical="center"/>
    </xf>
    <xf numFmtId="49" fontId="7" fillId="0" borderId="5" xfId="0" applyNumberFormat="1" applyFont="1" applyFill="1" applyBorder="1" applyAlignment="1">
      <alignment horizontal="right" vertical="center"/>
    </xf>
    <xf numFmtId="0" fontId="7" fillId="0" borderId="5" xfId="0" applyFont="1" applyFill="1" applyBorder="1" applyAlignment="1">
      <alignment horizontal="left" vertical="center"/>
    </xf>
    <xf numFmtId="194" fontId="7" fillId="0" borderId="5" xfId="0" applyNumberFormat="1" applyFont="1" applyFill="1" applyBorder="1">
      <alignment vertical="center"/>
    </xf>
    <xf numFmtId="195" fontId="7" fillId="0" borderId="5" xfId="0" applyNumberFormat="1" applyFont="1" applyFill="1" applyBorder="1">
      <alignment vertical="center"/>
    </xf>
    <xf numFmtId="179" fontId="7" fillId="0" borderId="5" xfId="0" applyNumberFormat="1" applyFont="1" applyFill="1" applyBorder="1">
      <alignment vertical="center"/>
    </xf>
    <xf numFmtId="0" fontId="38" fillId="0" borderId="0" xfId="5" applyFont="1">
      <alignment vertical="center"/>
    </xf>
    <xf numFmtId="0" fontId="8" fillId="0" borderId="0" xfId="5" applyFont="1" applyAlignment="1">
      <alignment vertical="center"/>
    </xf>
    <xf numFmtId="176" fontId="7" fillId="0" borderId="0" xfId="1" quotePrefix="1" applyNumberFormat="1" applyFont="1" applyAlignment="1">
      <alignment horizontal="right" vertical="center"/>
    </xf>
    <xf numFmtId="177" fontId="7" fillId="0" borderId="0" xfId="1" quotePrefix="1" applyNumberFormat="1" applyFont="1" applyFill="1" applyAlignment="1">
      <alignment horizontal="right"/>
    </xf>
    <xf numFmtId="177" fontId="7" fillId="0" borderId="0" xfId="1" quotePrefix="1" applyNumberFormat="1" applyFont="1" applyFill="1" applyBorder="1" applyAlignment="1">
      <alignment horizontal="right"/>
    </xf>
    <xf numFmtId="176" fontId="7" fillId="0" borderId="0" xfId="1" quotePrefix="1" applyNumberFormat="1" applyFont="1" applyFill="1" applyBorder="1" applyAlignment="1">
      <alignment horizontal="right"/>
    </xf>
    <xf numFmtId="178" fontId="7" fillId="0" borderId="0" xfId="1" quotePrefix="1" applyNumberFormat="1" applyFont="1" applyFill="1" applyBorder="1" applyAlignment="1">
      <alignment horizontal="right"/>
    </xf>
    <xf numFmtId="178" fontId="7" fillId="0" borderId="0" xfId="1" quotePrefix="1" applyNumberFormat="1" applyFont="1" applyFill="1" applyBorder="1" applyAlignment="1">
      <alignment horizontal="right" vertical="center"/>
    </xf>
    <xf numFmtId="177" fontId="7" fillId="0" borderId="0" xfId="1" quotePrefix="1" applyNumberFormat="1" applyFont="1" applyFill="1" applyBorder="1" applyAlignment="1">
      <alignment horizontal="right" vertical="center"/>
    </xf>
    <xf numFmtId="176" fontId="7" fillId="0" borderId="5" xfId="1" quotePrefix="1" applyNumberFormat="1" applyFont="1" applyBorder="1" applyAlignment="1">
      <alignment horizontal="right" vertical="center"/>
    </xf>
    <xf numFmtId="177" fontId="7" fillId="0" borderId="5" xfId="1" quotePrefix="1" applyNumberFormat="1" applyFont="1" applyFill="1" applyBorder="1" applyAlignment="1">
      <alignment horizontal="right"/>
    </xf>
    <xf numFmtId="176" fontId="7" fillId="0" borderId="5" xfId="1" quotePrefix="1" applyNumberFormat="1" applyFont="1" applyFill="1" applyBorder="1" applyAlignment="1">
      <alignment horizontal="right"/>
    </xf>
    <xf numFmtId="178" fontId="7" fillId="0" borderId="5" xfId="1" quotePrefix="1" applyNumberFormat="1" applyFont="1" applyFill="1" applyBorder="1" applyAlignment="1">
      <alignment horizontal="right"/>
    </xf>
    <xf numFmtId="178" fontId="7" fillId="0" borderId="5" xfId="1" quotePrefix="1" applyNumberFormat="1" applyFont="1" applyFill="1" applyBorder="1" applyAlignment="1">
      <alignment horizontal="right" vertical="center"/>
    </xf>
    <xf numFmtId="177" fontId="7" fillId="0" borderId="5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Fill="1" applyBorder="1" applyAlignment="1">
      <alignment horizontal="right" vertical="center"/>
    </xf>
    <xf numFmtId="49" fontId="0" fillId="0" borderId="5" xfId="0" applyNumberFormat="1" applyBorder="1">
      <alignment vertical="center"/>
    </xf>
    <xf numFmtId="0" fontId="8" fillId="0" borderId="0" xfId="5" applyAlignment="1">
      <alignment horizontal="center" vertical="center"/>
    </xf>
    <xf numFmtId="0" fontId="4" fillId="0" borderId="5" xfId="2" applyBorder="1" applyAlignment="1">
      <alignment horizontal="center"/>
    </xf>
    <xf numFmtId="0" fontId="4" fillId="0" borderId="1" xfId="2" applyFont="1" applyFill="1" applyBorder="1" applyAlignment="1">
      <alignment horizontal="left" vertical="center"/>
    </xf>
    <xf numFmtId="0" fontId="0" fillId="0" borderId="2" xfId="0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right" vertical="center"/>
    </xf>
    <xf numFmtId="0" fontId="4" fillId="0" borderId="2" xfId="2" applyFont="1" applyBorder="1" applyAlignment="1"/>
    <xf numFmtId="0" fontId="4" fillId="0" borderId="3" xfId="2" applyFont="1" applyBorder="1" applyAlignment="1"/>
    <xf numFmtId="0" fontId="4" fillId="0" borderId="4" xfId="2" applyFont="1" applyBorder="1" applyAlignment="1"/>
    <xf numFmtId="0" fontId="0" fillId="0" borderId="2" xfId="0" applyBorder="1" applyAlignment="1"/>
    <xf numFmtId="0" fontId="0" fillId="0" borderId="3" xfId="0" applyBorder="1" applyAlignment="1"/>
    <xf numFmtId="0" fontId="0" fillId="0" borderId="4" xfId="0" applyBorder="1" applyAlignment="1"/>
    <xf numFmtId="0" fontId="4" fillId="0" borderId="3" xfId="8" applyBorder="1" applyAlignment="1">
      <alignment horizontal="center" vertical="center"/>
    </xf>
    <xf numFmtId="0" fontId="4" fillId="0" borderId="4" xfId="8" applyBorder="1" applyAlignment="1">
      <alignment horizontal="center" vertical="center"/>
    </xf>
    <xf numFmtId="0" fontId="0" fillId="0" borderId="4" xfId="0" applyBorder="1" applyAlignment="1">
      <alignment horizontal="right" vertical="center"/>
    </xf>
    <xf numFmtId="0" fontId="4" fillId="0" borderId="2" xfId="8" applyBorder="1" applyAlignment="1">
      <alignment horizontal="center" vertical="center"/>
    </xf>
    <xf numFmtId="0" fontId="4" fillId="0" borderId="2" xfId="8" applyNumberFormat="1" applyBorder="1" applyAlignment="1">
      <alignment vertical="center"/>
    </xf>
    <xf numFmtId="0" fontId="4" fillId="0" borderId="3" xfId="8" applyNumberFormat="1" applyBorder="1" applyAlignment="1">
      <alignment vertical="center"/>
    </xf>
    <xf numFmtId="0" fontId="4" fillId="0" borderId="4" xfId="8" applyNumberFormat="1" applyBorder="1" applyAlignment="1">
      <alignment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4" fillId="0" borderId="2" xfId="8" applyFont="1" applyFill="1" applyBorder="1" applyAlignment="1">
      <alignment horizontal="right"/>
    </xf>
    <xf numFmtId="0" fontId="4" fillId="0" borderId="3" xfId="8" applyFont="1" applyFill="1" applyBorder="1" applyAlignment="1">
      <alignment horizontal="right"/>
    </xf>
    <xf numFmtId="0" fontId="4" fillId="0" borderId="4" xfId="8" applyFont="1" applyFill="1" applyBorder="1" applyAlignment="1">
      <alignment horizontal="right"/>
    </xf>
    <xf numFmtId="0" fontId="4" fillId="0" borderId="2" xfId="8" applyFill="1" applyBorder="1" applyAlignment="1">
      <alignment horizontal="right" vertical="center"/>
    </xf>
    <xf numFmtId="0" fontId="4" fillId="0" borderId="3" xfId="8" applyFill="1" applyBorder="1" applyAlignment="1">
      <alignment horizontal="right" vertical="center"/>
    </xf>
    <xf numFmtId="0" fontId="4" fillId="0" borderId="4" xfId="8" applyFill="1" applyBorder="1" applyAlignment="1">
      <alignment horizontal="right" vertical="center"/>
    </xf>
    <xf numFmtId="0" fontId="22" fillId="0" borderId="3" xfId="0" applyFont="1" applyBorder="1" applyAlignment="1">
      <alignment horizontal="right" vertical="center"/>
    </xf>
    <xf numFmtId="0" fontId="22" fillId="0" borderId="4" xfId="0" applyFont="1" applyBorder="1" applyAlignment="1">
      <alignment horizontal="right" vertical="center"/>
    </xf>
    <xf numFmtId="0" fontId="4" fillId="0" borderId="2" xfId="2" applyBorder="1" applyAlignment="1"/>
    <xf numFmtId="0" fontId="4" fillId="0" borderId="3" xfId="2" applyBorder="1" applyAlignment="1"/>
    <xf numFmtId="0" fontId="4" fillId="0" borderId="4" xfId="2" applyBorder="1" applyAlignment="1"/>
    <xf numFmtId="0" fontId="4" fillId="0" borderId="2" xfId="8" applyBorder="1" applyAlignment="1">
      <alignment vertical="center"/>
    </xf>
    <xf numFmtId="0" fontId="4" fillId="0" borderId="3" xfId="8" applyBorder="1" applyAlignment="1">
      <alignment vertical="center"/>
    </xf>
    <xf numFmtId="0" fontId="4" fillId="0" borderId="4" xfId="8" applyBorder="1" applyAlignment="1">
      <alignment vertical="center"/>
    </xf>
    <xf numFmtId="0" fontId="4" fillId="0" borderId="3" xfId="8" applyBorder="1" applyAlignment="1">
      <alignment horizontal="right" vertical="center"/>
    </xf>
    <xf numFmtId="0" fontId="4" fillId="0" borderId="4" xfId="8" applyBorder="1" applyAlignment="1">
      <alignment horizontal="right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2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0" fillId="0" borderId="2" xfId="0" applyBorder="1" applyAlignment="1">
      <alignment vertical="center"/>
    </xf>
    <xf numFmtId="0" fontId="5" fillId="0" borderId="3" xfId="0" applyFont="1" applyBorder="1" applyAlignment="1">
      <alignment horizontal="right" vertical="center"/>
    </xf>
    <xf numFmtId="0" fontId="5" fillId="0" borderId="4" xfId="0" applyFont="1" applyBorder="1" applyAlignment="1">
      <alignment horizontal="right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8" fillId="0" borderId="3" xfId="5" applyBorder="1" applyAlignment="1">
      <alignment vertical="center"/>
    </xf>
    <xf numFmtId="0" fontId="8" fillId="0" borderId="4" xfId="5" applyBorder="1" applyAlignment="1">
      <alignment vertical="center"/>
    </xf>
    <xf numFmtId="0" fontId="8" fillId="0" borderId="3" xfId="5" applyBorder="1" applyAlignment="1">
      <alignment horizontal="right" vertical="center"/>
    </xf>
    <xf numFmtId="0" fontId="8" fillId="0" borderId="4" xfId="5" applyBorder="1" applyAlignment="1">
      <alignment horizontal="right" vertical="center"/>
    </xf>
    <xf numFmtId="0" fontId="8" fillId="0" borderId="3" xfId="5" applyFont="1" applyBorder="1" applyAlignment="1">
      <alignment vertical="center"/>
    </xf>
    <xf numFmtId="0" fontId="8" fillId="0" borderId="4" xfId="5" applyFont="1" applyBorder="1" applyAlignment="1">
      <alignment vertical="center"/>
    </xf>
    <xf numFmtId="0" fontId="8" fillId="0" borderId="3" xfId="5" applyFont="1" applyBorder="1" applyAlignment="1">
      <alignment horizontal="right" vertical="center"/>
    </xf>
    <xf numFmtId="0" fontId="8" fillId="0" borderId="4" xfId="5" applyFont="1" applyBorder="1" applyAlignment="1">
      <alignment horizontal="right" vertical="center"/>
    </xf>
    <xf numFmtId="0" fontId="7" fillId="0" borderId="3" xfId="5" applyFont="1" applyBorder="1" applyAlignment="1">
      <alignment vertical="center"/>
    </xf>
    <xf numFmtId="0" fontId="7" fillId="0" borderId="4" xfId="5" applyFont="1" applyBorder="1" applyAlignment="1">
      <alignment vertical="center"/>
    </xf>
    <xf numFmtId="0" fontId="3" fillId="0" borderId="2" xfId="5" applyFont="1" applyFill="1" applyBorder="1" applyAlignment="1">
      <alignment vertical="center"/>
    </xf>
    <xf numFmtId="0" fontId="8" fillId="0" borderId="2" xfId="5" applyBorder="1" applyAlignment="1">
      <alignment vertical="center"/>
    </xf>
    <xf numFmtId="0" fontId="7" fillId="0" borderId="2" xfId="2" applyFont="1" applyBorder="1" applyAlignment="1"/>
    <xf numFmtId="0" fontId="7" fillId="0" borderId="3" xfId="2" applyFont="1" applyBorder="1" applyAlignment="1"/>
    <xf numFmtId="0" fontId="7" fillId="0" borderId="4" xfId="2" applyFont="1" applyBorder="1" applyAlignment="1"/>
    <xf numFmtId="0" fontId="4" fillId="0" borderId="2" xfId="2" applyBorder="1" applyAlignment="1">
      <alignment horizontal="right"/>
    </xf>
    <xf numFmtId="0" fontId="4" fillId="0" borderId="3" xfId="2" applyBorder="1" applyAlignment="1">
      <alignment horizontal="right"/>
    </xf>
    <xf numFmtId="0" fontId="4" fillId="0" borderId="4" xfId="2" applyBorder="1" applyAlignment="1">
      <alignment horizontal="right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4" fillId="0" borderId="2" xfId="2" applyFont="1" applyBorder="1" applyAlignment="1">
      <alignment horizontal="right"/>
    </xf>
    <xf numFmtId="0" fontId="4" fillId="0" borderId="3" xfId="2" applyFont="1" applyBorder="1" applyAlignment="1">
      <alignment horizontal="right"/>
    </xf>
    <xf numFmtId="0" fontId="4" fillId="0" borderId="4" xfId="2" applyFont="1" applyBorder="1" applyAlignment="1">
      <alignment horizontal="right"/>
    </xf>
    <xf numFmtId="0" fontId="4" fillId="0" borderId="2" xfId="8" applyBorder="1" applyAlignment="1">
      <alignment horizontal="right" vertical="center"/>
    </xf>
    <xf numFmtId="0" fontId="5" fillId="0" borderId="2" xfId="5" applyFont="1" applyFill="1" applyBorder="1" applyAlignment="1">
      <alignment horizontal="center" vertical="center"/>
    </xf>
    <xf numFmtId="0" fontId="8" fillId="0" borderId="2" xfId="5" applyBorder="1" applyAlignment="1">
      <alignment horizontal="center" vertical="center"/>
    </xf>
    <xf numFmtId="0" fontId="8" fillId="0" borderId="3" xfId="5" applyBorder="1" applyAlignment="1">
      <alignment horizontal="center" vertical="center"/>
    </xf>
    <xf numFmtId="0" fontId="8" fillId="0" borderId="4" xfId="5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0" fontId="0" fillId="0" borderId="3" xfId="0" applyFill="1" applyBorder="1" applyAlignment="1">
      <alignment horizontal="right" vertical="center"/>
    </xf>
    <xf numFmtId="0" fontId="0" fillId="0" borderId="4" xfId="0" applyFill="1" applyBorder="1" applyAlignment="1">
      <alignment horizontal="right" vertical="center"/>
    </xf>
    <xf numFmtId="0" fontId="8" fillId="0" borderId="3" xfId="0" applyFont="1" applyBorder="1" applyAlignment="1">
      <alignment horizontal="right" vertical="center"/>
    </xf>
    <xf numFmtId="0" fontId="8" fillId="0" borderId="4" xfId="0" applyFont="1" applyBorder="1" applyAlignment="1">
      <alignment horizontal="right" vertical="center"/>
    </xf>
  </cellXfs>
  <cellStyles count="11">
    <cellStyle name="桁区切り 2" xfId="3"/>
    <cellStyle name="標準" xfId="0" builtinId="0"/>
    <cellStyle name="標準 2" xfId="2"/>
    <cellStyle name="標準 2 2" xfId="5"/>
    <cellStyle name="標準 3" xfId="6"/>
    <cellStyle name="標準 4" xfId="7"/>
    <cellStyle name="標準 5" xfId="8"/>
    <cellStyle name="標準_E5_1" xfId="4"/>
    <cellStyle name="標準_E5_1_コピー ～ 栄養君55_コピー (2) ～ 栄養君55 2" xfId="1"/>
    <cellStyle name="標準_nUser_1" xfId="9"/>
    <cellStyle name="標準_Sheet1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theme" Target="theme/theme1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457" Type="http://schemas.openxmlformats.org/officeDocument/2006/relationships/worksheet" Target="worksheets/sheet457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478" Type="http://schemas.openxmlformats.org/officeDocument/2006/relationships/worksheet" Target="worksheets/sheet478.xml"/><Relationship Id="rId499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503" Type="http://schemas.openxmlformats.org/officeDocument/2006/relationships/styles" Target="styles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worksheet" Target="worksheets/sheet447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468" Type="http://schemas.openxmlformats.org/officeDocument/2006/relationships/worksheet" Target="worksheets/sheet468.xml"/><Relationship Id="rId489" Type="http://schemas.openxmlformats.org/officeDocument/2006/relationships/worksheet" Target="worksheets/sheet489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479" Type="http://schemas.openxmlformats.org/officeDocument/2006/relationships/worksheet" Target="worksheets/sheet4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sharedStrings" Target="sharedStrings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491" Type="http://schemas.openxmlformats.org/officeDocument/2006/relationships/worksheet" Target="worksheets/sheet491.xml"/><Relationship Id="rId505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1" Type="http://schemas.openxmlformats.org/officeDocument/2006/relationships/worksheet" Target="worksheets/sheet48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471" Type="http://schemas.openxmlformats.org/officeDocument/2006/relationships/worksheet" Target="worksheets/sheet47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482" Type="http://schemas.openxmlformats.org/officeDocument/2006/relationships/worksheet" Target="worksheets/sheet482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72" Type="http://schemas.openxmlformats.org/officeDocument/2006/relationships/worksheet" Target="worksheets/sheet472.xml"/><Relationship Id="rId493" Type="http://schemas.openxmlformats.org/officeDocument/2006/relationships/worksheet" Target="worksheets/sheet49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83" Type="http://schemas.openxmlformats.org/officeDocument/2006/relationships/worksheet" Target="worksheets/sheet483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473" Type="http://schemas.openxmlformats.org/officeDocument/2006/relationships/worksheet" Target="worksheets/sheet473.xml"/><Relationship Id="rId494" Type="http://schemas.openxmlformats.org/officeDocument/2006/relationships/worksheet" Target="worksheets/sheet49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484" Type="http://schemas.openxmlformats.org/officeDocument/2006/relationships/worksheet" Target="worksheets/sheet484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externalLink" Target="externalLinks/externalLink3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902970</xdr:colOff>
      <xdr:row>1</xdr:row>
      <xdr:rowOff>561</xdr:rowOff>
    </xdr:from>
    <xdr:to>
      <xdr:col>1</xdr:col>
      <xdr:colOff>1146810</xdr:colOff>
      <xdr:row>1</xdr:row>
      <xdr:rowOff>561</xdr:rowOff>
    </xdr:to>
    <xdr:sp macro="" textlink="">
      <xdr:nvSpPr>
        <xdr:cNvPr id="2" name="円/楕円 11"/>
        <xdr:cNvSpPr>
          <a:spLocks noChangeArrowheads="1"/>
        </xdr:cNvSpPr>
      </xdr:nvSpPr>
      <xdr:spPr bwMode="auto">
        <a:xfrm>
          <a:off x="1350645" y="172011"/>
          <a:ext cx="5715" cy="0"/>
        </a:xfrm>
        <a:prstGeom prst="ellipse">
          <a:avLst/>
        </a:prstGeom>
        <a:solidFill>
          <a:srgbClr val="FFFFFF"/>
        </a:solidFill>
        <a:ln w="3175" algn="ctr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</a:rPr>
            <a:t>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1005840</xdr:colOff>
      <xdr:row>1</xdr:row>
      <xdr:rowOff>0</xdr:rowOff>
    </xdr:from>
    <xdr:to>
      <xdr:col>1</xdr:col>
      <xdr:colOff>1203960</xdr:colOff>
      <xdr:row>1</xdr:row>
      <xdr:rowOff>0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1348740" y="171450"/>
          <a:ext cx="762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</xdr:col>
      <xdr:colOff>1007745</xdr:colOff>
      <xdr:row>1</xdr:row>
      <xdr:rowOff>2017</xdr:rowOff>
    </xdr:from>
    <xdr:to>
      <xdr:col>1</xdr:col>
      <xdr:colOff>1213485</xdr:colOff>
      <xdr:row>1</xdr:row>
      <xdr:rowOff>2017</xdr:rowOff>
    </xdr:to>
    <xdr:sp macro="" textlink="">
      <xdr:nvSpPr>
        <xdr:cNvPr id="5" name="円/楕円 11"/>
        <xdr:cNvSpPr>
          <a:spLocks noChangeArrowheads="1"/>
        </xdr:cNvSpPr>
      </xdr:nvSpPr>
      <xdr:spPr bwMode="auto">
        <a:xfrm>
          <a:off x="1350645" y="173467"/>
          <a:ext cx="5715" cy="0"/>
        </a:xfrm>
        <a:prstGeom prst="ellipse">
          <a:avLst/>
        </a:prstGeom>
        <a:solidFill>
          <a:srgbClr val="FFFFFF"/>
        </a:solidFill>
        <a:ln w="3175" algn="ctr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1007745</xdr:colOff>
      <xdr:row>1</xdr:row>
      <xdr:rowOff>2017</xdr:rowOff>
    </xdr:from>
    <xdr:to>
      <xdr:col>1</xdr:col>
      <xdr:colOff>1213485</xdr:colOff>
      <xdr:row>1</xdr:row>
      <xdr:rowOff>2017</xdr:rowOff>
    </xdr:to>
    <xdr:sp macro="" textlink="">
      <xdr:nvSpPr>
        <xdr:cNvPr id="2" name="円/楕円 11"/>
        <xdr:cNvSpPr>
          <a:spLocks noChangeArrowheads="1"/>
        </xdr:cNvSpPr>
      </xdr:nvSpPr>
      <xdr:spPr bwMode="auto">
        <a:xfrm>
          <a:off x="1369695" y="173467"/>
          <a:ext cx="5715" cy="0"/>
        </a:xfrm>
        <a:prstGeom prst="ellipse">
          <a:avLst/>
        </a:prstGeom>
        <a:solidFill>
          <a:srgbClr val="FFFFFF"/>
        </a:solidFill>
        <a:ln w="3175" algn="ctr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</a:rPr>
            <a:t>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1007745</xdr:colOff>
      <xdr:row>1</xdr:row>
      <xdr:rowOff>2017</xdr:rowOff>
    </xdr:from>
    <xdr:to>
      <xdr:col>1</xdr:col>
      <xdr:colOff>1213485</xdr:colOff>
      <xdr:row>1</xdr:row>
      <xdr:rowOff>2017</xdr:rowOff>
    </xdr:to>
    <xdr:sp macro="" textlink="">
      <xdr:nvSpPr>
        <xdr:cNvPr id="2" name="円/楕円 11"/>
        <xdr:cNvSpPr>
          <a:spLocks noChangeArrowheads="1"/>
        </xdr:cNvSpPr>
      </xdr:nvSpPr>
      <xdr:spPr bwMode="auto">
        <a:xfrm>
          <a:off x="1369695" y="173467"/>
          <a:ext cx="5715" cy="0"/>
        </a:xfrm>
        <a:prstGeom prst="ellipse">
          <a:avLst/>
        </a:prstGeom>
        <a:solidFill>
          <a:srgbClr val="FFFFFF"/>
        </a:solidFill>
        <a:ln w="3175" algn="ctr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</a:rPr>
            <a:t>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1007745</xdr:colOff>
      <xdr:row>1</xdr:row>
      <xdr:rowOff>2017</xdr:rowOff>
    </xdr:from>
    <xdr:to>
      <xdr:col>1</xdr:col>
      <xdr:colOff>1213485</xdr:colOff>
      <xdr:row>1</xdr:row>
      <xdr:rowOff>2017</xdr:rowOff>
    </xdr:to>
    <xdr:sp macro="" textlink="">
      <xdr:nvSpPr>
        <xdr:cNvPr id="2" name="円/楕円 11"/>
        <xdr:cNvSpPr>
          <a:spLocks noChangeArrowheads="1"/>
        </xdr:cNvSpPr>
      </xdr:nvSpPr>
      <xdr:spPr bwMode="auto">
        <a:xfrm>
          <a:off x="1369695" y="173467"/>
          <a:ext cx="5715" cy="0"/>
        </a:xfrm>
        <a:prstGeom prst="ellipse">
          <a:avLst/>
        </a:prstGeom>
        <a:solidFill>
          <a:srgbClr val="FFFFFF"/>
        </a:solidFill>
        <a:ln w="3175" algn="ctr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</a:rPr>
            <a:t>A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1007745</xdr:colOff>
      <xdr:row>1</xdr:row>
      <xdr:rowOff>2017</xdr:rowOff>
    </xdr:from>
    <xdr:to>
      <xdr:col>1</xdr:col>
      <xdr:colOff>1213485</xdr:colOff>
      <xdr:row>1</xdr:row>
      <xdr:rowOff>2017</xdr:rowOff>
    </xdr:to>
    <xdr:sp macro="" textlink="">
      <xdr:nvSpPr>
        <xdr:cNvPr id="2" name="円/楕円 11"/>
        <xdr:cNvSpPr>
          <a:spLocks noChangeArrowheads="1"/>
        </xdr:cNvSpPr>
      </xdr:nvSpPr>
      <xdr:spPr bwMode="auto">
        <a:xfrm>
          <a:off x="1350645" y="173467"/>
          <a:ext cx="5715" cy="0"/>
        </a:xfrm>
        <a:prstGeom prst="ellipse">
          <a:avLst/>
        </a:prstGeom>
        <a:solidFill>
          <a:srgbClr val="FFFFFF"/>
        </a:solidFill>
        <a:ln w="3175" algn="ctr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</a:rPr>
            <a:t>A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548640</xdr:colOff>
      <xdr:row>1</xdr:row>
      <xdr:rowOff>342900</xdr:rowOff>
    </xdr:from>
    <xdr:to>
      <xdr:col>21</xdr:col>
      <xdr:colOff>30480</xdr:colOff>
      <xdr:row>2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 flipH="1">
          <a:off x="10692765" y="342900"/>
          <a:ext cx="353949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1</xdr:row>
      <xdr:rowOff>0</xdr:rowOff>
    </xdr:from>
    <xdr:to>
      <xdr:col>1</xdr:col>
      <xdr:colOff>1043940</xdr:colOff>
      <xdr:row>1</xdr:row>
      <xdr:rowOff>0</xdr:rowOff>
    </xdr:to>
    <xdr:sp macro="" textlink="">
      <xdr:nvSpPr>
        <xdr:cNvPr id="2" name="AutoShape 1"/>
        <xdr:cNvSpPr>
          <a:spLocks/>
        </xdr:cNvSpPr>
      </xdr:nvSpPr>
      <xdr:spPr bwMode="auto">
        <a:xfrm flipH="1">
          <a:off x="1352550" y="171450"/>
          <a:ext cx="0" cy="0"/>
        </a:xfrm>
        <a:prstGeom prst="leftBrace">
          <a:avLst>
            <a:gd name="adj1" fmla="val -2147483648"/>
            <a:gd name="adj2" fmla="val 49995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P&#29992;&#12487;&#12540;&#12479;/&#33879;&#32773;&#20462;&#27491;/&#26481;&#26681;/V4EX00&#26628;&#39178;&#21531;&#65301;&#35330;/eiyosys/E55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V6EX&#26628;&#39178;&#21531;2010/eiyosys/E67.xla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V4EX00&#26628;&#39178;&#21531;&#65301;&#35330;/eiyosys/E55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書式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</sheetNames>
    <sheetDataSet>
      <sheetData sheetId="0" refreshError="1"/>
      <sheetData sheetId="1" refreshError="1">
        <row r="18">
          <cell r="G18">
            <v>368</v>
          </cell>
          <cell r="I18">
            <v>9</v>
          </cell>
          <cell r="J18">
            <v>1.8</v>
          </cell>
          <cell r="K18">
            <v>74.8</v>
          </cell>
          <cell r="O18">
            <v>20</v>
          </cell>
          <cell r="R18">
            <v>0.6</v>
          </cell>
          <cell r="AA18">
            <v>0</v>
          </cell>
          <cell r="AI18">
            <v>0.12</v>
          </cell>
          <cell r="AJ18">
            <v>0.04</v>
          </cell>
          <cell r="AP18">
            <v>0</v>
          </cell>
          <cell r="AX1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111">
          <cell r="G111">
            <v>30</v>
          </cell>
          <cell r="I111">
            <v>0.9</v>
          </cell>
          <cell r="J111">
            <v>0.3</v>
          </cell>
          <cell r="K111">
            <v>6.6</v>
          </cell>
          <cell r="O111">
            <v>12</v>
          </cell>
          <cell r="R111">
            <v>0.5</v>
          </cell>
          <cell r="AA111">
            <v>0</v>
          </cell>
          <cell r="AI111">
            <v>0.03</v>
          </cell>
          <cell r="AJ111">
            <v>0.02</v>
          </cell>
          <cell r="AP111">
            <v>2</v>
          </cell>
          <cell r="AX111">
            <v>0</v>
          </cell>
        </row>
        <row r="243">
          <cell r="G243">
            <v>31</v>
          </cell>
          <cell r="I243">
            <v>1.5</v>
          </cell>
          <cell r="J243">
            <v>0.3</v>
          </cell>
          <cell r="K243">
            <v>7</v>
          </cell>
          <cell r="O243">
            <v>54</v>
          </cell>
          <cell r="R243">
            <v>0.7</v>
          </cell>
          <cell r="AA243">
            <v>150</v>
          </cell>
          <cell r="AI243">
            <v>0.05</v>
          </cell>
          <cell r="AJ243">
            <v>0.09</v>
          </cell>
          <cell r="AP243">
            <v>31</v>
          </cell>
          <cell r="AX243">
            <v>0</v>
          </cell>
        </row>
      </sheetData>
      <sheetData sheetId="7" refreshError="1"/>
      <sheetData sheetId="8" refreshError="1"/>
      <sheetData sheetId="9" refreshError="1"/>
      <sheetData sheetId="10" refreshError="1">
        <row r="96">
          <cell r="G96">
            <v>356</v>
          </cell>
          <cell r="I96">
            <v>77.099999999999994</v>
          </cell>
          <cell r="J96">
            <v>2.9</v>
          </cell>
          <cell r="K96">
            <v>0.8</v>
          </cell>
          <cell r="O96">
            <v>28</v>
          </cell>
          <cell r="R96">
            <v>5.5</v>
          </cell>
          <cell r="AA96">
            <v>0</v>
          </cell>
          <cell r="AI96">
            <v>0.55000000000000004</v>
          </cell>
          <cell r="AJ96">
            <v>0.35</v>
          </cell>
          <cell r="AP96">
            <v>0</v>
          </cell>
          <cell r="AX96">
            <v>0.3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6">
          <cell r="G26">
            <v>241</v>
          </cell>
          <cell r="I26">
            <v>0.3</v>
          </cell>
          <cell r="J26">
            <v>0</v>
          </cell>
          <cell r="K26">
            <v>43.2</v>
          </cell>
          <cell r="O26">
            <v>2</v>
          </cell>
          <cell r="R26">
            <v>0</v>
          </cell>
          <cell r="AA26">
            <v>0</v>
          </cell>
          <cell r="AI26">
            <v>0</v>
          </cell>
          <cell r="AJ26">
            <v>0</v>
          </cell>
          <cell r="AP26">
            <v>0</v>
          </cell>
          <cell r="AX26">
            <v>0</v>
          </cell>
        </row>
      </sheetData>
      <sheetData sheetId="17" refreshError="1">
        <row r="9">
          <cell r="G9">
            <v>54</v>
          </cell>
          <cell r="I9">
            <v>5.7</v>
          </cell>
          <cell r="J9">
            <v>0</v>
          </cell>
          <cell r="K9">
            <v>7.8</v>
          </cell>
          <cell r="O9">
            <v>24</v>
          </cell>
          <cell r="R9">
            <v>1.1000000000000001</v>
          </cell>
          <cell r="AA9">
            <v>0</v>
          </cell>
          <cell r="AI9">
            <v>0.05</v>
          </cell>
          <cell r="AJ9">
            <v>0.11</v>
          </cell>
          <cell r="AP9">
            <v>0</v>
          </cell>
          <cell r="AX9">
            <v>16</v>
          </cell>
        </row>
        <row r="13">
          <cell r="G13">
            <v>0</v>
          </cell>
          <cell r="I13">
            <v>0</v>
          </cell>
          <cell r="J13">
            <v>0</v>
          </cell>
          <cell r="K13">
            <v>0</v>
          </cell>
          <cell r="O13">
            <v>22</v>
          </cell>
          <cell r="R13">
            <v>0</v>
          </cell>
          <cell r="AA13">
            <v>0</v>
          </cell>
          <cell r="AI13">
            <v>0</v>
          </cell>
          <cell r="AJ13">
            <v>0</v>
          </cell>
          <cell r="AP13">
            <v>0</v>
          </cell>
          <cell r="AX13">
            <v>99.1</v>
          </cell>
        </row>
        <row r="23">
          <cell r="G23">
            <v>2</v>
          </cell>
          <cell r="I23">
            <v>0.3</v>
          </cell>
          <cell r="J23">
            <v>0</v>
          </cell>
          <cell r="K23">
            <v>0.3</v>
          </cell>
          <cell r="O23">
            <v>3</v>
          </cell>
          <cell r="R23">
            <v>0</v>
          </cell>
          <cell r="AA23">
            <v>0</v>
          </cell>
          <cell r="AI23">
            <v>0.01</v>
          </cell>
          <cell r="AJ23">
            <v>0.01</v>
          </cell>
          <cell r="AP23">
            <v>0</v>
          </cell>
          <cell r="AX23">
            <v>0.1</v>
          </cell>
        </row>
      </sheetData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書式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予備sheet"/>
      <sheetName val="all"/>
    </sheetNames>
    <sheetDataSet>
      <sheetData sheetId="0" refreshError="1"/>
      <sheetData sheetId="1" refreshError="1">
        <row r="16">
          <cell r="F16">
            <v>0</v>
          </cell>
          <cell r="G16">
            <v>368</v>
          </cell>
          <cell r="I16">
            <v>8</v>
          </cell>
          <cell r="K16">
            <v>1.7</v>
          </cell>
          <cell r="O16">
            <v>2</v>
          </cell>
          <cell r="R16">
            <v>12</v>
          </cell>
          <cell r="AN16">
            <v>0</v>
          </cell>
          <cell r="AV16">
            <v>0.53</v>
          </cell>
          <cell r="BC16">
            <v>1.2</v>
          </cell>
          <cell r="BD16">
            <v>1.3</v>
          </cell>
        </row>
        <row r="20">
          <cell r="G20">
            <v>366</v>
          </cell>
          <cell r="I20">
            <v>11.7</v>
          </cell>
          <cell r="K20">
            <v>1.8</v>
          </cell>
          <cell r="O20">
            <v>2</v>
          </cell>
          <cell r="R20">
            <v>23</v>
          </cell>
          <cell r="AN20">
            <v>0</v>
          </cell>
          <cell r="AV20">
            <v>0.77</v>
          </cell>
          <cell r="BC20">
            <v>1.2</v>
          </cell>
          <cell r="BD20">
            <v>1.5</v>
          </cell>
        </row>
        <row r="25">
          <cell r="G25">
            <v>264</v>
          </cell>
          <cell r="I25">
            <v>9.3000000000000007</v>
          </cell>
          <cell r="K25">
            <v>4.4000000000000004</v>
          </cell>
          <cell r="O25">
            <v>500</v>
          </cell>
          <cell r="R25">
            <v>20</v>
          </cell>
          <cell r="AE25">
            <v>0</v>
          </cell>
          <cell r="AN25">
            <v>0</v>
          </cell>
          <cell r="AV25">
            <v>0.47</v>
          </cell>
          <cell r="BC25">
            <v>0.4</v>
          </cell>
          <cell r="BD25">
            <v>1.9</v>
          </cell>
        </row>
        <row r="43">
          <cell r="G43">
            <v>281</v>
          </cell>
          <cell r="I43">
            <v>8.6</v>
          </cell>
          <cell r="K43">
            <v>1.2</v>
          </cell>
          <cell r="O43">
            <v>410</v>
          </cell>
          <cell r="R43">
            <v>13</v>
          </cell>
          <cell r="AE43">
            <v>0</v>
          </cell>
          <cell r="AN43">
            <v>0</v>
          </cell>
          <cell r="AV43">
            <v>0.55000000000000004</v>
          </cell>
          <cell r="BC43">
            <v>0.7</v>
          </cell>
          <cell r="BD43">
            <v>1.4</v>
          </cell>
        </row>
        <row r="79">
          <cell r="G79">
            <v>356</v>
          </cell>
          <cell r="I79">
            <v>6.1</v>
          </cell>
          <cell r="K79">
            <v>0.9</v>
          </cell>
          <cell r="O79">
            <v>1</v>
          </cell>
          <cell r="R79">
            <v>23</v>
          </cell>
          <cell r="AE79">
            <v>0</v>
          </cell>
          <cell r="AN79">
            <v>0</v>
          </cell>
          <cell r="AV79">
            <v>0.66</v>
          </cell>
          <cell r="BC79">
            <v>0</v>
          </cell>
          <cell r="BD79">
            <v>0.5</v>
          </cell>
        </row>
        <row r="84">
          <cell r="E84">
            <v>210</v>
          </cell>
          <cell r="G84">
            <v>168</v>
          </cell>
          <cell r="I84">
            <v>2.5</v>
          </cell>
          <cell r="K84">
            <v>0.3</v>
          </cell>
          <cell r="O84">
            <v>1</v>
          </cell>
          <cell r="R84">
            <v>7</v>
          </cell>
          <cell r="AE84">
            <v>0</v>
          </cell>
          <cell r="AN84">
            <v>0</v>
          </cell>
          <cell r="AV84">
            <v>0.25</v>
          </cell>
          <cell r="BC84">
            <v>0</v>
          </cell>
          <cell r="BD84">
            <v>0.3</v>
          </cell>
        </row>
        <row r="112">
          <cell r="G112">
            <v>377</v>
          </cell>
          <cell r="I112">
            <v>7</v>
          </cell>
          <cell r="K112">
            <v>1.6</v>
          </cell>
          <cell r="O112">
            <v>2</v>
          </cell>
          <cell r="R112">
            <v>13</v>
          </cell>
          <cell r="AN112">
            <v>0</v>
          </cell>
          <cell r="AV112">
            <v>0.09</v>
          </cell>
          <cell r="BC112">
            <v>0</v>
          </cell>
          <cell r="BD112">
            <v>0.9</v>
          </cell>
        </row>
        <row r="117">
          <cell r="G117">
            <v>369</v>
          </cell>
          <cell r="I117">
            <v>6.3</v>
          </cell>
          <cell r="K117">
            <v>1</v>
          </cell>
          <cell r="O117">
            <v>2</v>
          </cell>
          <cell r="R117">
            <v>6</v>
          </cell>
          <cell r="AN117">
            <v>0</v>
          </cell>
          <cell r="AV117">
            <v>0</v>
          </cell>
          <cell r="BC117">
            <v>0</v>
          </cell>
          <cell r="BD117">
            <v>0.5</v>
          </cell>
        </row>
      </sheetData>
      <sheetData sheetId="2" refreshError="1">
        <row r="32">
          <cell r="F32">
            <v>0</v>
          </cell>
          <cell r="G32">
            <v>351</v>
          </cell>
          <cell r="I32">
            <v>0.2</v>
          </cell>
          <cell r="K32">
            <v>0.5</v>
          </cell>
          <cell r="O32">
            <v>3</v>
          </cell>
          <cell r="R32">
            <v>5</v>
          </cell>
          <cell r="AE32">
            <v>0</v>
          </cell>
          <cell r="AM32">
            <v>0</v>
          </cell>
          <cell r="AN32">
            <v>0</v>
          </cell>
          <cell r="AV32">
            <v>0</v>
          </cell>
          <cell r="BC32">
            <v>0</v>
          </cell>
          <cell r="BD32">
            <v>0</v>
          </cell>
        </row>
        <row r="35">
          <cell r="G35">
            <v>330</v>
          </cell>
          <cell r="I35">
            <v>0.1</v>
          </cell>
          <cell r="K35">
            <v>0.1</v>
          </cell>
          <cell r="O35">
            <v>2</v>
          </cell>
          <cell r="R35">
            <v>6</v>
          </cell>
          <cell r="AE35">
            <v>0</v>
          </cell>
          <cell r="AM35">
            <v>0</v>
          </cell>
          <cell r="AN35">
            <v>0</v>
          </cell>
          <cell r="AV35">
            <v>0</v>
          </cell>
          <cell r="BC35">
            <v>0</v>
          </cell>
          <cell r="BD35">
            <v>0</v>
          </cell>
        </row>
        <row r="39">
          <cell r="G39">
            <v>351</v>
          </cell>
          <cell r="I39">
            <v>0.1</v>
          </cell>
          <cell r="K39">
            <v>0.2</v>
          </cell>
          <cell r="O39">
            <v>3</v>
          </cell>
          <cell r="R39">
            <v>3</v>
          </cell>
          <cell r="AE39">
            <v>0</v>
          </cell>
          <cell r="AM39">
            <v>0</v>
          </cell>
          <cell r="AN39">
            <v>0</v>
          </cell>
          <cell r="AV39">
            <v>0</v>
          </cell>
          <cell r="BC39">
            <v>0</v>
          </cell>
          <cell r="BD39">
            <v>0</v>
          </cell>
        </row>
        <row r="40">
          <cell r="G40">
            <v>345</v>
          </cell>
          <cell r="I40">
            <v>0.2</v>
          </cell>
          <cell r="K40">
            <v>0.4</v>
          </cell>
          <cell r="O40">
            <v>11</v>
          </cell>
          <cell r="R40">
            <v>7</v>
          </cell>
          <cell r="AE40">
            <v>0</v>
          </cell>
          <cell r="AM40">
            <v>0</v>
          </cell>
          <cell r="AN40">
            <v>0</v>
          </cell>
          <cell r="AV40">
            <v>0</v>
          </cell>
          <cell r="BC40">
            <v>0</v>
          </cell>
          <cell r="BD40">
            <v>3.7</v>
          </cell>
        </row>
      </sheetData>
      <sheetData sheetId="3" refreshError="1">
        <row r="4">
          <cell r="F4">
            <v>0</v>
          </cell>
          <cell r="G4">
            <v>384</v>
          </cell>
          <cell r="I4">
            <v>0</v>
          </cell>
          <cell r="K4">
            <v>0</v>
          </cell>
          <cell r="O4">
            <v>1</v>
          </cell>
          <cell r="R4">
            <v>0</v>
          </cell>
          <cell r="AE4">
            <v>0</v>
          </cell>
          <cell r="AM4">
            <v>0</v>
          </cell>
          <cell r="AN4">
            <v>0</v>
          </cell>
          <cell r="AV4">
            <v>0</v>
          </cell>
          <cell r="BC4">
            <v>0</v>
          </cell>
          <cell r="BD4">
            <v>0</v>
          </cell>
        </row>
        <row r="6">
          <cell r="G6">
            <v>387</v>
          </cell>
          <cell r="I6">
            <v>0</v>
          </cell>
          <cell r="K6">
            <v>0</v>
          </cell>
          <cell r="O6">
            <v>0</v>
          </cell>
          <cell r="R6">
            <v>0</v>
          </cell>
          <cell r="AE6">
            <v>0</v>
          </cell>
          <cell r="AM6">
            <v>0</v>
          </cell>
          <cell r="AN6">
            <v>0</v>
          </cell>
          <cell r="AV6">
            <v>0</v>
          </cell>
          <cell r="BC6">
            <v>0</v>
          </cell>
          <cell r="BD6">
            <v>0</v>
          </cell>
        </row>
        <row r="12">
          <cell r="G12">
            <v>386</v>
          </cell>
          <cell r="I12">
            <v>0</v>
          </cell>
          <cell r="K12">
            <v>0</v>
          </cell>
          <cell r="O12">
            <v>1</v>
          </cell>
          <cell r="R12">
            <v>0</v>
          </cell>
          <cell r="AE12">
            <v>0</v>
          </cell>
          <cell r="AM12">
            <v>0</v>
          </cell>
          <cell r="AN12">
            <v>0</v>
          </cell>
          <cell r="AV12">
            <v>0</v>
          </cell>
          <cell r="BC12">
            <v>0</v>
          </cell>
          <cell r="BD12">
            <v>0</v>
          </cell>
        </row>
      </sheetData>
      <sheetData sheetId="4" refreshError="1">
        <row r="5">
          <cell r="F5">
            <v>0</v>
          </cell>
          <cell r="G5">
            <v>155</v>
          </cell>
          <cell r="I5">
            <v>9.8000000000000007</v>
          </cell>
          <cell r="K5">
            <v>0.6</v>
          </cell>
          <cell r="O5">
            <v>3</v>
          </cell>
          <cell r="R5">
            <v>30</v>
          </cell>
          <cell r="AE5">
            <v>0</v>
          </cell>
          <cell r="AM5">
            <v>0</v>
          </cell>
          <cell r="AN5">
            <v>7</v>
          </cell>
          <cell r="AV5">
            <v>7.0000000000000007E-2</v>
          </cell>
          <cell r="BC5">
            <v>0.3</v>
          </cell>
          <cell r="BD5">
            <v>6.5</v>
          </cell>
        </row>
        <row r="37">
          <cell r="G37">
            <v>72</v>
          </cell>
          <cell r="I37">
            <v>6.6</v>
          </cell>
          <cell r="K37">
            <v>4.2</v>
          </cell>
          <cell r="O37">
            <v>13</v>
          </cell>
          <cell r="R37">
            <v>31</v>
          </cell>
          <cell r="AE37">
            <v>0</v>
          </cell>
          <cell r="AM37">
            <v>0</v>
          </cell>
          <cell r="AN37">
            <v>13</v>
          </cell>
          <cell r="AV37">
            <v>0.02</v>
          </cell>
          <cell r="BC37">
            <v>0.1</v>
          </cell>
          <cell r="BD37">
            <v>0.3</v>
          </cell>
        </row>
      </sheetData>
      <sheetData sheetId="5" refreshError="1">
        <row r="20">
          <cell r="F20">
            <v>0</v>
          </cell>
          <cell r="G20">
            <v>578</v>
          </cell>
          <cell r="I20">
            <v>19.8</v>
          </cell>
          <cell r="K20">
            <v>51.9</v>
          </cell>
          <cell r="O20">
            <v>2</v>
          </cell>
          <cell r="R20">
            <v>370</v>
          </cell>
          <cell r="AE20">
            <v>0</v>
          </cell>
          <cell r="AM20">
            <v>0</v>
          </cell>
          <cell r="AN20">
            <v>7</v>
          </cell>
          <cell r="AV20">
            <v>0.56000000000000005</v>
          </cell>
          <cell r="BC20">
            <v>1.6</v>
          </cell>
          <cell r="BD20">
            <v>9.1999999999999993</v>
          </cell>
        </row>
        <row r="21">
          <cell r="G21">
            <v>599</v>
          </cell>
          <cell r="I21">
            <v>20.3</v>
          </cell>
          <cell r="K21">
            <v>54.2</v>
          </cell>
          <cell r="O21">
            <v>2</v>
          </cell>
          <cell r="R21">
            <v>360</v>
          </cell>
          <cell r="AE21">
            <v>0</v>
          </cell>
          <cell r="AM21">
            <v>0</v>
          </cell>
          <cell r="AN21">
            <v>12</v>
          </cell>
          <cell r="AV21">
            <v>0.51</v>
          </cell>
          <cell r="BC21">
            <v>2.5</v>
          </cell>
          <cell r="BD21">
            <v>10.1</v>
          </cell>
        </row>
        <row r="36">
          <cell r="G36">
            <v>690</v>
          </cell>
          <cell r="I36">
            <v>14.6</v>
          </cell>
          <cell r="K36">
            <v>72.5</v>
          </cell>
          <cell r="O36">
            <v>4</v>
          </cell>
          <cell r="R36">
            <v>250</v>
          </cell>
          <cell r="AE36">
            <v>0</v>
          </cell>
          <cell r="AM36">
            <v>0</v>
          </cell>
          <cell r="AN36">
            <v>27</v>
          </cell>
          <cell r="AV36">
            <v>0.42</v>
          </cell>
          <cell r="BC36">
            <v>0.5</v>
          </cell>
          <cell r="BD36">
            <v>6.4</v>
          </cell>
        </row>
        <row r="42">
          <cell r="G42">
            <v>585</v>
          </cell>
          <cell r="I42">
            <v>26.5</v>
          </cell>
          <cell r="K42">
            <v>49.4</v>
          </cell>
          <cell r="O42">
            <v>2</v>
          </cell>
          <cell r="R42">
            <v>200</v>
          </cell>
          <cell r="AE42">
            <v>0</v>
          </cell>
          <cell r="AM42">
            <v>0</v>
          </cell>
          <cell r="AN42">
            <v>0</v>
          </cell>
          <cell r="AV42">
            <v>2.19</v>
          </cell>
          <cell r="BC42">
            <v>0.3</v>
          </cell>
          <cell r="BD42">
            <v>6.9</v>
          </cell>
        </row>
      </sheetData>
      <sheetData sheetId="6" refreshError="1">
        <row r="22">
          <cell r="F22">
            <v>9</v>
          </cell>
          <cell r="G22">
            <v>36</v>
          </cell>
          <cell r="I22">
            <v>3.1</v>
          </cell>
          <cell r="K22">
            <v>0.2</v>
          </cell>
          <cell r="O22">
            <v>1</v>
          </cell>
          <cell r="R22">
            <v>24</v>
          </cell>
          <cell r="AE22">
            <v>4</v>
          </cell>
          <cell r="AM22">
            <v>0</v>
          </cell>
          <cell r="AN22">
            <v>47</v>
          </cell>
          <cell r="AV22">
            <v>0.56000000000000005</v>
          </cell>
          <cell r="BC22">
            <v>0.3</v>
          </cell>
          <cell r="BD22">
            <v>2.7</v>
          </cell>
        </row>
        <row r="27">
          <cell r="E27">
            <v>88</v>
          </cell>
          <cell r="G27">
            <v>110</v>
          </cell>
          <cell r="I27">
            <v>8.3000000000000007</v>
          </cell>
          <cell r="K27">
            <v>0.2</v>
          </cell>
          <cell r="O27">
            <v>3</v>
          </cell>
          <cell r="R27">
            <v>39</v>
          </cell>
          <cell r="AE27">
            <v>6</v>
          </cell>
          <cell r="AM27">
            <v>0</v>
          </cell>
          <cell r="AN27">
            <v>31</v>
          </cell>
          <cell r="AV27">
            <v>0.54</v>
          </cell>
          <cell r="BC27">
            <v>0.9</v>
          </cell>
          <cell r="BD27">
            <v>7.7</v>
          </cell>
        </row>
        <row r="28">
          <cell r="G28">
            <v>98</v>
          </cell>
          <cell r="I28">
            <v>5.6</v>
          </cell>
          <cell r="K28">
            <v>0.7</v>
          </cell>
          <cell r="O28">
            <v>88</v>
          </cell>
          <cell r="R28">
            <v>30</v>
          </cell>
          <cell r="AE28">
            <v>0</v>
          </cell>
          <cell r="AM28">
            <v>0</v>
          </cell>
          <cell r="AN28">
            <v>22</v>
          </cell>
          <cell r="AV28">
            <v>0.47</v>
          </cell>
          <cell r="BC28">
            <v>0.6</v>
          </cell>
          <cell r="BD28">
            <v>5.3</v>
          </cell>
        </row>
        <row r="35">
          <cell r="G35">
            <v>30</v>
          </cell>
          <cell r="I35">
            <v>2.1</v>
          </cell>
          <cell r="K35">
            <v>0.2</v>
          </cell>
          <cell r="O35">
            <v>4</v>
          </cell>
          <cell r="R35">
            <v>51</v>
          </cell>
          <cell r="AE35">
            <v>1</v>
          </cell>
          <cell r="AM35">
            <v>0</v>
          </cell>
          <cell r="AN35">
            <v>71</v>
          </cell>
          <cell r="AV35">
            <v>0.42</v>
          </cell>
          <cell r="BC35">
            <v>1.4</v>
          </cell>
          <cell r="BD35">
            <v>3.6</v>
          </cell>
        </row>
        <row r="66">
          <cell r="G66">
            <v>23</v>
          </cell>
          <cell r="I66">
            <v>1.3</v>
          </cell>
          <cell r="K66">
            <v>0.2</v>
          </cell>
          <cell r="O66">
            <v>5</v>
          </cell>
          <cell r="R66">
            <v>14</v>
          </cell>
          <cell r="AE66">
            <v>1</v>
          </cell>
          <cell r="AM66">
            <v>0</v>
          </cell>
          <cell r="AN66">
            <v>78</v>
          </cell>
          <cell r="AV66">
            <v>0.22</v>
          </cell>
          <cell r="BC66">
            <v>0.4</v>
          </cell>
          <cell r="BD66">
            <v>1.4</v>
          </cell>
        </row>
        <row r="70">
          <cell r="G70">
            <v>14</v>
          </cell>
          <cell r="I70">
            <v>1</v>
          </cell>
          <cell r="K70">
            <v>0.1</v>
          </cell>
          <cell r="O70">
            <v>1</v>
          </cell>
          <cell r="R70">
            <v>15</v>
          </cell>
          <cell r="AE70">
            <v>0</v>
          </cell>
          <cell r="AM70">
            <v>0</v>
          </cell>
          <cell r="AN70">
            <v>34</v>
          </cell>
          <cell r="AV70">
            <v>0.33</v>
          </cell>
          <cell r="BC70">
            <v>0.2</v>
          </cell>
          <cell r="BD70">
            <v>0.9</v>
          </cell>
        </row>
        <row r="93">
          <cell r="G93">
            <v>23</v>
          </cell>
          <cell r="I93">
            <v>2.5</v>
          </cell>
          <cell r="K93">
            <v>0.1</v>
          </cell>
          <cell r="O93">
            <v>5400</v>
          </cell>
          <cell r="R93">
            <v>19</v>
          </cell>
          <cell r="AE93">
            <v>0</v>
          </cell>
          <cell r="AM93">
            <v>0</v>
          </cell>
          <cell r="AN93">
            <v>24</v>
          </cell>
          <cell r="AV93">
            <v>0.35</v>
          </cell>
          <cell r="BC93">
            <v>0.9</v>
          </cell>
        </row>
        <row r="109">
          <cell r="G109">
            <v>5</v>
          </cell>
          <cell r="I109">
            <v>0.4</v>
          </cell>
          <cell r="K109">
            <v>0</v>
          </cell>
          <cell r="O109">
            <v>2</v>
          </cell>
          <cell r="R109">
            <v>2</v>
          </cell>
          <cell r="AE109">
            <v>0</v>
          </cell>
          <cell r="AM109">
            <v>0</v>
          </cell>
          <cell r="AN109">
            <v>16</v>
          </cell>
          <cell r="AV109">
            <v>0</v>
          </cell>
          <cell r="BC109">
            <v>0.4</v>
          </cell>
          <cell r="BD109">
            <v>0.6</v>
          </cell>
        </row>
        <row r="110">
          <cell r="G110">
            <v>11</v>
          </cell>
          <cell r="I110">
            <v>0.5</v>
          </cell>
          <cell r="K110">
            <v>0.2</v>
          </cell>
          <cell r="O110">
            <v>5</v>
          </cell>
          <cell r="R110">
            <v>21</v>
          </cell>
          <cell r="AE110">
            <v>0</v>
          </cell>
          <cell r="AM110">
            <v>0</v>
          </cell>
          <cell r="AN110">
            <v>0</v>
          </cell>
          <cell r="AV110">
            <v>7.0000000000000007E-2</v>
          </cell>
          <cell r="BC110">
            <v>0.1</v>
          </cell>
          <cell r="BD110">
            <v>1.5</v>
          </cell>
        </row>
        <row r="111">
          <cell r="G111">
            <v>30</v>
          </cell>
          <cell r="I111">
            <v>0.9</v>
          </cell>
          <cell r="K111">
            <v>0.3</v>
          </cell>
          <cell r="O111">
            <v>6</v>
          </cell>
          <cell r="R111">
            <v>27</v>
          </cell>
          <cell r="AE111">
            <v>0</v>
          </cell>
          <cell r="AM111">
            <v>0</v>
          </cell>
          <cell r="AN111">
            <v>0</v>
          </cell>
          <cell r="AV111">
            <v>0.21</v>
          </cell>
          <cell r="BC111">
            <v>0.2</v>
          </cell>
          <cell r="BD111">
            <v>1.9</v>
          </cell>
        </row>
        <row r="127">
          <cell r="G127">
            <v>15</v>
          </cell>
          <cell r="I127">
            <v>1</v>
          </cell>
          <cell r="K127">
            <v>0.1</v>
          </cell>
          <cell r="O127">
            <v>28</v>
          </cell>
          <cell r="R127">
            <v>9</v>
          </cell>
          <cell r="AE127">
            <v>0</v>
          </cell>
          <cell r="AM127">
            <v>0</v>
          </cell>
          <cell r="AN127">
            <v>10</v>
          </cell>
          <cell r="AV127">
            <v>0.26</v>
          </cell>
          <cell r="BC127">
            <v>0.3</v>
          </cell>
          <cell r="BD127">
            <v>1.2</v>
          </cell>
        </row>
        <row r="143">
          <cell r="G143">
            <v>18</v>
          </cell>
          <cell r="I143">
            <v>0.4</v>
          </cell>
          <cell r="K143">
            <v>0.1</v>
          </cell>
          <cell r="O143">
            <v>17</v>
          </cell>
          <cell r="R143">
            <v>10</v>
          </cell>
          <cell r="AE143">
            <v>0</v>
          </cell>
          <cell r="AM143">
            <v>0</v>
          </cell>
          <cell r="AN143">
            <v>0</v>
          </cell>
          <cell r="AV143">
            <v>0.11</v>
          </cell>
          <cell r="BC143">
            <v>0.5</v>
          </cell>
          <cell r="BD143">
            <v>0.8</v>
          </cell>
        </row>
        <row r="160">
          <cell r="E160">
            <v>90</v>
          </cell>
          <cell r="G160">
            <v>30</v>
          </cell>
          <cell r="I160">
            <v>3.5</v>
          </cell>
          <cell r="K160">
            <v>0.2</v>
          </cell>
          <cell r="O160">
            <v>1</v>
          </cell>
          <cell r="R160">
            <v>11</v>
          </cell>
          <cell r="AE160">
            <v>0</v>
          </cell>
          <cell r="AM160">
            <v>0</v>
          </cell>
          <cell r="AN160">
            <v>2</v>
          </cell>
          <cell r="AV160">
            <v>0.63</v>
          </cell>
          <cell r="BC160">
            <v>0.4</v>
          </cell>
          <cell r="BD160">
            <v>2.9</v>
          </cell>
        </row>
        <row r="163">
          <cell r="G163">
            <v>37</v>
          </cell>
          <cell r="I163">
            <v>1</v>
          </cell>
          <cell r="K163">
            <v>0.1</v>
          </cell>
          <cell r="O163">
            <v>2</v>
          </cell>
          <cell r="R163">
            <v>9</v>
          </cell>
          <cell r="AE163">
            <v>0</v>
          </cell>
          <cell r="AM163">
            <v>0</v>
          </cell>
          <cell r="AN163">
            <v>0</v>
          </cell>
          <cell r="AV163">
            <v>0.19</v>
          </cell>
          <cell r="BC163">
            <v>0.6</v>
          </cell>
          <cell r="BD163">
            <v>1</v>
          </cell>
        </row>
        <row r="182">
          <cell r="G182">
            <v>345</v>
          </cell>
          <cell r="I182">
            <v>14.7</v>
          </cell>
          <cell r="K182">
            <v>12</v>
          </cell>
          <cell r="O182">
            <v>17</v>
          </cell>
          <cell r="R182">
            <v>190</v>
          </cell>
          <cell r="AE182">
            <v>7400</v>
          </cell>
          <cell r="AM182">
            <v>0</v>
          </cell>
          <cell r="AN182">
            <v>58</v>
          </cell>
          <cell r="AV182">
            <v>3.61</v>
          </cell>
          <cell r="BC182">
            <v>5.4</v>
          </cell>
          <cell r="BD182">
            <v>41</v>
          </cell>
        </row>
        <row r="190">
          <cell r="G190">
            <v>84</v>
          </cell>
          <cell r="I190">
            <v>1.7</v>
          </cell>
          <cell r="K190">
            <v>0.5</v>
          </cell>
          <cell r="O190">
            <v>260</v>
          </cell>
          <cell r="R190">
            <v>18</v>
          </cell>
          <cell r="AE190">
            <v>52</v>
          </cell>
          <cell r="AM190">
            <v>0</v>
          </cell>
          <cell r="AN190">
            <v>0</v>
          </cell>
          <cell r="AV190">
            <v>0.34</v>
          </cell>
          <cell r="BC190">
            <v>0.2</v>
          </cell>
          <cell r="BD190">
            <v>1.6</v>
          </cell>
        </row>
        <row r="194">
          <cell r="G194">
            <v>19</v>
          </cell>
          <cell r="I194">
            <v>0.7</v>
          </cell>
          <cell r="K194">
            <v>0.1</v>
          </cell>
          <cell r="O194">
            <v>3</v>
          </cell>
          <cell r="R194">
            <v>9</v>
          </cell>
          <cell r="AE194">
            <v>0</v>
          </cell>
          <cell r="AM194">
            <v>0</v>
          </cell>
          <cell r="AN194">
            <v>4</v>
          </cell>
          <cell r="AV194">
            <v>0.17</v>
          </cell>
          <cell r="BC194">
            <v>0.3</v>
          </cell>
          <cell r="BD194">
            <v>0.7</v>
          </cell>
        </row>
        <row r="223">
          <cell r="G223">
            <v>21</v>
          </cell>
          <cell r="I223">
            <v>1.7</v>
          </cell>
          <cell r="K223">
            <v>0.3</v>
          </cell>
          <cell r="O223">
            <v>1</v>
          </cell>
          <cell r="R223">
            <v>18</v>
          </cell>
          <cell r="AE223">
            <v>32</v>
          </cell>
          <cell r="AM223">
            <v>0</v>
          </cell>
          <cell r="AN223">
            <v>180</v>
          </cell>
          <cell r="AV223">
            <v>0.5</v>
          </cell>
          <cell r="BC223">
            <v>0.5</v>
          </cell>
          <cell r="BD223">
            <v>2.2000000000000002</v>
          </cell>
        </row>
        <row r="228">
          <cell r="G228">
            <v>37</v>
          </cell>
          <cell r="I228">
            <v>0.6</v>
          </cell>
          <cell r="K228">
            <v>0.1</v>
          </cell>
          <cell r="O228">
            <v>24</v>
          </cell>
          <cell r="R228">
            <v>10</v>
          </cell>
          <cell r="AE228">
            <v>0</v>
          </cell>
          <cell r="AM228">
            <v>0</v>
          </cell>
          <cell r="AN228">
            <v>3</v>
          </cell>
          <cell r="AV228">
            <v>0.4</v>
          </cell>
          <cell r="BC228">
            <v>0.7</v>
          </cell>
          <cell r="BD228">
            <v>2</v>
          </cell>
        </row>
        <row r="230">
          <cell r="G230">
            <v>37</v>
          </cell>
          <cell r="I230">
            <v>0.6</v>
          </cell>
          <cell r="K230">
            <v>0.1</v>
          </cell>
          <cell r="O230">
            <v>25</v>
          </cell>
          <cell r="R230">
            <v>9</v>
          </cell>
          <cell r="AE230">
            <v>0</v>
          </cell>
          <cell r="AM230">
            <v>0</v>
          </cell>
          <cell r="AN230">
            <v>3</v>
          </cell>
          <cell r="AV230">
            <v>0.37</v>
          </cell>
          <cell r="BC230">
            <v>0.7</v>
          </cell>
          <cell r="BD230">
            <v>1.8</v>
          </cell>
        </row>
        <row r="239">
          <cell r="G239">
            <v>134</v>
          </cell>
          <cell r="I239">
            <v>6</v>
          </cell>
          <cell r="K239">
            <v>1.3</v>
          </cell>
          <cell r="O239">
            <v>9</v>
          </cell>
          <cell r="R239">
            <v>25</v>
          </cell>
          <cell r="AE239">
            <v>0</v>
          </cell>
          <cell r="AM239">
            <v>0</v>
          </cell>
          <cell r="AN239">
            <v>0</v>
          </cell>
          <cell r="AV239">
            <v>0.55000000000000004</v>
          </cell>
          <cell r="BC239">
            <v>3.7</v>
          </cell>
          <cell r="BD239">
            <v>2</v>
          </cell>
        </row>
        <row r="242">
          <cell r="G242">
            <v>28</v>
          </cell>
          <cell r="I242">
            <v>0.5</v>
          </cell>
          <cell r="K242">
            <v>0.1</v>
          </cell>
          <cell r="O242">
            <v>0</v>
          </cell>
          <cell r="R242">
            <v>11</v>
          </cell>
          <cell r="AE242">
            <v>0</v>
          </cell>
          <cell r="AM242">
            <v>0</v>
          </cell>
          <cell r="AN242">
            <v>7</v>
          </cell>
          <cell r="AV242">
            <v>0.14000000000000001</v>
          </cell>
          <cell r="BC242">
            <v>0.2</v>
          </cell>
          <cell r="BD242">
            <v>2</v>
          </cell>
        </row>
        <row r="243">
          <cell r="G243">
            <v>31</v>
          </cell>
          <cell r="I243">
            <v>1.5</v>
          </cell>
          <cell r="K243">
            <v>0.3</v>
          </cell>
          <cell r="O243">
            <v>0</v>
          </cell>
          <cell r="R243">
            <v>18</v>
          </cell>
          <cell r="AE243">
            <v>0</v>
          </cell>
          <cell r="AM243">
            <v>0</v>
          </cell>
          <cell r="AN243">
            <v>94</v>
          </cell>
          <cell r="AV243">
            <v>0.24</v>
          </cell>
          <cell r="BC243">
            <v>0.4</v>
          </cell>
          <cell r="BD243">
            <v>2.5</v>
          </cell>
        </row>
        <row r="249">
          <cell r="G249">
            <v>14</v>
          </cell>
          <cell r="I249">
            <v>0.8</v>
          </cell>
          <cell r="K249">
            <v>0.1</v>
          </cell>
          <cell r="O249">
            <v>6</v>
          </cell>
          <cell r="R249">
            <v>10</v>
          </cell>
          <cell r="AE249">
            <v>13</v>
          </cell>
          <cell r="AM249">
            <v>0</v>
          </cell>
          <cell r="AN249">
            <v>59</v>
          </cell>
          <cell r="AV249">
            <v>0.25</v>
          </cell>
          <cell r="BC249">
            <v>0.3</v>
          </cell>
          <cell r="BD249">
            <v>1</v>
          </cell>
        </row>
        <row r="255">
          <cell r="G255">
            <v>44</v>
          </cell>
          <cell r="I255">
            <v>3.7</v>
          </cell>
          <cell r="K255">
            <v>0.7</v>
          </cell>
          <cell r="O255">
            <v>9</v>
          </cell>
          <cell r="R255">
            <v>42</v>
          </cell>
          <cell r="AE255">
            <v>83</v>
          </cell>
          <cell r="AM255">
            <v>0</v>
          </cell>
          <cell r="AN255">
            <v>850</v>
          </cell>
          <cell r="AV255">
            <v>0.48</v>
          </cell>
          <cell r="BC255">
            <v>0.6</v>
          </cell>
          <cell r="BD255">
            <v>6.2</v>
          </cell>
        </row>
        <row r="262">
          <cell r="G262">
            <v>22</v>
          </cell>
          <cell r="I262">
            <v>0.9</v>
          </cell>
          <cell r="K262">
            <v>0.2</v>
          </cell>
          <cell r="O262">
            <v>1</v>
          </cell>
          <cell r="R262">
            <v>11</v>
          </cell>
          <cell r="AE262">
            <v>3</v>
          </cell>
          <cell r="AM262">
            <v>0</v>
          </cell>
          <cell r="AN262">
            <v>20</v>
          </cell>
          <cell r="AV262">
            <v>0.3</v>
          </cell>
          <cell r="BC262">
            <v>0.6</v>
          </cell>
          <cell r="BD262">
            <v>1.7</v>
          </cell>
        </row>
        <row r="264">
          <cell r="G264">
            <v>30</v>
          </cell>
          <cell r="I264">
            <v>1</v>
          </cell>
          <cell r="K264">
            <v>0.2</v>
          </cell>
          <cell r="O264">
            <v>0</v>
          </cell>
          <cell r="R264">
            <v>10</v>
          </cell>
          <cell r="AE264">
            <v>230</v>
          </cell>
          <cell r="AM264">
            <v>0</v>
          </cell>
          <cell r="AN264">
            <v>7</v>
          </cell>
          <cell r="AV264">
            <v>0.28000000000000003</v>
          </cell>
          <cell r="BC264">
            <v>0.5</v>
          </cell>
          <cell r="BD264">
            <v>1.1000000000000001</v>
          </cell>
        </row>
        <row r="312">
          <cell r="G312">
            <v>14</v>
          </cell>
          <cell r="I312">
            <v>1.7</v>
          </cell>
          <cell r="K312">
            <v>0.1</v>
          </cell>
          <cell r="O312">
            <v>2</v>
          </cell>
          <cell r="R312">
            <v>8</v>
          </cell>
          <cell r="AE312">
            <v>5</v>
          </cell>
          <cell r="AM312">
            <v>0</v>
          </cell>
          <cell r="AN312">
            <v>3</v>
          </cell>
          <cell r="AV312">
            <v>0.23</v>
          </cell>
          <cell r="BC312">
            <v>0.1</v>
          </cell>
          <cell r="BD312">
            <v>1.2</v>
          </cell>
        </row>
        <row r="335">
          <cell r="G335">
            <v>14</v>
          </cell>
          <cell r="I335">
            <v>1.7</v>
          </cell>
          <cell r="K335">
            <v>0.2</v>
          </cell>
          <cell r="O335">
            <v>6</v>
          </cell>
          <cell r="R335">
            <v>14</v>
          </cell>
          <cell r="AE335">
            <v>0</v>
          </cell>
          <cell r="AM335">
            <v>0</v>
          </cell>
          <cell r="AN335">
            <v>110</v>
          </cell>
          <cell r="AV335">
            <v>0.25</v>
          </cell>
          <cell r="BC335">
            <v>0.2</v>
          </cell>
          <cell r="BD335">
            <v>1.6</v>
          </cell>
        </row>
      </sheetData>
      <sheetData sheetId="7" refreshError="1">
        <row r="13">
          <cell r="G13">
            <v>205</v>
          </cell>
          <cell r="I13">
            <v>0.4</v>
          </cell>
          <cell r="K13">
            <v>0.1</v>
          </cell>
          <cell r="O13">
            <v>18</v>
          </cell>
          <cell r="R13">
            <v>4</v>
          </cell>
          <cell r="AE13">
            <v>120</v>
          </cell>
          <cell r="AM13">
            <v>0</v>
          </cell>
          <cell r="AN13">
            <v>0</v>
          </cell>
          <cell r="AV13">
            <v>0</v>
          </cell>
          <cell r="BC13">
            <v>0.9</v>
          </cell>
          <cell r="BD13">
            <v>0.3</v>
          </cell>
        </row>
        <row r="14">
          <cell r="G14">
            <v>34</v>
          </cell>
          <cell r="I14">
            <v>0.9</v>
          </cell>
          <cell r="K14">
            <v>0.1</v>
          </cell>
          <cell r="O14">
            <v>0</v>
          </cell>
          <cell r="R14">
            <v>13</v>
          </cell>
          <cell r="AE14">
            <v>1</v>
          </cell>
          <cell r="AM14">
            <v>0</v>
          </cell>
          <cell r="AN14">
            <v>0</v>
          </cell>
          <cell r="AV14">
            <v>0.33</v>
          </cell>
          <cell r="BC14">
            <v>0.5</v>
          </cell>
          <cell r="BD14">
            <v>0.9</v>
          </cell>
        </row>
        <row r="57">
          <cell r="G57">
            <v>53</v>
          </cell>
          <cell r="I57">
            <v>1</v>
          </cell>
          <cell r="K57">
            <v>0.1</v>
          </cell>
          <cell r="O57">
            <v>2</v>
          </cell>
          <cell r="R57">
            <v>13</v>
          </cell>
          <cell r="AE57">
            <v>0</v>
          </cell>
          <cell r="AM57">
            <v>0</v>
          </cell>
          <cell r="AN57">
            <v>0</v>
          </cell>
          <cell r="AV57">
            <v>0.28999999999999998</v>
          </cell>
          <cell r="BC57">
            <v>0.7</v>
          </cell>
          <cell r="BD57">
            <v>1.8</v>
          </cell>
        </row>
        <row r="74">
          <cell r="G74">
            <v>150</v>
          </cell>
          <cell r="I74">
            <v>1.9</v>
          </cell>
          <cell r="K74">
            <v>16</v>
          </cell>
          <cell r="O74">
            <v>12</v>
          </cell>
          <cell r="R74">
            <v>28</v>
          </cell>
          <cell r="AE74">
            <v>0</v>
          </cell>
          <cell r="AM74">
            <v>0</v>
          </cell>
          <cell r="AN74">
            <v>0</v>
          </cell>
          <cell r="AV74">
            <v>0</v>
          </cell>
          <cell r="BC74">
            <v>0.2</v>
          </cell>
          <cell r="BD74">
            <v>0</v>
          </cell>
        </row>
        <row r="112">
          <cell r="G112">
            <v>84</v>
          </cell>
          <cell r="I112">
            <v>0.4</v>
          </cell>
          <cell r="K112">
            <v>0.1</v>
          </cell>
          <cell r="O112">
            <v>1</v>
          </cell>
          <cell r="R112">
            <v>9</v>
          </cell>
          <cell r="AE112">
            <v>0</v>
          </cell>
          <cell r="AM112">
            <v>0</v>
          </cell>
          <cell r="AN112">
            <v>0</v>
          </cell>
          <cell r="AV112">
            <v>0.06</v>
          </cell>
          <cell r="BC112">
            <v>0</v>
          </cell>
          <cell r="BD112">
            <v>0.5</v>
          </cell>
        </row>
        <row r="135">
          <cell r="G135">
            <v>49</v>
          </cell>
          <cell r="I135">
            <v>0.5</v>
          </cell>
          <cell r="K135">
            <v>0.1</v>
          </cell>
          <cell r="O135">
            <v>1</v>
          </cell>
          <cell r="R135">
            <v>5</v>
          </cell>
          <cell r="AE135">
            <v>0</v>
          </cell>
          <cell r="AM135">
            <v>0</v>
          </cell>
          <cell r="AN135">
            <v>0</v>
          </cell>
          <cell r="AV135">
            <v>0.12</v>
          </cell>
          <cell r="BC135">
            <v>0.5</v>
          </cell>
          <cell r="BD135">
            <v>2.8</v>
          </cell>
        </row>
        <row r="144">
          <cell r="G144">
            <v>64</v>
          </cell>
          <cell r="I144">
            <v>0.6</v>
          </cell>
          <cell r="K144">
            <v>0.1</v>
          </cell>
          <cell r="O144">
            <v>1</v>
          </cell>
          <cell r="R144">
            <v>12</v>
          </cell>
          <cell r="AE144">
            <v>9</v>
          </cell>
          <cell r="AM144">
            <v>0</v>
          </cell>
          <cell r="AN144">
            <v>0</v>
          </cell>
          <cell r="AV144">
            <v>0.22</v>
          </cell>
          <cell r="BC144">
            <v>0.6</v>
          </cell>
          <cell r="BD144">
            <v>0.7</v>
          </cell>
        </row>
        <row r="152">
          <cell r="G152">
            <v>85</v>
          </cell>
          <cell r="I152">
            <v>0.5</v>
          </cell>
          <cell r="K152">
            <v>0.1</v>
          </cell>
          <cell r="O152">
            <v>4</v>
          </cell>
          <cell r="R152">
            <v>4</v>
          </cell>
          <cell r="AE152">
            <v>97</v>
          </cell>
          <cell r="AM152">
            <v>0</v>
          </cell>
          <cell r="AN152">
            <v>0</v>
          </cell>
          <cell r="AV152">
            <v>7.0000000000000007E-2</v>
          </cell>
          <cell r="BC152">
            <v>0.5</v>
          </cell>
          <cell r="BD152">
            <v>0.9</v>
          </cell>
        </row>
        <row r="156">
          <cell r="G156">
            <v>59</v>
          </cell>
          <cell r="I156">
            <v>1.2</v>
          </cell>
          <cell r="K156">
            <v>0.5</v>
          </cell>
          <cell r="O156">
            <v>5</v>
          </cell>
          <cell r="R156">
            <v>15</v>
          </cell>
          <cell r="AE156">
            <v>440</v>
          </cell>
          <cell r="AM156">
            <v>0</v>
          </cell>
          <cell r="AN156">
            <v>0</v>
          </cell>
          <cell r="AV156">
            <v>0.89</v>
          </cell>
          <cell r="BC156">
            <v>3.3</v>
          </cell>
          <cell r="BD156">
            <v>3.6</v>
          </cell>
        </row>
        <row r="170">
          <cell r="G170">
            <v>26</v>
          </cell>
          <cell r="I170">
            <v>0.4</v>
          </cell>
          <cell r="K170">
            <v>0.2</v>
          </cell>
          <cell r="O170">
            <v>2</v>
          </cell>
          <cell r="R170">
            <v>8</v>
          </cell>
          <cell r="AE170">
            <v>13</v>
          </cell>
          <cell r="AM170">
            <v>0</v>
          </cell>
          <cell r="AN170">
            <v>0</v>
          </cell>
          <cell r="AV170">
            <v>0.18</v>
          </cell>
          <cell r="BC170">
            <v>0</v>
          </cell>
          <cell r="BD170">
            <v>0</v>
          </cell>
        </row>
      </sheetData>
      <sheetData sheetId="8" refreshError="1">
        <row r="7">
          <cell r="F7">
            <v>0</v>
          </cell>
          <cell r="G7">
            <v>167</v>
          </cell>
          <cell r="I7">
            <v>7.9</v>
          </cell>
          <cell r="K7">
            <v>2.1</v>
          </cell>
          <cell r="O7">
            <v>59</v>
          </cell>
          <cell r="R7">
            <v>210</v>
          </cell>
          <cell r="AE7">
            <v>0</v>
          </cell>
          <cell r="AM7">
            <v>0</v>
          </cell>
          <cell r="AN7">
            <v>0</v>
          </cell>
          <cell r="AV7">
            <v>1.1399999999999999</v>
          </cell>
          <cell r="BC7">
            <v>0</v>
          </cell>
          <cell r="BD7">
            <v>57.4</v>
          </cell>
        </row>
        <row r="12">
          <cell r="G12">
            <v>18</v>
          </cell>
          <cell r="I12">
            <v>3</v>
          </cell>
          <cell r="K12">
            <v>0.4</v>
          </cell>
          <cell r="O12">
            <v>2</v>
          </cell>
          <cell r="R12">
            <v>14</v>
          </cell>
          <cell r="AE12">
            <v>0</v>
          </cell>
          <cell r="AM12">
            <v>0</v>
          </cell>
          <cell r="AN12">
            <v>0</v>
          </cell>
          <cell r="AV12">
            <v>1.08</v>
          </cell>
          <cell r="BC12">
            <v>0.5</v>
          </cell>
          <cell r="BD12">
            <v>3</v>
          </cell>
        </row>
        <row r="15">
          <cell r="G15">
            <v>182</v>
          </cell>
          <cell r="I15">
            <v>19.3</v>
          </cell>
          <cell r="K15">
            <v>3.7</v>
          </cell>
          <cell r="O15">
            <v>6</v>
          </cell>
          <cell r="R15">
            <v>110</v>
          </cell>
          <cell r="AE15">
            <v>0</v>
          </cell>
          <cell r="AM15">
            <v>0</v>
          </cell>
          <cell r="AN15">
            <v>0</v>
          </cell>
          <cell r="AV15">
            <v>7.93</v>
          </cell>
          <cell r="BC15">
            <v>3</v>
          </cell>
          <cell r="BD15">
            <v>38</v>
          </cell>
        </row>
      </sheetData>
      <sheetData sheetId="9" refreshError="1"/>
      <sheetData sheetId="10" refreshError="1">
        <row r="5">
          <cell r="F5">
            <v>55</v>
          </cell>
          <cell r="G5">
            <v>121</v>
          </cell>
          <cell r="I5">
            <v>20.7</v>
          </cell>
          <cell r="K5">
            <v>3.5</v>
          </cell>
          <cell r="O5">
            <v>120</v>
          </cell>
          <cell r="R5">
            <v>34</v>
          </cell>
          <cell r="AE5">
            <v>0</v>
          </cell>
          <cell r="AM5">
            <v>0</v>
          </cell>
          <cell r="AN5">
            <v>0</v>
          </cell>
          <cell r="AV5">
            <v>0.7</v>
          </cell>
          <cell r="BC5">
            <v>0</v>
          </cell>
          <cell r="BD5">
            <v>0</v>
          </cell>
        </row>
        <row r="114">
          <cell r="G114">
            <v>85</v>
          </cell>
          <cell r="I114">
            <v>19.2</v>
          </cell>
          <cell r="K114">
            <v>0.4</v>
          </cell>
          <cell r="O114">
            <v>120</v>
          </cell>
          <cell r="R114">
            <v>30</v>
          </cell>
          <cell r="AE114">
            <v>0</v>
          </cell>
          <cell r="AM114">
            <v>0</v>
          </cell>
          <cell r="AN114">
            <v>0</v>
          </cell>
          <cell r="AV114">
            <v>0.43</v>
          </cell>
          <cell r="BC114">
            <v>0</v>
          </cell>
          <cell r="BD114">
            <v>0</v>
          </cell>
        </row>
        <row r="182">
          <cell r="G182">
            <v>177</v>
          </cell>
          <cell r="I182">
            <v>20.100000000000001</v>
          </cell>
          <cell r="K182">
            <v>9.6999999999999993</v>
          </cell>
          <cell r="O182">
            <v>65</v>
          </cell>
          <cell r="R182">
            <v>32</v>
          </cell>
          <cell r="AE182">
            <v>0</v>
          </cell>
          <cell r="AM182">
            <v>0</v>
          </cell>
          <cell r="AN182">
            <v>0</v>
          </cell>
          <cell r="AV182">
            <v>1.1599999999999999</v>
          </cell>
          <cell r="BC182">
            <v>0</v>
          </cell>
          <cell r="BD182">
            <v>0</v>
          </cell>
        </row>
        <row r="219">
          <cell r="G219">
            <v>77</v>
          </cell>
          <cell r="I219">
            <v>17.600000000000001</v>
          </cell>
          <cell r="K219">
            <v>0.2</v>
          </cell>
          <cell r="O219">
            <v>110</v>
          </cell>
          <cell r="R219">
            <v>24</v>
          </cell>
          <cell r="AE219">
            <v>0</v>
          </cell>
          <cell r="AM219">
            <v>0</v>
          </cell>
          <cell r="AN219">
            <v>0</v>
          </cell>
          <cell r="AV219">
            <v>0.44</v>
          </cell>
          <cell r="BC219">
            <v>0</v>
          </cell>
          <cell r="BD219">
            <v>0</v>
          </cell>
        </row>
        <row r="312">
          <cell r="G312">
            <v>90</v>
          </cell>
          <cell r="I312">
            <v>19.399999999999999</v>
          </cell>
          <cell r="K312">
            <v>0.4</v>
          </cell>
          <cell r="O312">
            <v>570</v>
          </cell>
          <cell r="R312">
            <v>58</v>
          </cell>
          <cell r="AE312">
            <v>0</v>
          </cell>
          <cell r="AM312">
            <v>0</v>
          </cell>
          <cell r="AN312">
            <v>0</v>
          </cell>
          <cell r="AV312">
            <v>0.23</v>
          </cell>
          <cell r="BC312">
            <v>0</v>
          </cell>
          <cell r="BD312">
            <v>0</v>
          </cell>
        </row>
        <row r="346">
          <cell r="G346">
            <v>97</v>
          </cell>
          <cell r="I346">
            <v>21.6</v>
          </cell>
          <cell r="K346">
            <v>0.6</v>
          </cell>
          <cell r="O346">
            <v>170</v>
          </cell>
          <cell r="R346">
            <v>46</v>
          </cell>
          <cell r="AE346">
            <v>0</v>
          </cell>
          <cell r="AM346">
            <v>0</v>
          </cell>
          <cell r="AN346">
            <v>0</v>
          </cell>
          <cell r="AV346">
            <v>1.1100000000000001</v>
          </cell>
          <cell r="BC346">
            <v>0</v>
          </cell>
          <cell r="BD346">
            <v>0</v>
          </cell>
        </row>
        <row r="353">
          <cell r="G353">
            <v>83</v>
          </cell>
          <cell r="I353">
            <v>18.7</v>
          </cell>
          <cell r="K353">
            <v>0.4</v>
          </cell>
          <cell r="O353">
            <v>250</v>
          </cell>
          <cell r="R353">
            <v>30</v>
          </cell>
          <cell r="AE353">
            <v>0</v>
          </cell>
          <cell r="AM353">
            <v>0</v>
          </cell>
          <cell r="AN353">
            <v>0</v>
          </cell>
          <cell r="AV353">
            <v>0.38</v>
          </cell>
          <cell r="BC353">
            <v>0</v>
          </cell>
          <cell r="BD353">
            <v>0</v>
          </cell>
        </row>
        <row r="354">
          <cell r="G354">
            <v>82</v>
          </cell>
          <cell r="I354">
            <v>18.399999999999999</v>
          </cell>
          <cell r="K354">
            <v>0.3</v>
          </cell>
          <cell r="O354">
            <v>150</v>
          </cell>
          <cell r="R354">
            <v>36</v>
          </cell>
          <cell r="AE354">
            <v>0</v>
          </cell>
          <cell r="AM354">
            <v>0</v>
          </cell>
          <cell r="AN354">
            <v>0</v>
          </cell>
          <cell r="AV354">
            <v>0.59</v>
          </cell>
          <cell r="BC354">
            <v>0</v>
          </cell>
          <cell r="BD354">
            <v>0</v>
          </cell>
        </row>
        <row r="355">
          <cell r="G355">
            <v>233</v>
          </cell>
          <cell r="I355">
            <v>48.6</v>
          </cell>
          <cell r="K355">
            <v>2.8</v>
          </cell>
          <cell r="O355">
            <v>1500</v>
          </cell>
          <cell r="R355">
            <v>520</v>
          </cell>
          <cell r="AE355">
            <v>0</v>
          </cell>
          <cell r="AM355">
            <v>0</v>
          </cell>
          <cell r="AN355">
            <v>0</v>
          </cell>
          <cell r="AV355">
            <v>0.72</v>
          </cell>
          <cell r="BC355">
            <v>0</v>
          </cell>
          <cell r="BD355">
            <v>0</v>
          </cell>
        </row>
        <row r="360">
          <cell r="G360">
            <v>63</v>
          </cell>
          <cell r="I360">
            <v>13.9</v>
          </cell>
          <cell r="K360">
            <v>0.4</v>
          </cell>
          <cell r="O360">
            <v>310</v>
          </cell>
          <cell r="R360">
            <v>42</v>
          </cell>
          <cell r="AE360">
            <v>0</v>
          </cell>
          <cell r="AM360">
            <v>0</v>
          </cell>
          <cell r="AN360">
            <v>0</v>
          </cell>
          <cell r="AV360">
            <v>0.48</v>
          </cell>
          <cell r="BC360">
            <v>0</v>
          </cell>
          <cell r="BD360">
            <v>0</v>
          </cell>
        </row>
        <row r="369">
          <cell r="G369">
            <v>66</v>
          </cell>
          <cell r="I369">
            <v>14.9</v>
          </cell>
          <cell r="K369">
            <v>0.3</v>
          </cell>
          <cell r="O369">
            <v>280</v>
          </cell>
          <cell r="R369">
            <v>48</v>
          </cell>
          <cell r="AE369">
            <v>0</v>
          </cell>
          <cell r="AM369">
            <v>0</v>
          </cell>
          <cell r="AN369">
            <v>0</v>
          </cell>
          <cell r="AV369">
            <v>0.52</v>
          </cell>
          <cell r="BC369">
            <v>0</v>
          </cell>
          <cell r="BD369">
            <v>0</v>
          </cell>
        </row>
        <row r="387">
          <cell r="E387">
            <v>81</v>
          </cell>
          <cell r="G387">
            <v>99</v>
          </cell>
          <cell r="I387">
            <v>21.7</v>
          </cell>
          <cell r="K387">
            <v>0.7</v>
          </cell>
          <cell r="O387">
            <v>230</v>
          </cell>
          <cell r="R387">
            <v>52</v>
          </cell>
          <cell r="AE387">
            <v>0</v>
          </cell>
          <cell r="AM387">
            <v>0</v>
          </cell>
          <cell r="AN387">
            <v>0</v>
          </cell>
          <cell r="AV387">
            <v>0.17</v>
          </cell>
          <cell r="BC387">
            <v>0</v>
          </cell>
          <cell r="BD387">
            <v>0</v>
          </cell>
        </row>
        <row r="396">
          <cell r="G396">
            <v>22</v>
          </cell>
          <cell r="I396">
            <v>5.2</v>
          </cell>
          <cell r="K396">
            <v>0.1</v>
          </cell>
          <cell r="O396">
            <v>110</v>
          </cell>
          <cell r="R396">
            <v>4</v>
          </cell>
          <cell r="AE396">
            <v>0</v>
          </cell>
          <cell r="AM396">
            <v>0</v>
          </cell>
          <cell r="AN396">
            <v>0</v>
          </cell>
          <cell r="AV396">
            <v>0</v>
          </cell>
          <cell r="BC396">
            <v>0</v>
          </cell>
          <cell r="BD396">
            <v>0</v>
          </cell>
        </row>
      </sheetData>
      <sheetData sheetId="11" refreshError="1">
        <row r="131">
          <cell r="F131">
            <v>0</v>
          </cell>
          <cell r="G131">
            <v>183</v>
          </cell>
          <cell r="I131">
            <v>20.5</v>
          </cell>
          <cell r="K131">
            <v>10.199999999999999</v>
          </cell>
          <cell r="O131">
            <v>47</v>
          </cell>
          <cell r="R131">
            <v>24</v>
          </cell>
          <cell r="AE131">
            <v>0</v>
          </cell>
          <cell r="AM131">
            <v>0</v>
          </cell>
          <cell r="AN131">
            <v>2</v>
          </cell>
          <cell r="AV131">
            <v>0.84</v>
          </cell>
          <cell r="BC131">
            <v>0</v>
          </cell>
          <cell r="BD131">
            <v>0</v>
          </cell>
        </row>
        <row r="164">
          <cell r="G164">
            <v>221</v>
          </cell>
          <cell r="I164">
            <v>18.600000000000001</v>
          </cell>
          <cell r="K164">
            <v>15.1</v>
          </cell>
          <cell r="O164">
            <v>58</v>
          </cell>
          <cell r="R164">
            <v>19</v>
          </cell>
          <cell r="AE164">
            <v>0</v>
          </cell>
          <cell r="AM164">
            <v>0</v>
          </cell>
          <cell r="AN164">
            <v>8</v>
          </cell>
          <cell r="AV164">
            <v>1.3</v>
          </cell>
          <cell r="BC164">
            <v>0</v>
          </cell>
          <cell r="BD164">
            <v>0</v>
          </cell>
        </row>
        <row r="177">
          <cell r="G177">
            <v>196</v>
          </cell>
          <cell r="I177">
            <v>16.5</v>
          </cell>
          <cell r="K177">
            <v>13.9</v>
          </cell>
          <cell r="O177">
            <v>1000</v>
          </cell>
          <cell r="R177">
            <v>19</v>
          </cell>
          <cell r="AE177">
            <v>0</v>
          </cell>
          <cell r="AM177">
            <v>0</v>
          </cell>
          <cell r="AN177">
            <v>3</v>
          </cell>
          <cell r="AV177">
            <v>0.56999999999999995</v>
          </cell>
          <cell r="BC177">
            <v>0</v>
          </cell>
          <cell r="BD177">
            <v>0</v>
          </cell>
        </row>
        <row r="196">
          <cell r="G196">
            <v>172</v>
          </cell>
          <cell r="I196">
            <v>19.399999999999999</v>
          </cell>
          <cell r="K196">
            <v>8.1999999999999993</v>
          </cell>
          <cell r="O196">
            <v>930</v>
          </cell>
          <cell r="R196">
            <v>20</v>
          </cell>
          <cell r="AE196">
            <v>0</v>
          </cell>
          <cell r="AM196">
            <v>0</v>
          </cell>
          <cell r="AN196">
            <v>6</v>
          </cell>
          <cell r="AV196">
            <v>0.64</v>
          </cell>
          <cell r="BC196">
            <v>0</v>
          </cell>
          <cell r="BD196">
            <v>0</v>
          </cell>
        </row>
        <row r="199">
          <cell r="G199">
            <v>344</v>
          </cell>
          <cell r="I199">
            <v>87.6</v>
          </cell>
          <cell r="K199">
            <v>0.3</v>
          </cell>
          <cell r="O199">
            <v>260</v>
          </cell>
          <cell r="R199">
            <v>3</v>
          </cell>
          <cell r="AE199">
            <v>0</v>
          </cell>
          <cell r="AM199">
            <v>0</v>
          </cell>
          <cell r="AN199">
            <v>0</v>
          </cell>
          <cell r="AV199">
            <v>0.08</v>
          </cell>
          <cell r="BC199">
            <v>0</v>
          </cell>
          <cell r="BD199">
            <v>0</v>
          </cell>
        </row>
        <row r="220">
          <cell r="G220">
            <v>191</v>
          </cell>
          <cell r="I220">
            <v>19.5</v>
          </cell>
          <cell r="K220">
            <v>11.6</v>
          </cell>
          <cell r="O220">
            <v>38</v>
          </cell>
          <cell r="R220">
            <v>23</v>
          </cell>
          <cell r="AE220">
            <v>0</v>
          </cell>
          <cell r="AM220">
            <v>0</v>
          </cell>
          <cell r="AN220">
            <v>35</v>
          </cell>
          <cell r="AV220">
            <v>1.96</v>
          </cell>
          <cell r="BC220">
            <v>0</v>
          </cell>
          <cell r="BD220">
            <v>0</v>
          </cell>
        </row>
        <row r="222">
          <cell r="G222">
            <v>200</v>
          </cell>
          <cell r="I222">
            <v>16.2</v>
          </cell>
          <cell r="K222">
            <v>14</v>
          </cell>
          <cell r="O222">
            <v>59</v>
          </cell>
          <cell r="R222">
            <v>19</v>
          </cell>
          <cell r="AE222">
            <v>0</v>
          </cell>
          <cell r="AM222">
            <v>0</v>
          </cell>
          <cell r="AN222">
            <v>53</v>
          </cell>
          <cell r="AV222">
            <v>1.68</v>
          </cell>
          <cell r="BC222">
            <v>0</v>
          </cell>
          <cell r="BD222">
            <v>0</v>
          </cell>
        </row>
        <row r="228">
          <cell r="G228">
            <v>105</v>
          </cell>
          <cell r="I228">
            <v>23</v>
          </cell>
          <cell r="K228">
            <v>0.8</v>
          </cell>
          <cell r="O228">
            <v>33</v>
          </cell>
          <cell r="R228">
            <v>31</v>
          </cell>
          <cell r="AE228">
            <v>0</v>
          </cell>
          <cell r="AM228">
            <v>0</v>
          </cell>
          <cell r="AN228">
            <v>14</v>
          </cell>
          <cell r="AV228">
            <v>3.08</v>
          </cell>
          <cell r="BC228">
            <v>0</v>
          </cell>
          <cell r="BD228">
            <v>0</v>
          </cell>
        </row>
      </sheetData>
      <sheetData sheetId="12" refreshError="1">
        <row r="5">
          <cell r="F5">
            <v>15</v>
          </cell>
          <cell r="G5">
            <v>151</v>
          </cell>
          <cell r="I5">
            <v>12.3</v>
          </cell>
          <cell r="K5">
            <v>10.3</v>
          </cell>
          <cell r="O5">
            <v>140</v>
          </cell>
          <cell r="R5">
            <v>11</v>
          </cell>
          <cell r="AE5">
            <v>28</v>
          </cell>
          <cell r="AM5">
            <v>0</v>
          </cell>
          <cell r="AN5">
            <v>13</v>
          </cell>
          <cell r="AV5">
            <v>1.45</v>
          </cell>
          <cell r="BC5">
            <v>0</v>
          </cell>
          <cell r="BD5">
            <v>0</v>
          </cell>
        </row>
        <row r="11">
          <cell r="G11">
            <v>387</v>
          </cell>
          <cell r="I11">
            <v>16.5</v>
          </cell>
          <cell r="K11">
            <v>33.5</v>
          </cell>
          <cell r="O11">
            <v>48</v>
          </cell>
          <cell r="R11">
            <v>12</v>
          </cell>
          <cell r="AE11">
            <v>93</v>
          </cell>
          <cell r="AM11">
            <v>0</v>
          </cell>
          <cell r="AN11">
            <v>40</v>
          </cell>
          <cell r="AV11">
            <v>4.33</v>
          </cell>
          <cell r="BC11">
            <v>0</v>
          </cell>
          <cell r="BD11">
            <v>0</v>
          </cell>
        </row>
        <row r="15">
          <cell r="G15">
            <v>47</v>
          </cell>
          <cell r="I15">
            <v>10.5</v>
          </cell>
          <cell r="K15">
            <v>0</v>
          </cell>
          <cell r="O15">
            <v>180</v>
          </cell>
          <cell r="R15">
            <v>11</v>
          </cell>
          <cell r="AE15">
            <v>0</v>
          </cell>
          <cell r="AM15">
            <v>0</v>
          </cell>
          <cell r="AN15">
            <v>1</v>
          </cell>
          <cell r="AV15">
            <v>0.18</v>
          </cell>
          <cell r="BC15">
            <v>0</v>
          </cell>
          <cell r="BD15">
            <v>0</v>
          </cell>
        </row>
      </sheetData>
      <sheetData sheetId="13" refreshError="1">
        <row r="4">
          <cell r="F4">
            <v>0</v>
          </cell>
          <cell r="G4">
            <v>67</v>
          </cell>
          <cell r="I4">
            <v>3.3</v>
          </cell>
          <cell r="K4">
            <v>3.8</v>
          </cell>
          <cell r="O4">
            <v>41</v>
          </cell>
          <cell r="R4">
            <v>10</v>
          </cell>
          <cell r="AE4">
            <v>0</v>
          </cell>
          <cell r="AM4">
            <v>0</v>
          </cell>
          <cell r="AN4">
            <v>2</v>
          </cell>
          <cell r="AV4">
            <v>0.55000000000000004</v>
          </cell>
          <cell r="BC4">
            <v>0</v>
          </cell>
          <cell r="BD4">
            <v>0</v>
          </cell>
        </row>
        <row r="15">
          <cell r="G15">
            <v>433</v>
          </cell>
          <cell r="I15">
            <v>2</v>
          </cell>
          <cell r="K15">
            <v>45</v>
          </cell>
          <cell r="O15">
            <v>27</v>
          </cell>
          <cell r="R15">
            <v>4</v>
          </cell>
          <cell r="AE15">
            <v>0</v>
          </cell>
          <cell r="AM15">
            <v>0</v>
          </cell>
          <cell r="AN15">
            <v>14</v>
          </cell>
          <cell r="AV15">
            <v>0.13</v>
          </cell>
          <cell r="BC15">
            <v>0</v>
          </cell>
          <cell r="BD15">
            <v>0</v>
          </cell>
        </row>
        <row r="26">
          <cell r="G26">
            <v>62</v>
          </cell>
          <cell r="I26">
            <v>3.6</v>
          </cell>
          <cell r="K26">
            <v>3</v>
          </cell>
          <cell r="O26">
            <v>48</v>
          </cell>
          <cell r="R26">
            <v>12</v>
          </cell>
          <cell r="AE26">
            <v>0</v>
          </cell>
          <cell r="AM26">
            <v>0</v>
          </cell>
          <cell r="AN26">
            <v>1</v>
          </cell>
          <cell r="AV26">
            <v>0.49</v>
          </cell>
          <cell r="BC26">
            <v>0</v>
          </cell>
          <cell r="BD26">
            <v>0</v>
          </cell>
        </row>
        <row r="36">
          <cell r="G36">
            <v>346</v>
          </cell>
          <cell r="I36">
            <v>8.1999999999999993</v>
          </cell>
          <cell r="K36">
            <v>33</v>
          </cell>
          <cell r="O36">
            <v>260</v>
          </cell>
          <cell r="R36">
            <v>8</v>
          </cell>
          <cell r="AE36">
            <v>0</v>
          </cell>
          <cell r="AM36">
            <v>0</v>
          </cell>
          <cell r="AN36">
            <v>12</v>
          </cell>
          <cell r="AV36">
            <v>0.42</v>
          </cell>
          <cell r="BC36">
            <v>0</v>
          </cell>
          <cell r="BD36">
            <v>0</v>
          </cell>
        </row>
      </sheetData>
      <sheetData sheetId="14" refreshError="1">
        <row r="2">
          <cell r="F2">
            <v>0</v>
          </cell>
          <cell r="G2">
            <v>921</v>
          </cell>
          <cell r="I2">
            <v>0</v>
          </cell>
          <cell r="K2">
            <v>100</v>
          </cell>
          <cell r="O2">
            <v>0</v>
          </cell>
          <cell r="R2">
            <v>0</v>
          </cell>
          <cell r="AE2">
            <v>5</v>
          </cell>
          <cell r="AM2">
            <v>0</v>
          </cell>
          <cell r="AN2">
            <v>42</v>
          </cell>
          <cell r="AV2">
            <v>0</v>
          </cell>
          <cell r="BC2">
            <v>0</v>
          </cell>
          <cell r="BD2">
            <v>0</v>
          </cell>
        </row>
        <row r="3">
          <cell r="G3">
            <v>921</v>
          </cell>
          <cell r="I3">
            <v>0</v>
          </cell>
          <cell r="K3">
            <v>100</v>
          </cell>
          <cell r="O3">
            <v>0</v>
          </cell>
          <cell r="R3">
            <v>0</v>
          </cell>
          <cell r="AE3">
            <v>0</v>
          </cell>
          <cell r="AM3">
            <v>0</v>
          </cell>
          <cell r="AN3">
            <v>5</v>
          </cell>
          <cell r="AV3">
            <v>0</v>
          </cell>
          <cell r="BC3">
            <v>0</v>
          </cell>
          <cell r="BD3">
            <v>0</v>
          </cell>
        </row>
        <row r="8">
          <cell r="G8">
            <v>921</v>
          </cell>
          <cell r="I8">
            <v>0</v>
          </cell>
          <cell r="K8">
            <v>100</v>
          </cell>
          <cell r="O8">
            <v>0</v>
          </cell>
          <cell r="R8">
            <v>0</v>
          </cell>
          <cell r="AE8">
            <v>0</v>
          </cell>
          <cell r="AM8">
            <v>0</v>
          </cell>
          <cell r="AN8">
            <v>170</v>
          </cell>
          <cell r="AV8">
            <v>0</v>
          </cell>
          <cell r="BC8">
            <v>0</v>
          </cell>
          <cell r="BD8">
            <v>0</v>
          </cell>
        </row>
        <row r="20">
          <cell r="G20">
            <v>941</v>
          </cell>
          <cell r="I20">
            <v>0</v>
          </cell>
          <cell r="K20">
            <v>100</v>
          </cell>
          <cell r="O20">
            <v>0</v>
          </cell>
          <cell r="R20">
            <v>0</v>
          </cell>
          <cell r="AE20">
            <v>0</v>
          </cell>
          <cell r="AM20">
            <v>0</v>
          </cell>
          <cell r="AN20">
            <v>7</v>
          </cell>
          <cell r="AV20">
            <v>0</v>
          </cell>
          <cell r="BC20">
            <v>0</v>
          </cell>
          <cell r="BD20">
            <v>0</v>
          </cell>
        </row>
        <row r="22">
          <cell r="G22">
            <v>763</v>
          </cell>
          <cell r="I22">
            <v>0.5</v>
          </cell>
          <cell r="K22">
            <v>83</v>
          </cell>
          <cell r="O22">
            <v>11</v>
          </cell>
          <cell r="R22">
            <v>2</v>
          </cell>
          <cell r="AE22">
            <v>0</v>
          </cell>
          <cell r="AM22">
            <v>0</v>
          </cell>
          <cell r="AN22">
            <v>24</v>
          </cell>
          <cell r="AV22">
            <v>0.08</v>
          </cell>
          <cell r="BC22">
            <v>0</v>
          </cell>
          <cell r="BD22">
            <v>0</v>
          </cell>
        </row>
      </sheetData>
      <sheetData sheetId="15" refreshError="1">
        <row r="99">
          <cell r="F99">
            <v>0</v>
          </cell>
          <cell r="G99">
            <v>522</v>
          </cell>
          <cell r="I99">
            <v>5.7</v>
          </cell>
          <cell r="K99">
            <v>27.6</v>
          </cell>
          <cell r="O99">
            <v>220</v>
          </cell>
          <cell r="R99">
            <v>12</v>
          </cell>
          <cell r="AE99">
            <v>0</v>
          </cell>
          <cell r="AM99">
            <v>0</v>
          </cell>
          <cell r="AN99">
            <v>6</v>
          </cell>
          <cell r="AV99">
            <v>0.45</v>
          </cell>
          <cell r="BC99">
            <v>0.9</v>
          </cell>
          <cell r="BD99">
            <v>0.5</v>
          </cell>
        </row>
      </sheetData>
      <sheetData sheetId="16" refreshError="1">
        <row r="2">
          <cell r="F2">
            <v>0</v>
          </cell>
          <cell r="G2">
            <v>109</v>
          </cell>
          <cell r="I2">
            <v>0.4</v>
          </cell>
          <cell r="K2">
            <v>0</v>
          </cell>
          <cell r="O2">
            <v>2</v>
          </cell>
          <cell r="R2">
            <v>1</v>
          </cell>
          <cell r="AE2">
            <v>0</v>
          </cell>
          <cell r="AM2">
            <v>0</v>
          </cell>
          <cell r="AN2">
            <v>0</v>
          </cell>
          <cell r="AV2">
            <v>0</v>
          </cell>
          <cell r="BC2">
            <v>0</v>
          </cell>
          <cell r="BD2">
            <v>0</v>
          </cell>
        </row>
        <row r="21">
          <cell r="G21">
            <v>240</v>
          </cell>
          <cell r="I21">
            <v>0</v>
          </cell>
          <cell r="K21">
            <v>0</v>
          </cell>
          <cell r="O21">
            <v>3</v>
          </cell>
          <cell r="R21">
            <v>0</v>
          </cell>
          <cell r="AE21">
            <v>0</v>
          </cell>
          <cell r="AM21">
            <v>0</v>
          </cell>
          <cell r="AN21">
            <v>0</v>
          </cell>
          <cell r="AV21">
            <v>0</v>
          </cell>
          <cell r="BC21">
            <v>0</v>
          </cell>
          <cell r="BD21">
            <v>0</v>
          </cell>
        </row>
        <row r="26">
          <cell r="G26">
            <v>241</v>
          </cell>
          <cell r="I26">
            <v>0.3</v>
          </cell>
          <cell r="K26">
            <v>0</v>
          </cell>
          <cell r="O26">
            <v>3</v>
          </cell>
          <cell r="R26">
            <v>2</v>
          </cell>
          <cell r="AE26">
            <v>0</v>
          </cell>
          <cell r="AM26">
            <v>0</v>
          </cell>
          <cell r="AN26">
            <v>0</v>
          </cell>
          <cell r="AV26">
            <v>0</v>
          </cell>
          <cell r="BC26">
            <v>0</v>
          </cell>
          <cell r="BD26">
            <v>0</v>
          </cell>
        </row>
        <row r="29">
          <cell r="G29">
            <v>322</v>
          </cell>
          <cell r="I29">
            <v>0</v>
          </cell>
          <cell r="K29">
            <v>0</v>
          </cell>
          <cell r="O29">
            <v>1</v>
          </cell>
          <cell r="R29">
            <v>0</v>
          </cell>
          <cell r="AE29">
            <v>0</v>
          </cell>
          <cell r="AM29">
            <v>0</v>
          </cell>
          <cell r="AN29">
            <v>0</v>
          </cell>
          <cell r="AV29">
            <v>0</v>
          </cell>
          <cell r="BC29">
            <v>0</v>
          </cell>
          <cell r="BD29">
            <v>0</v>
          </cell>
        </row>
      </sheetData>
      <sheetData sheetId="17" refreshError="1">
        <row r="5">
          <cell r="F5">
            <v>0</v>
          </cell>
          <cell r="G5">
            <v>60</v>
          </cell>
          <cell r="I5">
            <v>2</v>
          </cell>
          <cell r="K5">
            <v>2.2999999999999998</v>
          </cell>
          <cell r="O5">
            <v>7000</v>
          </cell>
          <cell r="R5">
            <v>42</v>
          </cell>
          <cell r="AE5">
            <v>0</v>
          </cell>
          <cell r="AM5">
            <v>0</v>
          </cell>
          <cell r="AN5">
            <v>12</v>
          </cell>
          <cell r="AV5">
            <v>0.24</v>
          </cell>
          <cell r="BC5">
            <v>0.6</v>
          </cell>
          <cell r="BD5">
            <v>3.7</v>
          </cell>
        </row>
        <row r="7">
          <cell r="G7">
            <v>919</v>
          </cell>
          <cell r="I7">
            <v>0.1</v>
          </cell>
          <cell r="K7">
            <v>99.8</v>
          </cell>
          <cell r="O7">
            <v>0</v>
          </cell>
          <cell r="R7">
            <v>0</v>
          </cell>
          <cell r="AE7">
            <v>270</v>
          </cell>
          <cell r="AM7">
            <v>0</v>
          </cell>
          <cell r="AN7">
            <v>5</v>
          </cell>
          <cell r="AV7">
            <v>0</v>
          </cell>
          <cell r="BC7">
            <v>0</v>
          </cell>
          <cell r="BD7">
            <v>0</v>
          </cell>
        </row>
        <row r="8">
          <cell r="G8">
            <v>71</v>
          </cell>
          <cell r="I8">
            <v>7.7</v>
          </cell>
          <cell r="K8">
            <v>0</v>
          </cell>
          <cell r="O8">
            <v>5700</v>
          </cell>
          <cell r="R8">
            <v>65</v>
          </cell>
          <cell r="AE8">
            <v>0</v>
          </cell>
          <cell r="AM8">
            <v>0</v>
          </cell>
          <cell r="AN8">
            <v>0</v>
          </cell>
          <cell r="AV8">
            <v>0.48</v>
          </cell>
          <cell r="BC8">
            <v>0</v>
          </cell>
          <cell r="BD8">
            <v>0</v>
          </cell>
        </row>
        <row r="9">
          <cell r="G9">
            <v>54</v>
          </cell>
          <cell r="I9">
            <v>5.7</v>
          </cell>
          <cell r="K9">
            <v>0</v>
          </cell>
          <cell r="O9">
            <v>6300</v>
          </cell>
          <cell r="R9">
            <v>50</v>
          </cell>
          <cell r="AE9">
            <v>0</v>
          </cell>
          <cell r="AM9">
            <v>0</v>
          </cell>
          <cell r="AN9">
            <v>0</v>
          </cell>
          <cell r="AV9">
            <v>0.37</v>
          </cell>
          <cell r="BC9">
            <v>0</v>
          </cell>
          <cell r="BD9">
            <v>0</v>
          </cell>
        </row>
        <row r="13">
          <cell r="G13">
            <v>0</v>
          </cell>
          <cell r="I13">
            <v>0</v>
          </cell>
          <cell r="K13">
            <v>0</v>
          </cell>
          <cell r="O13">
            <v>39000</v>
          </cell>
          <cell r="R13">
            <v>18</v>
          </cell>
          <cell r="AE13">
            <v>0</v>
          </cell>
          <cell r="AM13">
            <v>0</v>
          </cell>
          <cell r="AN13">
            <v>0</v>
          </cell>
          <cell r="AV13">
            <v>0</v>
          </cell>
          <cell r="BC13">
            <v>0</v>
          </cell>
          <cell r="BD13">
            <v>0</v>
          </cell>
        </row>
        <row r="17">
          <cell r="G17">
            <v>25</v>
          </cell>
          <cell r="I17">
            <v>0.1</v>
          </cell>
          <cell r="K17">
            <v>0</v>
          </cell>
          <cell r="O17">
            <v>6</v>
          </cell>
          <cell r="R17">
            <v>1</v>
          </cell>
          <cell r="AE17">
            <v>0</v>
          </cell>
          <cell r="AM17">
            <v>0</v>
          </cell>
          <cell r="AN17">
            <v>0</v>
          </cell>
          <cell r="AV17">
            <v>0</v>
          </cell>
          <cell r="BC17">
            <v>0</v>
          </cell>
          <cell r="BD17">
            <v>0</v>
          </cell>
        </row>
        <row r="19">
          <cell r="G19">
            <v>22</v>
          </cell>
          <cell r="I19">
            <v>0.1</v>
          </cell>
          <cell r="K19">
            <v>0</v>
          </cell>
          <cell r="O19">
            <v>4</v>
          </cell>
          <cell r="R19">
            <v>2</v>
          </cell>
          <cell r="AE19">
            <v>0</v>
          </cell>
          <cell r="AM19">
            <v>0</v>
          </cell>
          <cell r="AN19">
            <v>0</v>
          </cell>
          <cell r="AV19">
            <v>0.08</v>
          </cell>
          <cell r="BC19">
            <v>0</v>
          </cell>
          <cell r="BD19">
            <v>0</v>
          </cell>
        </row>
        <row r="23">
          <cell r="G23">
            <v>2</v>
          </cell>
          <cell r="I23">
            <v>0.3</v>
          </cell>
          <cell r="K23">
            <v>0</v>
          </cell>
          <cell r="O23">
            <v>34</v>
          </cell>
          <cell r="R23">
            <v>4</v>
          </cell>
          <cell r="AE23">
            <v>0</v>
          </cell>
          <cell r="AM23">
            <v>0</v>
          </cell>
          <cell r="AN23">
            <v>0</v>
          </cell>
          <cell r="AV23">
            <v>0.04</v>
          </cell>
          <cell r="BC23">
            <v>0</v>
          </cell>
          <cell r="BD23">
            <v>0</v>
          </cell>
        </row>
        <row r="24">
          <cell r="G24">
            <v>4</v>
          </cell>
          <cell r="I24">
            <v>0.1</v>
          </cell>
          <cell r="K24">
            <v>0</v>
          </cell>
          <cell r="O24">
            <v>3</v>
          </cell>
          <cell r="R24">
            <v>3</v>
          </cell>
          <cell r="AE24">
            <v>0</v>
          </cell>
          <cell r="AM24">
            <v>0</v>
          </cell>
          <cell r="AN24">
            <v>0</v>
          </cell>
          <cell r="AV24">
            <v>0.56999999999999995</v>
          </cell>
          <cell r="BC24">
            <v>0</v>
          </cell>
          <cell r="BD24">
            <v>0</v>
          </cell>
        </row>
        <row r="26">
          <cell r="G26">
            <v>7</v>
          </cell>
          <cell r="I26">
            <v>1.1000000000000001</v>
          </cell>
          <cell r="K26">
            <v>0.2</v>
          </cell>
          <cell r="O26">
            <v>30</v>
          </cell>
          <cell r="R26">
            <v>2</v>
          </cell>
          <cell r="AE26">
            <v>0</v>
          </cell>
          <cell r="AM26">
            <v>0</v>
          </cell>
          <cell r="AN26">
            <v>0</v>
          </cell>
          <cell r="AV26">
            <v>0.77</v>
          </cell>
          <cell r="BC26">
            <v>0</v>
          </cell>
          <cell r="BD26">
            <v>0</v>
          </cell>
        </row>
        <row r="29">
          <cell r="G29">
            <v>235</v>
          </cell>
          <cell r="I29">
            <v>7</v>
          </cell>
          <cell r="K29">
            <v>4.3</v>
          </cell>
          <cell r="O29">
            <v>17000</v>
          </cell>
          <cell r="R29">
            <v>19</v>
          </cell>
          <cell r="AE29">
            <v>0</v>
          </cell>
          <cell r="AM29">
            <v>0</v>
          </cell>
          <cell r="AN29">
            <v>2</v>
          </cell>
          <cell r="AV29">
            <v>0.28000000000000003</v>
          </cell>
          <cell r="BC29">
            <v>0.3</v>
          </cell>
          <cell r="BD29">
            <v>0</v>
          </cell>
        </row>
        <row r="33">
          <cell r="G33">
            <v>107</v>
          </cell>
          <cell r="I33">
            <v>7.7</v>
          </cell>
          <cell r="K33">
            <v>0.3</v>
          </cell>
          <cell r="O33">
            <v>4500</v>
          </cell>
          <cell r="R33">
            <v>63</v>
          </cell>
          <cell r="AE33">
            <v>0</v>
          </cell>
          <cell r="AM33">
            <v>0</v>
          </cell>
          <cell r="AN33">
            <v>1</v>
          </cell>
          <cell r="AV33">
            <v>0.14000000000000001</v>
          </cell>
          <cell r="BC33">
            <v>0.2</v>
          </cell>
          <cell r="BD33">
            <v>0</v>
          </cell>
        </row>
        <row r="38">
          <cell r="G38">
            <v>119</v>
          </cell>
          <cell r="I38">
            <v>1.7</v>
          </cell>
          <cell r="K38">
            <v>0</v>
          </cell>
          <cell r="O38">
            <v>1300</v>
          </cell>
          <cell r="R38">
            <v>20</v>
          </cell>
          <cell r="AE38">
            <v>0</v>
          </cell>
          <cell r="AM38">
            <v>0</v>
          </cell>
          <cell r="AN38">
            <v>5</v>
          </cell>
          <cell r="AV38">
            <v>0.32</v>
          </cell>
          <cell r="BC38">
            <v>0.6</v>
          </cell>
          <cell r="BD38">
            <v>1.2</v>
          </cell>
        </row>
        <row r="46">
          <cell r="G46">
            <v>217</v>
          </cell>
          <cell r="I46">
            <v>9.6999999999999993</v>
          </cell>
          <cell r="K46">
            <v>3</v>
          </cell>
          <cell r="O46">
            <v>2400</v>
          </cell>
          <cell r="R46">
            <v>32</v>
          </cell>
          <cell r="AE46">
            <v>0</v>
          </cell>
          <cell r="AM46">
            <v>0</v>
          </cell>
          <cell r="AN46">
            <v>8</v>
          </cell>
          <cell r="AV46">
            <v>0</v>
          </cell>
          <cell r="BC46">
            <v>0.3</v>
          </cell>
          <cell r="BD46">
            <v>5.3</v>
          </cell>
        </row>
        <row r="50">
          <cell r="G50">
            <v>217</v>
          </cell>
          <cell r="I50">
            <v>17.2</v>
          </cell>
          <cell r="K50">
            <v>10.5</v>
          </cell>
          <cell r="O50">
            <v>4300</v>
          </cell>
          <cell r="R50">
            <v>130</v>
          </cell>
          <cell r="AE50">
            <v>0</v>
          </cell>
          <cell r="AM50">
            <v>0</v>
          </cell>
          <cell r="AN50">
            <v>19</v>
          </cell>
          <cell r="AV50">
            <v>0.36</v>
          </cell>
          <cell r="BC50">
            <v>2.2000000000000002</v>
          </cell>
          <cell r="BD50">
            <v>4.3</v>
          </cell>
        </row>
        <row r="60">
          <cell r="G60">
            <v>315</v>
          </cell>
          <cell r="I60">
            <v>5.9</v>
          </cell>
          <cell r="K60">
            <v>14.5</v>
          </cell>
          <cell r="O60">
            <v>2900</v>
          </cell>
          <cell r="R60">
            <v>83</v>
          </cell>
          <cell r="AE60">
            <v>0</v>
          </cell>
          <cell r="AM60">
            <v>0</v>
          </cell>
          <cell r="AN60">
            <v>0</v>
          </cell>
          <cell r="AV60">
            <v>0</v>
          </cell>
          <cell r="BC60">
            <v>0</v>
          </cell>
          <cell r="BD60">
            <v>0</v>
          </cell>
        </row>
        <row r="65">
          <cell r="G65">
            <v>364</v>
          </cell>
          <cell r="I65">
            <v>11</v>
          </cell>
          <cell r="K65">
            <v>6</v>
          </cell>
          <cell r="O65">
            <v>65</v>
          </cell>
          <cell r="R65">
            <v>150</v>
          </cell>
          <cell r="AE65">
            <v>4</v>
          </cell>
          <cell r="AM65">
            <v>0</v>
          </cell>
          <cell r="AN65">
            <v>0</v>
          </cell>
          <cell r="AV65">
            <v>0</v>
          </cell>
          <cell r="BC65">
            <v>0</v>
          </cell>
          <cell r="BD65">
            <v>0</v>
          </cell>
        </row>
        <row r="66">
          <cell r="G66">
            <v>378</v>
          </cell>
          <cell r="I66">
            <v>10.1</v>
          </cell>
          <cell r="K66">
            <v>6.4</v>
          </cell>
          <cell r="O66">
            <v>4</v>
          </cell>
          <cell r="R66">
            <v>80</v>
          </cell>
          <cell r="AE66">
            <v>0</v>
          </cell>
          <cell r="AM66">
            <v>0</v>
          </cell>
          <cell r="AN66">
            <v>0</v>
          </cell>
          <cell r="AV66">
            <v>0</v>
          </cell>
          <cell r="BC66">
            <v>0</v>
          </cell>
          <cell r="BD66">
            <v>0</v>
          </cell>
        </row>
        <row r="68">
          <cell r="G68">
            <v>375</v>
          </cell>
          <cell r="I68">
            <v>10.3</v>
          </cell>
          <cell r="K68">
            <v>6.2</v>
          </cell>
          <cell r="O68">
            <v>10</v>
          </cell>
          <cell r="R68">
            <v>100</v>
          </cell>
          <cell r="AE68">
            <v>0</v>
          </cell>
          <cell r="AM68">
            <v>0</v>
          </cell>
          <cell r="AN68">
            <v>0</v>
          </cell>
          <cell r="AV68">
            <v>0</v>
          </cell>
          <cell r="BC68">
            <v>0</v>
          </cell>
          <cell r="BD68">
            <v>0</v>
          </cell>
        </row>
        <row r="82">
          <cell r="G82">
            <v>389</v>
          </cell>
          <cell r="I82">
            <v>15.5</v>
          </cell>
          <cell r="K82">
            <v>11.6</v>
          </cell>
          <cell r="O82">
            <v>60</v>
          </cell>
          <cell r="R82">
            <v>220</v>
          </cell>
          <cell r="AE82">
            <v>2100</v>
          </cell>
          <cell r="AM82">
            <v>0</v>
          </cell>
          <cell r="AN82">
            <v>0</v>
          </cell>
          <cell r="AV82">
            <v>0</v>
          </cell>
          <cell r="BC82">
            <v>0</v>
          </cell>
          <cell r="BD82">
            <v>0</v>
          </cell>
        </row>
        <row r="87">
          <cell r="G87">
            <v>127</v>
          </cell>
          <cell r="I87">
            <v>0</v>
          </cell>
          <cell r="K87">
            <v>1.2</v>
          </cell>
          <cell r="O87">
            <v>6800</v>
          </cell>
          <cell r="R87">
            <v>1</v>
          </cell>
          <cell r="AE87">
            <v>0</v>
          </cell>
          <cell r="AM87">
            <v>0</v>
          </cell>
          <cell r="AN87">
            <v>0</v>
          </cell>
          <cell r="AV87">
            <v>0</v>
          </cell>
          <cell r="BC87">
            <v>0</v>
          </cell>
          <cell r="BD87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書式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</sheetNames>
    <sheetDataSet>
      <sheetData sheetId="0" refreshError="1"/>
      <sheetData sheetId="1" refreshError="1">
        <row r="59">
          <cell r="G59">
            <v>378</v>
          </cell>
          <cell r="I59">
            <v>13</v>
          </cell>
          <cell r="J59">
            <v>2.2000000000000002</v>
          </cell>
          <cell r="K59">
            <v>72.2</v>
          </cell>
          <cell r="O59">
            <v>18</v>
          </cell>
          <cell r="R59">
            <v>1.4</v>
          </cell>
          <cell r="AA59">
            <v>1</v>
          </cell>
          <cell r="AI59">
            <v>0.19</v>
          </cell>
          <cell r="AJ59">
            <v>0.06</v>
          </cell>
          <cell r="AP59">
            <v>0</v>
          </cell>
          <cell r="AW59">
            <v>2.7</v>
          </cell>
          <cell r="AX59">
            <v>0</v>
          </cell>
        </row>
      </sheetData>
      <sheetData sheetId="2" refreshError="1">
        <row r="18">
          <cell r="G18">
            <v>76</v>
          </cell>
          <cell r="I18">
            <v>1.6</v>
          </cell>
          <cell r="J18">
            <v>0.1</v>
          </cell>
          <cell r="K18">
            <v>17.600000000000001</v>
          </cell>
          <cell r="O18">
            <v>3</v>
          </cell>
          <cell r="R18">
            <v>0.4</v>
          </cell>
          <cell r="AA18">
            <v>0</v>
          </cell>
          <cell r="AI18">
            <v>0.09</v>
          </cell>
          <cell r="AJ18">
            <v>0.03</v>
          </cell>
          <cell r="AP18">
            <v>35</v>
          </cell>
          <cell r="AW18">
            <v>1.3</v>
          </cell>
          <cell r="AX18">
            <v>0</v>
          </cell>
        </row>
      </sheetData>
      <sheetData sheetId="3" refreshError="1"/>
      <sheetData sheetId="4" refreshError="1"/>
      <sheetData sheetId="5" refreshError="1"/>
      <sheetData sheetId="6" refreshError="1">
        <row r="66">
          <cell r="G66">
            <v>23</v>
          </cell>
          <cell r="I66">
            <v>1.3</v>
          </cell>
          <cell r="J66">
            <v>0.2</v>
          </cell>
          <cell r="K66">
            <v>5.2</v>
          </cell>
          <cell r="O66">
            <v>43</v>
          </cell>
          <cell r="R66">
            <v>0.3</v>
          </cell>
          <cell r="AA66">
            <v>4</v>
          </cell>
          <cell r="AI66">
            <v>0.04</v>
          </cell>
          <cell r="AJ66">
            <v>0.03</v>
          </cell>
          <cell r="AP66">
            <v>41</v>
          </cell>
          <cell r="AW66">
            <v>1.8</v>
          </cell>
          <cell r="AX66">
            <v>0</v>
          </cell>
        </row>
        <row r="163">
          <cell r="G163">
            <v>37</v>
          </cell>
          <cell r="I163">
            <v>1</v>
          </cell>
          <cell r="J163">
            <v>0.1</v>
          </cell>
          <cell r="K163">
            <v>8.8000000000000007</v>
          </cell>
          <cell r="O163">
            <v>21</v>
          </cell>
          <cell r="R163">
            <v>0.2</v>
          </cell>
          <cell r="AA163">
            <v>0</v>
          </cell>
          <cell r="AI163">
            <v>0.03</v>
          </cell>
          <cell r="AJ163">
            <v>0.01</v>
          </cell>
          <cell r="AP163">
            <v>8</v>
          </cell>
          <cell r="AW163">
            <v>1.6</v>
          </cell>
          <cell r="AX163">
            <v>0</v>
          </cell>
        </row>
        <row r="196">
          <cell r="G196">
            <v>20</v>
          </cell>
          <cell r="I196">
            <v>0.9</v>
          </cell>
          <cell r="J196">
            <v>0.2</v>
          </cell>
          <cell r="K196">
            <v>4.4000000000000004</v>
          </cell>
          <cell r="O196">
            <v>9</v>
          </cell>
          <cell r="R196">
            <v>0.4</v>
          </cell>
          <cell r="AA196">
            <v>47</v>
          </cell>
          <cell r="AI196">
            <v>0.06</v>
          </cell>
          <cell r="AJ196">
            <v>0.03</v>
          </cell>
          <cell r="AP196">
            <v>10</v>
          </cell>
          <cell r="AW196">
            <v>1.3</v>
          </cell>
          <cell r="AX196">
            <v>0.7</v>
          </cell>
        </row>
        <row r="230">
          <cell r="G230">
            <v>37</v>
          </cell>
          <cell r="I230">
            <v>0.6</v>
          </cell>
          <cell r="J230">
            <v>0.1</v>
          </cell>
          <cell r="K230">
            <v>9</v>
          </cell>
          <cell r="O230">
            <v>27</v>
          </cell>
          <cell r="R230">
            <v>0.2</v>
          </cell>
          <cell r="AA230">
            <v>680</v>
          </cell>
          <cell r="AI230">
            <v>0.04</v>
          </cell>
          <cell r="AJ230">
            <v>0.04</v>
          </cell>
          <cell r="AP230">
            <v>4</v>
          </cell>
          <cell r="AW230">
            <v>2.5</v>
          </cell>
          <cell r="AX230">
            <v>0.1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184">
          <cell r="G184">
            <v>405</v>
          </cell>
          <cell r="I184">
            <v>12.9</v>
          </cell>
          <cell r="J184">
            <v>39.1</v>
          </cell>
          <cell r="K184">
            <v>0.3</v>
          </cell>
          <cell r="O184">
            <v>6</v>
          </cell>
          <cell r="R184">
            <v>0.6</v>
          </cell>
          <cell r="AA184">
            <v>6</v>
          </cell>
          <cell r="AI184">
            <v>0.47</v>
          </cell>
          <cell r="AJ184">
            <v>0.14000000000000001</v>
          </cell>
          <cell r="AP184">
            <v>35</v>
          </cell>
          <cell r="AW184">
            <v>0</v>
          </cell>
          <cell r="AX184">
            <v>2</v>
          </cell>
        </row>
      </sheetData>
      <sheetData sheetId="12" refreshError="1"/>
      <sheetData sheetId="13" refreshError="1"/>
      <sheetData sheetId="14" refreshError="1">
        <row r="8">
          <cell r="G8">
            <v>921</v>
          </cell>
          <cell r="I8">
            <v>0</v>
          </cell>
          <cell r="J8">
            <v>100</v>
          </cell>
          <cell r="K8">
            <v>0</v>
          </cell>
          <cell r="O8">
            <v>0</v>
          </cell>
          <cell r="R8">
            <v>0</v>
          </cell>
          <cell r="AA8">
            <v>0</v>
          </cell>
          <cell r="AI8">
            <v>0</v>
          </cell>
          <cell r="AJ8">
            <v>0</v>
          </cell>
          <cell r="AP8">
            <v>0</v>
          </cell>
          <cell r="AW8">
            <v>0</v>
          </cell>
          <cell r="AX8">
            <v>0</v>
          </cell>
        </row>
      </sheetData>
      <sheetData sheetId="15" refreshError="1"/>
      <sheetData sheetId="16" refreshError="1"/>
      <sheetData sheetId="17" refreshError="1">
        <row r="29">
          <cell r="G29">
            <v>235</v>
          </cell>
          <cell r="I29">
            <v>7</v>
          </cell>
          <cell r="J29">
            <v>4.3</v>
          </cell>
          <cell r="K29">
            <v>42.1</v>
          </cell>
          <cell r="O29">
            <v>26</v>
          </cell>
          <cell r="R29">
            <v>0.4</v>
          </cell>
          <cell r="AA29">
            <v>0</v>
          </cell>
          <cell r="AI29">
            <v>0.03</v>
          </cell>
          <cell r="AJ29">
            <v>0.08</v>
          </cell>
          <cell r="AP29">
            <v>0</v>
          </cell>
          <cell r="AW29">
            <v>0.3</v>
          </cell>
          <cell r="AX29">
            <v>43.2</v>
          </cell>
        </row>
      </sheetData>
      <sheetData sheetId="18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4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01.bin"/></Relationships>
</file>

<file path=xl/worksheets/_rels/sheet4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2.bin"/></Relationships>
</file>

<file path=xl/worksheets/_rels/sheet4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04.bin"/></Relationships>
</file>

<file path=xl/worksheets/_rels/sheet4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05.bin"/></Relationships>
</file>

<file path=xl/worksheets/_rels/sheet4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06.bin"/></Relationships>
</file>

<file path=xl/worksheets/_rels/sheet4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07.bin"/></Relationships>
</file>

<file path=xl/worksheets/_rels/sheet4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23.bin"/></Relationships>
</file>

<file path=xl/worksheets/_rels/sheet4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28.bin"/></Relationships>
</file>

<file path=xl/worksheets/_rels/sheet4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2"/>
  <sheetViews>
    <sheetView tabSelected="1"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1:21">
      <c r="B1" t="s">
        <v>221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246">
        <v>1083</v>
      </c>
      <c r="C3" s="29" t="s">
        <v>39</v>
      </c>
      <c r="D3" s="10">
        <v>85</v>
      </c>
      <c r="E3" s="248">
        <v>302.60000000000002</v>
      </c>
      <c r="F3" s="249">
        <v>5.1849999999999996</v>
      </c>
      <c r="G3" s="249">
        <v>0.76500000000000001</v>
      </c>
      <c r="H3" s="249">
        <v>65.534999999999997</v>
      </c>
      <c r="I3" s="250">
        <v>4.25</v>
      </c>
      <c r="J3" s="251">
        <v>0.68</v>
      </c>
      <c r="K3" s="252">
        <v>0</v>
      </c>
      <c r="L3" s="253">
        <v>6.8000000000000005E-2</v>
      </c>
      <c r="M3" s="254">
        <v>1.7000000000000001E-2</v>
      </c>
      <c r="N3" s="252">
        <v>0</v>
      </c>
      <c r="O3" s="255">
        <v>0.42499999999999999</v>
      </c>
      <c r="P3" s="255">
        <v>0</v>
      </c>
      <c r="Q3" s="934"/>
      <c r="R3" s="934"/>
      <c r="S3" s="934"/>
      <c r="T3" s="934"/>
      <c r="U3" s="934"/>
    </row>
    <row r="4" spans="1:21" s="25" customFormat="1">
      <c r="A4" s="478"/>
      <c r="C4" s="28" t="s">
        <v>220</v>
      </c>
      <c r="D4" s="256">
        <v>85</v>
      </c>
      <c r="E4" s="257">
        <v>302.60000000000002</v>
      </c>
      <c r="F4" s="258">
        <v>5.1849999999999996</v>
      </c>
      <c r="G4" s="258">
        <v>0.76500000000000001</v>
      </c>
      <c r="H4" s="258">
        <v>65.534999999999997</v>
      </c>
      <c r="I4" s="259">
        <v>4.25</v>
      </c>
      <c r="J4" s="258">
        <v>0.68</v>
      </c>
      <c r="K4" s="260">
        <v>0</v>
      </c>
      <c r="L4" s="261">
        <v>6.8000000000000005E-2</v>
      </c>
      <c r="M4" s="262">
        <v>1.7000000000000001E-2</v>
      </c>
      <c r="N4" s="260">
        <v>0</v>
      </c>
      <c r="O4" s="263">
        <v>0.42499999999999999</v>
      </c>
      <c r="P4" s="263">
        <v>0</v>
      </c>
      <c r="Q4" s="265">
        <v>1.5</v>
      </c>
      <c r="R4" s="265">
        <v>0</v>
      </c>
      <c r="S4" s="265">
        <v>0</v>
      </c>
      <c r="T4" s="265">
        <v>0</v>
      </c>
      <c r="U4" s="265">
        <v>0</v>
      </c>
    </row>
    <row r="5" spans="1:21">
      <c r="D5" s="14"/>
      <c r="E5" s="14"/>
      <c r="F5" s="14"/>
      <c r="G5" s="14"/>
    </row>
    <row r="6" spans="1:21">
      <c r="C6" s="10"/>
      <c r="D6" s="17"/>
      <c r="E6" s="18"/>
      <c r="F6" s="17"/>
      <c r="G6" s="18"/>
      <c r="H6" s="11"/>
      <c r="I6" s="12"/>
      <c r="J6" s="12"/>
      <c r="K6" s="12"/>
      <c r="L6" s="12"/>
      <c r="M6" s="12"/>
      <c r="N6" s="12"/>
      <c r="O6" s="12"/>
      <c r="P6" s="12"/>
    </row>
    <row r="7" spans="1:21">
      <c r="C7" s="10"/>
      <c r="D7" s="1"/>
      <c r="E7" s="12"/>
      <c r="F7" s="12"/>
      <c r="G7" s="12"/>
      <c r="H7" s="12"/>
      <c r="I7" s="1"/>
      <c r="J7" s="12"/>
      <c r="K7" s="12"/>
      <c r="L7" s="12"/>
      <c r="M7" s="12"/>
      <c r="N7" s="12"/>
      <c r="O7" s="12"/>
      <c r="P7" s="12"/>
    </row>
    <row r="8" spans="1:21">
      <c r="C8" s="10"/>
      <c r="D8" s="1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</row>
    <row r="9" spans="1:21">
      <c r="C9" s="10"/>
      <c r="D9" s="1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0" spans="1:21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1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1:21">
      <c r="C12" s="10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1:21"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22" spans="5:5">
      <c r="E22" t="s">
        <v>839</v>
      </c>
    </row>
  </sheetData>
  <mergeCells count="1">
    <mergeCell ref="Q3:U3"/>
  </mergeCells>
  <phoneticPr fontId="1"/>
  <pageMargins left="0.7" right="0.7" top="0.75" bottom="0.75" header="0.3" footer="0.3"/>
  <pageSetup paperSize="9" scale="5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2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2:21">
      <c r="B1" t="s">
        <v>242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1083</v>
      </c>
      <c r="C3" s="29" t="s">
        <v>39</v>
      </c>
      <c r="D3" s="10">
        <v>170</v>
      </c>
      <c r="E3" s="248">
        <v>605.20000000000005</v>
      </c>
      <c r="F3" s="249">
        <v>10.37</v>
      </c>
      <c r="G3" s="249">
        <v>1.53</v>
      </c>
      <c r="H3" s="249">
        <v>131.07</v>
      </c>
      <c r="I3" s="250">
        <v>8.5</v>
      </c>
      <c r="J3" s="251">
        <v>1.36</v>
      </c>
      <c r="K3" s="252">
        <v>0</v>
      </c>
      <c r="L3" s="253">
        <v>0.13600000000000001</v>
      </c>
      <c r="M3" s="254">
        <v>3.4000000000000002E-2</v>
      </c>
      <c r="N3" s="252">
        <v>0</v>
      </c>
      <c r="O3" s="255">
        <v>0.85</v>
      </c>
      <c r="P3" s="255">
        <v>0</v>
      </c>
      <c r="Q3" s="935"/>
      <c r="R3" s="935"/>
      <c r="S3" s="935"/>
      <c r="T3" s="935"/>
      <c r="U3" s="935"/>
    </row>
    <row r="4" spans="2:21">
      <c r="B4" s="10">
        <v>17015</v>
      </c>
      <c r="C4" s="29" t="s">
        <v>73</v>
      </c>
      <c r="D4" s="10">
        <v>33</v>
      </c>
      <c r="E4" s="248">
        <v>8.25</v>
      </c>
      <c r="F4" s="249">
        <v>3.3000000000000002E-2</v>
      </c>
      <c r="G4" s="249">
        <v>0</v>
      </c>
      <c r="H4" s="249">
        <v>0.79200000000000004</v>
      </c>
      <c r="I4" s="250">
        <v>0.66</v>
      </c>
      <c r="J4" s="251">
        <v>0</v>
      </c>
      <c r="K4" s="252">
        <v>0</v>
      </c>
      <c r="L4" s="253">
        <v>3.3E-3</v>
      </c>
      <c r="M4" s="254">
        <v>3.3E-3</v>
      </c>
      <c r="N4" s="252">
        <v>0</v>
      </c>
      <c r="O4" s="255">
        <v>0</v>
      </c>
      <c r="P4" s="255">
        <v>0</v>
      </c>
      <c r="Q4" s="936"/>
      <c r="R4" s="936"/>
      <c r="S4" s="936"/>
      <c r="T4" s="936"/>
      <c r="U4" s="936"/>
    </row>
    <row r="5" spans="2:21">
      <c r="B5" s="10">
        <v>3003</v>
      </c>
      <c r="C5" s="29" t="s">
        <v>4</v>
      </c>
      <c r="D5" s="10">
        <v>10</v>
      </c>
      <c r="E5" s="248">
        <v>38.4</v>
      </c>
      <c r="F5" s="249">
        <v>0</v>
      </c>
      <c r="G5" s="249">
        <v>0</v>
      </c>
      <c r="H5" s="249">
        <v>9.92</v>
      </c>
      <c r="I5" s="250">
        <v>0.1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36"/>
      <c r="R5" s="936"/>
      <c r="S5" s="936"/>
      <c r="T5" s="936"/>
      <c r="U5" s="936"/>
    </row>
    <row r="6" spans="2:21">
      <c r="B6" s="10">
        <v>17012</v>
      </c>
      <c r="C6" s="29" t="s">
        <v>0</v>
      </c>
      <c r="D6" s="10">
        <v>2</v>
      </c>
      <c r="E6" s="248">
        <v>0</v>
      </c>
      <c r="F6" s="249">
        <v>0</v>
      </c>
      <c r="G6" s="249">
        <v>0</v>
      </c>
      <c r="H6" s="249">
        <v>0</v>
      </c>
      <c r="I6" s="250">
        <v>0.44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1.982</v>
      </c>
      <c r="Q6" s="936"/>
      <c r="R6" s="936"/>
      <c r="S6" s="936"/>
      <c r="T6" s="936"/>
      <c r="U6" s="936"/>
    </row>
    <row r="7" spans="2:21">
      <c r="B7" s="10">
        <v>5018</v>
      </c>
      <c r="C7" s="29" t="s">
        <v>142</v>
      </c>
      <c r="D7" s="10">
        <v>10</v>
      </c>
      <c r="E7" s="248">
        <v>59.9</v>
      </c>
      <c r="F7" s="249">
        <v>2.0299999999999998</v>
      </c>
      <c r="G7" s="249">
        <v>5.42</v>
      </c>
      <c r="H7" s="249">
        <v>1.85</v>
      </c>
      <c r="I7" s="250">
        <v>120</v>
      </c>
      <c r="J7" s="251">
        <v>0.99</v>
      </c>
      <c r="K7" s="252">
        <v>0.1</v>
      </c>
      <c r="L7" s="253">
        <v>4.9000000000000002E-2</v>
      </c>
      <c r="M7" s="254">
        <v>2.3000000000000003E-2</v>
      </c>
      <c r="N7" s="252">
        <v>0</v>
      </c>
      <c r="O7" s="255">
        <v>1.26</v>
      </c>
      <c r="P7" s="255">
        <v>0</v>
      </c>
      <c r="Q7" s="936"/>
      <c r="R7" s="936"/>
      <c r="S7" s="936"/>
      <c r="T7" s="936"/>
      <c r="U7" s="936"/>
    </row>
    <row r="8" spans="2:21">
      <c r="B8" s="10">
        <v>4040</v>
      </c>
      <c r="C8" s="29" t="s">
        <v>67</v>
      </c>
      <c r="D8" s="10">
        <v>50</v>
      </c>
      <c r="E8" s="248">
        <v>193</v>
      </c>
      <c r="F8" s="249">
        <v>9.3000000000000007</v>
      </c>
      <c r="G8" s="249">
        <v>16.55</v>
      </c>
      <c r="H8" s="249">
        <v>1.25</v>
      </c>
      <c r="I8" s="250">
        <v>150</v>
      </c>
      <c r="J8" s="251">
        <v>2.1</v>
      </c>
      <c r="K8" s="252">
        <v>0</v>
      </c>
      <c r="L8" s="253">
        <v>0.03</v>
      </c>
      <c r="M8" s="254">
        <v>1.4999999999999999E-2</v>
      </c>
      <c r="N8" s="252">
        <v>0</v>
      </c>
      <c r="O8" s="255">
        <v>0.55000000000000004</v>
      </c>
      <c r="P8" s="255">
        <v>0</v>
      </c>
      <c r="Q8" s="936"/>
      <c r="R8" s="936"/>
      <c r="S8" s="936"/>
      <c r="T8" s="936"/>
      <c r="U8" s="936"/>
    </row>
    <row r="9" spans="2:21">
      <c r="B9" s="10">
        <v>3003</v>
      </c>
      <c r="C9" s="29" t="s">
        <v>4</v>
      </c>
      <c r="D9" s="10">
        <v>20</v>
      </c>
      <c r="E9" s="248">
        <v>76.8</v>
      </c>
      <c r="F9" s="249">
        <v>0</v>
      </c>
      <c r="G9" s="249">
        <v>0</v>
      </c>
      <c r="H9" s="249">
        <v>19.84</v>
      </c>
      <c r="I9" s="250">
        <v>0.2</v>
      </c>
      <c r="J9" s="251">
        <v>0</v>
      </c>
      <c r="K9" s="252">
        <v>0</v>
      </c>
      <c r="L9" s="253">
        <v>0</v>
      </c>
      <c r="M9" s="254">
        <v>0</v>
      </c>
      <c r="N9" s="252">
        <v>0</v>
      </c>
      <c r="O9" s="255">
        <v>0</v>
      </c>
      <c r="P9" s="255">
        <v>0</v>
      </c>
      <c r="Q9" s="936"/>
      <c r="R9" s="936"/>
      <c r="S9" s="936"/>
      <c r="T9" s="936"/>
      <c r="U9" s="936"/>
    </row>
    <row r="10" spans="2:21">
      <c r="B10" s="10">
        <v>16025</v>
      </c>
      <c r="C10" s="29" t="s">
        <v>66</v>
      </c>
      <c r="D10" s="10">
        <v>5</v>
      </c>
      <c r="E10" s="248">
        <v>12.05</v>
      </c>
      <c r="F10" s="249">
        <v>1.4999999999999999E-2</v>
      </c>
      <c r="G10" s="249">
        <v>0</v>
      </c>
      <c r="H10" s="249">
        <v>2.16</v>
      </c>
      <c r="I10" s="250">
        <v>0.1</v>
      </c>
      <c r="J10" s="251">
        <v>0</v>
      </c>
      <c r="K10" s="252">
        <v>0</v>
      </c>
      <c r="L10" s="253">
        <v>0</v>
      </c>
      <c r="M10" s="254">
        <v>0</v>
      </c>
      <c r="N10" s="252">
        <v>0</v>
      </c>
      <c r="O10" s="255">
        <v>0</v>
      </c>
      <c r="P10" s="255">
        <v>0</v>
      </c>
      <c r="Q10" s="936"/>
      <c r="R10" s="936"/>
      <c r="S10" s="936"/>
      <c r="T10" s="936"/>
      <c r="U10" s="936"/>
    </row>
    <row r="11" spans="2:21">
      <c r="B11" s="10">
        <v>17008</v>
      </c>
      <c r="C11" s="29" t="s">
        <v>170</v>
      </c>
      <c r="D11" s="10">
        <v>15</v>
      </c>
      <c r="E11" s="248">
        <v>8.1</v>
      </c>
      <c r="F11" s="249">
        <v>0.85499999999999998</v>
      </c>
      <c r="G11" s="249">
        <v>0</v>
      </c>
      <c r="H11" s="249">
        <v>1.17</v>
      </c>
      <c r="I11" s="250">
        <v>3.6</v>
      </c>
      <c r="J11" s="251">
        <v>0.16500000000000001</v>
      </c>
      <c r="K11" s="252">
        <v>0</v>
      </c>
      <c r="L11" s="253">
        <v>7.4999999999999997E-3</v>
      </c>
      <c r="M11" s="254">
        <v>1.6500000000000001E-2</v>
      </c>
      <c r="N11" s="252">
        <v>0</v>
      </c>
      <c r="O11" s="255">
        <v>0</v>
      </c>
      <c r="P11" s="255">
        <v>2.4</v>
      </c>
      <c r="Q11" s="936"/>
      <c r="R11" s="936"/>
      <c r="S11" s="936"/>
      <c r="T11" s="936"/>
      <c r="U11" s="936"/>
    </row>
    <row r="12" spans="2:21">
      <c r="B12" s="10">
        <v>17021</v>
      </c>
      <c r="C12" s="29" t="s">
        <v>174</v>
      </c>
      <c r="D12" s="10">
        <v>150</v>
      </c>
      <c r="E12" s="248">
        <v>3</v>
      </c>
      <c r="F12" s="249">
        <v>0.45</v>
      </c>
      <c r="G12" s="249">
        <v>0</v>
      </c>
      <c r="H12" s="249">
        <v>0.45</v>
      </c>
      <c r="I12" s="250">
        <v>4.5</v>
      </c>
      <c r="J12" s="251">
        <v>0</v>
      </c>
      <c r="K12" s="252">
        <v>0</v>
      </c>
      <c r="L12" s="253">
        <v>1.4999999999999999E-2</v>
      </c>
      <c r="M12" s="254">
        <v>1.4999999999999999E-2</v>
      </c>
      <c r="N12" s="252">
        <v>0</v>
      </c>
      <c r="O12" s="255">
        <v>0</v>
      </c>
      <c r="P12" s="255">
        <v>0.15</v>
      </c>
      <c r="Q12" s="936"/>
      <c r="R12" s="936"/>
      <c r="S12" s="936"/>
      <c r="T12" s="936"/>
      <c r="U12" s="936"/>
    </row>
    <row r="13" spans="2:21">
      <c r="B13" s="28"/>
      <c r="C13" s="28" t="s">
        <v>241</v>
      </c>
      <c r="D13" s="256">
        <v>465</v>
      </c>
      <c r="E13" s="257">
        <v>1004.6999999999999</v>
      </c>
      <c r="F13" s="258">
        <v>23.052999999999997</v>
      </c>
      <c r="G13" s="258">
        <v>23.5</v>
      </c>
      <c r="H13" s="258">
        <v>168.50199999999995</v>
      </c>
      <c r="I13" s="259">
        <v>288.10000000000002</v>
      </c>
      <c r="J13" s="258">
        <v>4.6150000000000002</v>
      </c>
      <c r="K13" s="260">
        <v>0.1</v>
      </c>
      <c r="L13" s="261">
        <v>0.24080000000000001</v>
      </c>
      <c r="M13" s="262">
        <v>0.10680000000000001</v>
      </c>
      <c r="N13" s="260">
        <v>0</v>
      </c>
      <c r="O13" s="263">
        <v>2.66</v>
      </c>
      <c r="P13" s="263">
        <v>4.532</v>
      </c>
      <c r="Q13" s="28"/>
      <c r="R13" s="28"/>
      <c r="S13" s="28"/>
      <c r="T13" s="28"/>
      <c r="U13" s="28"/>
    </row>
    <row r="14" spans="2:21">
      <c r="D14" s="14"/>
      <c r="E14" s="14"/>
      <c r="F14" s="14"/>
      <c r="G14" s="14"/>
    </row>
    <row r="15" spans="2:21">
      <c r="C15" s="10"/>
      <c r="D15" s="17"/>
      <c r="E15" s="18"/>
      <c r="F15" s="17"/>
      <c r="G15" s="18"/>
      <c r="H15" s="11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3:16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</sheetData>
  <mergeCells count="1">
    <mergeCell ref="Q3:U12"/>
  </mergeCells>
  <phoneticPr fontId="1"/>
  <pageMargins left="0.7" right="0.7" top="0.75" bottom="0.75" header="0.3" footer="0.3"/>
  <pageSetup paperSize="9" scale="83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0.75" customWidth="1"/>
    <col min="4" max="16" width="11.125" customWidth="1"/>
    <col min="17" max="21" width="9" customWidth="1"/>
  </cols>
  <sheetData>
    <row r="1" spans="1:21" s="478" customFormat="1">
      <c r="B1" s="185" t="s">
        <v>2238</v>
      </c>
      <c r="C1" s="184"/>
      <c r="D1" s="184"/>
      <c r="E1" s="183"/>
      <c r="F1" s="183"/>
      <c r="G1" s="183"/>
      <c r="H1" s="183"/>
      <c r="I1" s="183"/>
      <c r="J1" s="183"/>
      <c r="K1" s="183"/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469</v>
      </c>
      <c r="C3" s="366" t="s">
        <v>531</v>
      </c>
      <c r="D3" s="369">
        <v>100</v>
      </c>
      <c r="E3" s="369">
        <v>200</v>
      </c>
      <c r="F3" s="369">
        <v>16.2</v>
      </c>
      <c r="G3" s="369">
        <v>14</v>
      </c>
      <c r="H3" s="369">
        <v>0</v>
      </c>
      <c r="I3" s="369">
        <v>5</v>
      </c>
      <c r="J3" s="369">
        <v>0.4</v>
      </c>
      <c r="K3" s="369">
        <v>39</v>
      </c>
      <c r="L3" s="369">
        <v>7.0000000000000007E-2</v>
      </c>
      <c r="M3" s="369">
        <v>0.183</v>
      </c>
      <c r="N3" s="369">
        <v>3</v>
      </c>
      <c r="O3" s="369">
        <v>0</v>
      </c>
      <c r="P3" s="369">
        <v>0.1</v>
      </c>
      <c r="Q3" s="977"/>
      <c r="R3" s="977"/>
      <c r="S3" s="977"/>
      <c r="T3" s="977"/>
      <c r="U3" s="977"/>
    </row>
    <row r="4" spans="1:21" s="30" customFormat="1">
      <c r="A4" s="478"/>
      <c r="B4" s="365" t="s">
        <v>367</v>
      </c>
      <c r="C4" s="366" t="s">
        <v>366</v>
      </c>
      <c r="D4" s="369">
        <v>5</v>
      </c>
      <c r="E4" s="369">
        <v>5.45</v>
      </c>
      <c r="F4" s="369">
        <v>0.02</v>
      </c>
      <c r="G4" s="369">
        <v>0</v>
      </c>
      <c r="H4" s="369">
        <v>0.25</v>
      </c>
      <c r="I4" s="369">
        <v>0.15</v>
      </c>
      <c r="J4" s="369">
        <v>0</v>
      </c>
      <c r="K4" s="369">
        <v>0</v>
      </c>
      <c r="L4" s="369">
        <v>0</v>
      </c>
      <c r="M4" s="369">
        <v>0</v>
      </c>
      <c r="N4" s="369">
        <v>0</v>
      </c>
      <c r="O4" s="369">
        <v>0</v>
      </c>
      <c r="P4" s="369">
        <v>0</v>
      </c>
      <c r="Q4" s="978"/>
      <c r="R4" s="978"/>
      <c r="S4" s="978"/>
      <c r="T4" s="978"/>
      <c r="U4" s="978"/>
    </row>
    <row r="5" spans="1:21" s="30" customFormat="1">
      <c r="A5" s="478"/>
      <c r="B5" s="365" t="s">
        <v>494</v>
      </c>
      <c r="C5" s="366" t="s">
        <v>392</v>
      </c>
      <c r="D5" s="186">
        <v>0.6</v>
      </c>
      <c r="E5" s="369">
        <v>5.53</v>
      </c>
      <c r="F5" s="369">
        <v>0</v>
      </c>
      <c r="G5" s="369">
        <v>0.6</v>
      </c>
      <c r="H5" s="369">
        <v>0</v>
      </c>
      <c r="I5" s="369">
        <v>0</v>
      </c>
      <c r="J5" s="369">
        <v>0</v>
      </c>
      <c r="K5" s="369">
        <v>0</v>
      </c>
      <c r="L5" s="369">
        <v>0</v>
      </c>
      <c r="M5" s="369">
        <v>0</v>
      </c>
      <c r="N5" s="369">
        <v>0</v>
      </c>
      <c r="O5" s="369">
        <v>0</v>
      </c>
      <c r="P5" s="369">
        <v>0</v>
      </c>
      <c r="Q5" s="978"/>
      <c r="R5" s="978"/>
      <c r="S5" s="978"/>
      <c r="T5" s="978"/>
      <c r="U5" s="978"/>
    </row>
    <row r="6" spans="1:21" s="30" customFormat="1">
      <c r="A6" s="478"/>
      <c r="B6" s="365" t="s">
        <v>363</v>
      </c>
      <c r="C6" s="366" t="s">
        <v>362</v>
      </c>
      <c r="D6" s="369">
        <v>5.4</v>
      </c>
      <c r="E6" s="369">
        <v>3.83</v>
      </c>
      <c r="F6" s="369">
        <v>0.42</v>
      </c>
      <c r="G6" s="369">
        <v>0</v>
      </c>
      <c r="H6" s="369">
        <v>0.55000000000000004</v>
      </c>
      <c r="I6" s="369">
        <v>1.57</v>
      </c>
      <c r="J6" s="369">
        <v>0.09</v>
      </c>
      <c r="K6" s="369">
        <v>0</v>
      </c>
      <c r="L6" s="369">
        <v>0</v>
      </c>
      <c r="M6" s="369">
        <v>0.01</v>
      </c>
      <c r="N6" s="369">
        <v>0</v>
      </c>
      <c r="O6" s="369">
        <v>0</v>
      </c>
      <c r="P6" s="369">
        <v>0.78</v>
      </c>
      <c r="Q6" s="978"/>
      <c r="R6" s="978"/>
      <c r="S6" s="978"/>
      <c r="T6" s="978"/>
      <c r="U6" s="978"/>
    </row>
    <row r="7" spans="1:21" s="30" customFormat="1">
      <c r="A7" s="478"/>
      <c r="B7" s="365" t="s">
        <v>367</v>
      </c>
      <c r="C7" s="366" t="s">
        <v>366</v>
      </c>
      <c r="D7" s="369">
        <v>4.5</v>
      </c>
      <c r="E7" s="369">
        <v>4.91</v>
      </c>
      <c r="F7" s="369">
        <v>0.02</v>
      </c>
      <c r="G7" s="369">
        <v>0</v>
      </c>
      <c r="H7" s="369">
        <v>0.22</v>
      </c>
      <c r="I7" s="369">
        <v>0.14000000000000001</v>
      </c>
      <c r="J7" s="369">
        <v>0</v>
      </c>
      <c r="K7" s="369">
        <v>0</v>
      </c>
      <c r="L7" s="369">
        <v>0</v>
      </c>
      <c r="M7" s="369">
        <v>0</v>
      </c>
      <c r="N7" s="369">
        <v>0</v>
      </c>
      <c r="O7" s="369">
        <v>0</v>
      </c>
      <c r="P7" s="369">
        <v>0</v>
      </c>
      <c r="Q7" s="978"/>
      <c r="R7" s="978"/>
      <c r="S7" s="978"/>
      <c r="T7" s="978"/>
      <c r="U7" s="978"/>
    </row>
    <row r="8" spans="1:21" s="30" customFormat="1">
      <c r="A8" s="478"/>
      <c r="B8" s="365" t="s">
        <v>365</v>
      </c>
      <c r="C8" s="366" t="s">
        <v>364</v>
      </c>
      <c r="D8" s="369">
        <v>2.4</v>
      </c>
      <c r="E8" s="369">
        <v>9.2200000000000006</v>
      </c>
      <c r="F8" s="369">
        <v>0</v>
      </c>
      <c r="G8" s="369">
        <v>0</v>
      </c>
      <c r="H8" s="369">
        <v>2.38</v>
      </c>
      <c r="I8" s="369">
        <v>0.02</v>
      </c>
      <c r="J8" s="369">
        <v>0</v>
      </c>
      <c r="K8" s="369">
        <v>0</v>
      </c>
      <c r="L8" s="369">
        <v>0</v>
      </c>
      <c r="M8" s="369">
        <v>0</v>
      </c>
      <c r="N8" s="369">
        <v>0</v>
      </c>
      <c r="O8" s="369">
        <v>0</v>
      </c>
      <c r="P8" s="369">
        <v>0</v>
      </c>
      <c r="Q8" s="978"/>
      <c r="R8" s="978"/>
      <c r="S8" s="978"/>
      <c r="T8" s="978"/>
      <c r="U8" s="978"/>
    </row>
    <row r="9" spans="1:21" s="30" customFormat="1">
      <c r="A9" s="478"/>
      <c r="B9" s="365" t="s">
        <v>472</v>
      </c>
      <c r="C9" s="366" t="s">
        <v>530</v>
      </c>
      <c r="D9" s="369">
        <v>50</v>
      </c>
      <c r="E9" s="369">
        <v>7</v>
      </c>
      <c r="F9" s="369">
        <v>0.5</v>
      </c>
      <c r="G9" s="369">
        <v>0.05</v>
      </c>
      <c r="H9" s="369">
        <v>1.5</v>
      </c>
      <c r="I9" s="369">
        <v>13</v>
      </c>
      <c r="J9" s="369">
        <v>0.15</v>
      </c>
      <c r="K9" s="369">
        <v>14</v>
      </c>
      <c r="L9" s="369">
        <v>0.02</v>
      </c>
      <c r="M9" s="369">
        <v>0.02</v>
      </c>
      <c r="N9" s="369">
        <v>7</v>
      </c>
      <c r="O9" s="369">
        <v>0.55000000000000004</v>
      </c>
      <c r="P9" s="369">
        <v>0</v>
      </c>
      <c r="Q9" s="978"/>
      <c r="R9" s="978"/>
      <c r="S9" s="978"/>
      <c r="T9" s="978"/>
      <c r="U9" s="978"/>
    </row>
    <row r="10" spans="1:21" s="30" customFormat="1">
      <c r="A10" s="478"/>
      <c r="B10" s="365" t="s">
        <v>373</v>
      </c>
      <c r="C10" s="366" t="s">
        <v>372</v>
      </c>
      <c r="D10" s="369">
        <v>0.3</v>
      </c>
      <c r="E10" s="369">
        <v>0</v>
      </c>
      <c r="F10" s="369">
        <v>0</v>
      </c>
      <c r="G10" s="369">
        <v>0</v>
      </c>
      <c r="H10" s="369">
        <v>0</v>
      </c>
      <c r="I10" s="369">
        <v>7.0000000000000007E-2</v>
      </c>
      <c r="J10" s="369">
        <v>0</v>
      </c>
      <c r="K10" s="369">
        <v>0</v>
      </c>
      <c r="L10" s="369">
        <v>0</v>
      </c>
      <c r="M10" s="369">
        <v>0</v>
      </c>
      <c r="N10" s="369">
        <v>0</v>
      </c>
      <c r="O10" s="369">
        <v>0</v>
      </c>
      <c r="P10" s="369">
        <v>0.3</v>
      </c>
      <c r="Q10" s="978"/>
      <c r="R10" s="978"/>
      <c r="S10" s="978"/>
      <c r="T10" s="978"/>
      <c r="U10" s="978"/>
    </row>
    <row r="11" spans="1:21" s="30" customFormat="1">
      <c r="A11" s="478"/>
      <c r="B11" s="365" t="s">
        <v>529</v>
      </c>
      <c r="C11" s="366" t="s">
        <v>528</v>
      </c>
      <c r="D11" s="369">
        <v>3</v>
      </c>
      <c r="E11" s="369">
        <v>0.75</v>
      </c>
      <c r="F11" s="369">
        <v>0</v>
      </c>
      <c r="G11" s="369">
        <v>0</v>
      </c>
      <c r="H11" s="369">
        <v>7.0000000000000007E-2</v>
      </c>
      <c r="I11" s="369">
        <v>0.06</v>
      </c>
      <c r="J11" s="369">
        <v>0</v>
      </c>
      <c r="K11" s="369">
        <v>0</v>
      </c>
      <c r="L11" s="369">
        <v>0</v>
      </c>
      <c r="M11" s="369">
        <v>0</v>
      </c>
      <c r="N11" s="369">
        <v>0</v>
      </c>
      <c r="O11" s="369">
        <v>0</v>
      </c>
      <c r="P11" s="369">
        <v>0</v>
      </c>
      <c r="Q11" s="978"/>
      <c r="R11" s="978"/>
      <c r="S11" s="978"/>
      <c r="T11" s="978"/>
      <c r="U11" s="978"/>
    </row>
    <row r="12" spans="1:21" s="30" customFormat="1">
      <c r="A12" s="478"/>
      <c r="B12" s="365" t="s">
        <v>365</v>
      </c>
      <c r="C12" s="366" t="s">
        <v>364</v>
      </c>
      <c r="D12" s="369">
        <v>1.8</v>
      </c>
      <c r="E12" s="369">
        <v>6.91</v>
      </c>
      <c r="F12" s="369">
        <v>0</v>
      </c>
      <c r="G12" s="369">
        <v>0</v>
      </c>
      <c r="H12" s="369">
        <v>1.79</v>
      </c>
      <c r="I12" s="369">
        <v>0.02</v>
      </c>
      <c r="J12" s="369">
        <v>0</v>
      </c>
      <c r="K12" s="369">
        <v>0</v>
      </c>
      <c r="L12" s="369">
        <v>0</v>
      </c>
      <c r="M12" s="369">
        <v>0</v>
      </c>
      <c r="N12" s="369">
        <v>0</v>
      </c>
      <c r="O12" s="369">
        <v>0</v>
      </c>
      <c r="P12" s="369">
        <v>0</v>
      </c>
      <c r="Q12" s="978"/>
      <c r="R12" s="978"/>
      <c r="S12" s="978"/>
      <c r="T12" s="978"/>
      <c r="U12" s="978"/>
    </row>
    <row r="13" spans="1:21" s="30" customFormat="1">
      <c r="A13" s="478"/>
      <c r="B13" s="365" t="s">
        <v>363</v>
      </c>
      <c r="C13" s="366" t="s">
        <v>362</v>
      </c>
      <c r="D13" s="369">
        <v>1.8</v>
      </c>
      <c r="E13" s="369">
        <v>1.28</v>
      </c>
      <c r="F13" s="369">
        <v>0.14000000000000001</v>
      </c>
      <c r="G13" s="369">
        <v>0</v>
      </c>
      <c r="H13" s="369">
        <v>0.18</v>
      </c>
      <c r="I13" s="369">
        <v>0.52</v>
      </c>
      <c r="J13" s="369">
        <v>0.03</v>
      </c>
      <c r="K13" s="369">
        <v>0</v>
      </c>
      <c r="L13" s="369">
        <v>0</v>
      </c>
      <c r="M13" s="369">
        <v>0</v>
      </c>
      <c r="N13" s="369">
        <v>0</v>
      </c>
      <c r="O13" s="369">
        <v>0</v>
      </c>
      <c r="P13" s="369">
        <v>0.44</v>
      </c>
      <c r="Q13" s="978"/>
      <c r="R13" s="978"/>
      <c r="S13" s="978"/>
      <c r="T13" s="978"/>
      <c r="U13" s="978"/>
    </row>
    <row r="14" spans="1:21" s="30" customFormat="1">
      <c r="A14" s="478"/>
      <c r="B14" s="365" t="s">
        <v>527</v>
      </c>
      <c r="C14" s="366" t="s">
        <v>526</v>
      </c>
      <c r="D14" s="369">
        <v>0.3</v>
      </c>
      <c r="E14" s="369">
        <v>1.04</v>
      </c>
      <c r="F14" s="369">
        <v>0.04</v>
      </c>
      <c r="G14" s="369">
        <v>0.04</v>
      </c>
      <c r="H14" s="369">
        <v>0.18</v>
      </c>
      <c r="I14" s="369">
        <v>0.22</v>
      </c>
      <c r="J14" s="369">
        <v>0.02</v>
      </c>
      <c r="K14" s="369">
        <v>4.5</v>
      </c>
      <c r="L14" s="369">
        <v>0</v>
      </c>
      <c r="M14" s="369">
        <v>0</v>
      </c>
      <c r="N14" s="369">
        <v>0</v>
      </c>
      <c r="O14" s="369">
        <v>0.14000000000000001</v>
      </c>
      <c r="P14" s="369">
        <v>0</v>
      </c>
      <c r="Q14" s="978"/>
      <c r="R14" s="978"/>
      <c r="S14" s="978"/>
      <c r="T14" s="978"/>
      <c r="U14" s="978"/>
    </row>
    <row r="15" spans="1:21" s="30" customFormat="1">
      <c r="A15" s="478"/>
      <c r="B15" s="365" t="s">
        <v>525</v>
      </c>
      <c r="C15" s="366" t="s">
        <v>524</v>
      </c>
      <c r="D15" s="369">
        <v>0.3</v>
      </c>
      <c r="E15" s="369">
        <v>2.76</v>
      </c>
      <c r="F15" s="369">
        <v>0</v>
      </c>
      <c r="G15" s="369">
        <v>0.3</v>
      </c>
      <c r="H15" s="369">
        <v>0</v>
      </c>
      <c r="I15" s="369">
        <v>0</v>
      </c>
      <c r="J15" s="369">
        <v>0</v>
      </c>
      <c r="K15" s="369">
        <v>0</v>
      </c>
      <c r="L15" s="369">
        <v>0</v>
      </c>
      <c r="M15" s="369">
        <v>0</v>
      </c>
      <c r="N15" s="369">
        <v>0</v>
      </c>
      <c r="O15" s="369">
        <v>0</v>
      </c>
      <c r="P15" s="369">
        <v>0</v>
      </c>
      <c r="Q15" s="979"/>
      <c r="R15" s="979"/>
      <c r="S15" s="979"/>
      <c r="T15" s="979"/>
      <c r="U15" s="979"/>
    </row>
    <row r="16" spans="1:21" s="30" customFormat="1">
      <c r="A16" s="478"/>
      <c r="B16" s="182"/>
      <c r="C16" s="182" t="s">
        <v>12</v>
      </c>
      <c r="D16" s="370">
        <f t="shared" ref="D16:P16" si="0">SUM(D3:D15)</f>
        <v>175.40000000000006</v>
      </c>
      <c r="E16" s="368">
        <f t="shared" si="0"/>
        <v>248.67999999999998</v>
      </c>
      <c r="F16" s="371">
        <f t="shared" si="0"/>
        <v>17.34</v>
      </c>
      <c r="G16" s="371">
        <f t="shared" si="0"/>
        <v>14.99</v>
      </c>
      <c r="H16" s="371">
        <f t="shared" si="0"/>
        <v>7.12</v>
      </c>
      <c r="I16" s="368">
        <f t="shared" si="0"/>
        <v>20.769999999999996</v>
      </c>
      <c r="J16" s="371">
        <f t="shared" si="0"/>
        <v>0.69000000000000006</v>
      </c>
      <c r="K16" s="368">
        <f t="shared" si="0"/>
        <v>57.5</v>
      </c>
      <c r="L16" s="370">
        <f t="shared" si="0"/>
        <v>9.0000000000000011E-2</v>
      </c>
      <c r="M16" s="370">
        <f t="shared" si="0"/>
        <v>0.21299999999999999</v>
      </c>
      <c r="N16" s="368">
        <f t="shared" si="0"/>
        <v>10</v>
      </c>
      <c r="O16" s="371">
        <f t="shared" si="0"/>
        <v>0.69000000000000006</v>
      </c>
      <c r="P16" s="371">
        <f t="shared" si="0"/>
        <v>1.6199999999999999</v>
      </c>
      <c r="Q16" s="372">
        <v>0</v>
      </c>
      <c r="R16" s="372">
        <v>3</v>
      </c>
      <c r="S16" s="372">
        <v>0</v>
      </c>
      <c r="T16" s="372">
        <v>0</v>
      </c>
      <c r="U16" s="372">
        <v>0</v>
      </c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5"/>
  </mergeCells>
  <phoneticPr fontId="1"/>
  <pageMargins left="0.7" right="0.7" top="0.75" bottom="0.75" header="0.3" footer="0.3"/>
  <pageSetup paperSize="9" scale="63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5.25" style="89" bestFit="1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952</v>
      </c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89">
        <v>10047</v>
      </c>
      <c r="C3" s="89" t="s">
        <v>169</v>
      </c>
      <c r="D3" s="204">
        <v>80</v>
      </c>
      <c r="E3" s="393">
        <v>173.6</v>
      </c>
      <c r="F3" s="349">
        <v>15.84</v>
      </c>
      <c r="G3" s="349">
        <v>11.12</v>
      </c>
      <c r="H3" s="349">
        <v>0.56000000000000005</v>
      </c>
      <c r="I3" s="348">
        <v>56</v>
      </c>
      <c r="J3" s="349">
        <v>1.44</v>
      </c>
      <c r="K3" s="348">
        <v>32</v>
      </c>
      <c r="L3" s="350">
        <v>2.4E-2</v>
      </c>
      <c r="M3" s="350">
        <v>0.28799999999999998</v>
      </c>
      <c r="N3" s="348">
        <v>0</v>
      </c>
      <c r="O3" s="349">
        <v>0</v>
      </c>
      <c r="P3" s="349">
        <v>0.24</v>
      </c>
      <c r="Q3" s="970"/>
      <c r="R3" s="970"/>
      <c r="S3" s="970"/>
      <c r="T3" s="970"/>
      <c r="U3" s="970"/>
    </row>
    <row r="4" spans="1:21">
      <c r="B4" s="89">
        <v>17007</v>
      </c>
      <c r="C4" s="89" t="s">
        <v>5</v>
      </c>
      <c r="D4" s="204">
        <v>6</v>
      </c>
      <c r="E4" s="393">
        <v>4.26</v>
      </c>
      <c r="F4" s="349">
        <v>0.46200000000000002</v>
      </c>
      <c r="G4" s="349">
        <v>0</v>
      </c>
      <c r="H4" s="349">
        <v>0.60599999999999998</v>
      </c>
      <c r="I4" s="348">
        <v>1.74</v>
      </c>
      <c r="J4" s="349">
        <v>0.10199999999999999</v>
      </c>
      <c r="K4" s="348">
        <v>0</v>
      </c>
      <c r="L4" s="350">
        <v>3.0000000000000005E-3</v>
      </c>
      <c r="M4" s="350">
        <v>1.0200000000000001E-2</v>
      </c>
      <c r="N4" s="348">
        <v>0</v>
      </c>
      <c r="O4" s="349">
        <v>0</v>
      </c>
      <c r="P4" s="349">
        <v>0.87</v>
      </c>
      <c r="Q4" s="970"/>
      <c r="R4" s="970"/>
      <c r="S4" s="970"/>
      <c r="T4" s="970"/>
      <c r="U4" s="970"/>
    </row>
    <row r="5" spans="1:21">
      <c r="C5" s="89" t="s">
        <v>168</v>
      </c>
      <c r="D5" s="204">
        <v>7.5</v>
      </c>
      <c r="E5" s="393"/>
      <c r="F5" s="349"/>
      <c r="G5" s="349"/>
      <c r="H5" s="349"/>
      <c r="I5" s="348"/>
      <c r="J5" s="349"/>
      <c r="K5" s="348"/>
      <c r="L5" s="350"/>
      <c r="M5" s="350"/>
      <c r="N5" s="348"/>
      <c r="O5" s="349"/>
      <c r="P5" s="349"/>
      <c r="Q5" s="970"/>
      <c r="R5" s="970"/>
      <c r="S5" s="970"/>
      <c r="T5" s="970"/>
      <c r="U5" s="970"/>
    </row>
    <row r="6" spans="1:21">
      <c r="B6" s="89">
        <v>3003</v>
      </c>
      <c r="C6" s="89" t="s">
        <v>4</v>
      </c>
      <c r="D6" s="204">
        <v>2.2999999999999998</v>
      </c>
      <c r="E6" s="393">
        <v>8.831999999999999</v>
      </c>
      <c r="F6" s="349">
        <v>0</v>
      </c>
      <c r="G6" s="349">
        <v>0</v>
      </c>
      <c r="H6" s="349">
        <v>2.2816000000000001</v>
      </c>
      <c r="I6" s="348">
        <v>2.3E-2</v>
      </c>
      <c r="J6" s="349">
        <v>0</v>
      </c>
      <c r="K6" s="348">
        <v>0</v>
      </c>
      <c r="L6" s="350">
        <v>0</v>
      </c>
      <c r="M6" s="350">
        <v>0</v>
      </c>
      <c r="N6" s="348">
        <v>0</v>
      </c>
      <c r="O6" s="349">
        <v>0</v>
      </c>
      <c r="P6" s="349">
        <v>0</v>
      </c>
      <c r="Q6" s="970"/>
      <c r="R6" s="970"/>
      <c r="S6" s="970"/>
      <c r="T6" s="970"/>
      <c r="U6" s="970"/>
    </row>
    <row r="7" spans="1:21">
      <c r="B7" s="89">
        <v>16025</v>
      </c>
      <c r="C7" s="89" t="s">
        <v>66</v>
      </c>
      <c r="D7" s="204">
        <v>9</v>
      </c>
      <c r="E7" s="393">
        <v>21.69</v>
      </c>
      <c r="F7" s="349">
        <v>2.6999999999999996E-2</v>
      </c>
      <c r="G7" s="349">
        <v>0</v>
      </c>
      <c r="H7" s="349">
        <v>3.8879999999999999</v>
      </c>
      <c r="I7" s="348">
        <v>0.18</v>
      </c>
      <c r="J7" s="349">
        <v>0</v>
      </c>
      <c r="K7" s="348">
        <v>0</v>
      </c>
      <c r="L7" s="350">
        <v>0</v>
      </c>
      <c r="M7" s="350">
        <v>0</v>
      </c>
      <c r="N7" s="348">
        <v>0</v>
      </c>
      <c r="O7" s="349">
        <v>0</v>
      </c>
      <c r="P7" s="349">
        <v>0</v>
      </c>
      <c r="Q7" s="970"/>
      <c r="R7" s="970"/>
      <c r="S7" s="970"/>
      <c r="T7" s="970"/>
      <c r="U7" s="970"/>
    </row>
    <row r="8" spans="1:21">
      <c r="B8" s="89">
        <v>6093</v>
      </c>
      <c r="C8" s="89" t="s">
        <v>167</v>
      </c>
      <c r="D8" s="204">
        <v>8</v>
      </c>
      <c r="E8" s="393">
        <v>2.16</v>
      </c>
      <c r="F8" s="349">
        <v>0.152</v>
      </c>
      <c r="G8" s="349">
        <v>2.4E-2</v>
      </c>
      <c r="H8" s="349">
        <v>0.45600000000000002</v>
      </c>
      <c r="I8" s="348">
        <v>0.88</v>
      </c>
      <c r="J8" s="349">
        <v>0.04</v>
      </c>
      <c r="K8" s="348">
        <v>3.52</v>
      </c>
      <c r="L8" s="350">
        <v>5.6000000000000008E-3</v>
      </c>
      <c r="M8" s="350">
        <v>5.6000000000000008E-3</v>
      </c>
      <c r="N8" s="348">
        <v>4.5599999999999996</v>
      </c>
      <c r="O8" s="349">
        <v>0.252</v>
      </c>
      <c r="P8" s="349">
        <v>0</v>
      </c>
      <c r="Q8" s="970"/>
      <c r="R8" s="970"/>
      <c r="S8" s="970"/>
      <c r="T8" s="970"/>
      <c r="U8" s="970"/>
    </row>
    <row r="9" spans="1:21">
      <c r="B9" s="102">
        <v>1015</v>
      </c>
      <c r="C9" s="102" t="s">
        <v>17</v>
      </c>
      <c r="D9" s="394">
        <v>2</v>
      </c>
      <c r="E9" s="395">
        <v>7.36</v>
      </c>
      <c r="F9" s="396">
        <v>0.16</v>
      </c>
      <c r="G9" s="396">
        <v>3.4000000000000002E-2</v>
      </c>
      <c r="H9" s="396">
        <v>1.518</v>
      </c>
      <c r="I9" s="397">
        <v>0.46</v>
      </c>
      <c r="J9" s="396">
        <v>1.2E-2</v>
      </c>
      <c r="K9" s="397">
        <v>0</v>
      </c>
      <c r="L9" s="398">
        <v>2.5999999999999999E-3</v>
      </c>
      <c r="M9" s="398">
        <v>8.0000000000000004E-4</v>
      </c>
      <c r="N9" s="397">
        <v>0</v>
      </c>
      <c r="O9" s="396">
        <v>0.05</v>
      </c>
      <c r="P9" s="396">
        <v>0</v>
      </c>
      <c r="Q9" s="970"/>
      <c r="R9" s="970"/>
      <c r="S9" s="970"/>
      <c r="T9" s="970"/>
      <c r="U9" s="970"/>
    </row>
    <row r="10" spans="1:21">
      <c r="B10" s="97">
        <v>14006</v>
      </c>
      <c r="C10" s="97" t="s">
        <v>15</v>
      </c>
      <c r="D10" s="159">
        <v>2.8</v>
      </c>
      <c r="E10" s="399">
        <v>25.787999999999997</v>
      </c>
      <c r="F10" s="352">
        <v>0</v>
      </c>
      <c r="G10" s="352">
        <v>2.8</v>
      </c>
      <c r="H10" s="352">
        <v>0</v>
      </c>
      <c r="I10" s="351">
        <v>0</v>
      </c>
      <c r="J10" s="352">
        <v>0</v>
      </c>
      <c r="K10" s="351">
        <v>0</v>
      </c>
      <c r="L10" s="353">
        <v>0</v>
      </c>
      <c r="M10" s="353">
        <v>0</v>
      </c>
      <c r="N10" s="351">
        <v>0</v>
      </c>
      <c r="O10" s="352">
        <v>0</v>
      </c>
      <c r="P10" s="352">
        <v>0</v>
      </c>
      <c r="Q10" s="971"/>
      <c r="R10" s="971"/>
      <c r="S10" s="971"/>
      <c r="T10" s="971"/>
      <c r="U10" s="971"/>
    </row>
    <row r="11" spans="1:21">
      <c r="C11" s="182" t="s">
        <v>12</v>
      </c>
      <c r="D11" s="204">
        <v>117.6</v>
      </c>
      <c r="E11" s="393">
        <v>243.69</v>
      </c>
      <c r="F11" s="349">
        <v>16.641000000000002</v>
      </c>
      <c r="G11" s="349">
        <v>13.977999999999998</v>
      </c>
      <c r="H11" s="349">
        <v>9.3095999999999997</v>
      </c>
      <c r="I11" s="348">
        <v>59.283000000000008</v>
      </c>
      <c r="J11" s="349">
        <v>1.5940000000000001</v>
      </c>
      <c r="K11" s="348">
        <v>35.520000000000003</v>
      </c>
      <c r="L11" s="350">
        <v>3.5200000000000002E-2</v>
      </c>
      <c r="M11" s="350">
        <v>0.30459999999999998</v>
      </c>
      <c r="N11" s="348">
        <v>4.5599999999999996</v>
      </c>
      <c r="O11" s="349">
        <v>0.30199999999999999</v>
      </c>
      <c r="P11" s="349">
        <v>1.1099999999999999</v>
      </c>
      <c r="Q11" s="204">
        <v>0</v>
      </c>
      <c r="R11" s="204">
        <v>3</v>
      </c>
      <c r="S11" s="204">
        <v>0</v>
      </c>
      <c r="T11" s="204">
        <v>0</v>
      </c>
      <c r="U11" s="204">
        <v>0</v>
      </c>
    </row>
  </sheetData>
  <mergeCells count="1">
    <mergeCell ref="Q3:U10"/>
  </mergeCells>
  <phoneticPr fontId="1"/>
  <pageMargins left="0.7" right="0.7" top="0.75" bottom="0.75" header="0.3" footer="0.3"/>
  <pageSetup paperSize="9" scale="83"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1.625" customWidth="1"/>
    <col min="4" max="16" width="11.125" customWidth="1"/>
    <col min="17" max="21" width="9" customWidth="1"/>
  </cols>
  <sheetData>
    <row r="1" spans="1:21" ht="14.25" customHeight="1">
      <c r="B1" s="185" t="s">
        <v>953</v>
      </c>
      <c r="C1" s="183"/>
      <c r="D1" s="184"/>
      <c r="E1" s="183"/>
      <c r="F1" s="183"/>
      <c r="G1" s="183"/>
      <c r="H1" s="183"/>
      <c r="I1" s="183"/>
      <c r="J1" s="183"/>
      <c r="K1" s="183"/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523</v>
      </c>
      <c r="C3" s="366" t="s">
        <v>522</v>
      </c>
      <c r="D3" s="369">
        <v>300</v>
      </c>
      <c r="E3" s="369">
        <v>498</v>
      </c>
      <c r="F3" s="369">
        <v>62.7</v>
      </c>
      <c r="G3" s="369">
        <v>24.9</v>
      </c>
      <c r="H3" s="369">
        <v>0</v>
      </c>
      <c r="I3" s="369">
        <v>33</v>
      </c>
      <c r="J3" s="369">
        <v>3.6</v>
      </c>
      <c r="K3" s="369">
        <v>120</v>
      </c>
      <c r="L3" s="369">
        <v>0.3</v>
      </c>
      <c r="M3" s="369">
        <v>0.63</v>
      </c>
      <c r="N3" s="369">
        <v>0</v>
      </c>
      <c r="O3" s="369">
        <v>0</v>
      </c>
      <c r="P3" s="369">
        <v>0.6</v>
      </c>
      <c r="Q3" s="977"/>
      <c r="R3" s="977"/>
      <c r="S3" s="977"/>
      <c r="T3" s="977"/>
      <c r="U3" s="977"/>
    </row>
    <row r="4" spans="1:21" s="30" customFormat="1">
      <c r="A4" s="478"/>
      <c r="B4" s="365" t="s">
        <v>512</v>
      </c>
      <c r="C4" s="366" t="s">
        <v>511</v>
      </c>
      <c r="D4" s="369">
        <v>8</v>
      </c>
      <c r="E4" s="369">
        <v>2.4</v>
      </c>
      <c r="F4" s="369">
        <v>7.0000000000000007E-2</v>
      </c>
      <c r="G4" s="369">
        <v>0.02</v>
      </c>
      <c r="H4" s="369">
        <v>0.53</v>
      </c>
      <c r="I4" s="369">
        <v>0.96</v>
      </c>
      <c r="J4" s="369">
        <v>0.04</v>
      </c>
      <c r="K4" s="369">
        <v>0</v>
      </c>
      <c r="L4" s="369">
        <v>0</v>
      </c>
      <c r="M4" s="369">
        <v>0</v>
      </c>
      <c r="N4" s="369">
        <v>0.16</v>
      </c>
      <c r="O4" s="369">
        <v>0.17</v>
      </c>
      <c r="P4" s="369">
        <v>0</v>
      </c>
      <c r="Q4" s="978"/>
      <c r="R4" s="978"/>
      <c r="S4" s="978"/>
      <c r="T4" s="978"/>
      <c r="U4" s="978"/>
    </row>
    <row r="5" spans="1:21" s="30" customFormat="1">
      <c r="A5" s="478"/>
      <c r="B5" s="365" t="s">
        <v>521</v>
      </c>
      <c r="C5" s="366" t="s">
        <v>520</v>
      </c>
      <c r="D5" s="369">
        <v>20</v>
      </c>
      <c r="E5" s="369">
        <v>74.599999999999994</v>
      </c>
      <c r="F5" s="369">
        <v>2.92</v>
      </c>
      <c r="G5" s="369">
        <v>1.36</v>
      </c>
      <c r="H5" s="369">
        <v>12.68</v>
      </c>
      <c r="I5" s="369">
        <v>6.6</v>
      </c>
      <c r="J5" s="369">
        <v>0.28000000000000003</v>
      </c>
      <c r="K5" s="369">
        <v>0</v>
      </c>
      <c r="L5" s="369">
        <v>0.03</v>
      </c>
      <c r="M5" s="369">
        <v>0.01</v>
      </c>
      <c r="N5" s="369">
        <v>0</v>
      </c>
      <c r="O5" s="369">
        <v>0.8</v>
      </c>
      <c r="P5" s="369">
        <v>0.24</v>
      </c>
      <c r="Q5" s="978"/>
      <c r="R5" s="978"/>
      <c r="S5" s="978"/>
      <c r="T5" s="978"/>
      <c r="U5" s="978"/>
    </row>
    <row r="6" spans="1:21" s="30" customFormat="1">
      <c r="A6" s="478"/>
      <c r="B6" s="365" t="s">
        <v>412</v>
      </c>
      <c r="C6" s="366" t="s">
        <v>411</v>
      </c>
      <c r="D6" s="369">
        <v>50</v>
      </c>
      <c r="E6" s="369">
        <v>75.5</v>
      </c>
      <c r="F6" s="369">
        <v>6.15</v>
      </c>
      <c r="G6" s="369">
        <v>5.15</v>
      </c>
      <c r="H6" s="369">
        <v>0.15</v>
      </c>
      <c r="I6" s="369">
        <v>25.5</v>
      </c>
      <c r="J6" s="369">
        <v>0.9</v>
      </c>
      <c r="K6" s="369">
        <v>75</v>
      </c>
      <c r="L6" s="369">
        <v>0.03</v>
      </c>
      <c r="M6" s="369">
        <v>0.22</v>
      </c>
      <c r="N6" s="369">
        <v>0</v>
      </c>
      <c r="O6" s="369">
        <v>0</v>
      </c>
      <c r="P6" s="369">
        <v>0.2</v>
      </c>
      <c r="Q6" s="978"/>
      <c r="R6" s="978"/>
      <c r="S6" s="978"/>
      <c r="T6" s="978"/>
      <c r="U6" s="978"/>
    </row>
    <row r="7" spans="1:21" s="30" customFormat="1">
      <c r="A7" s="478"/>
      <c r="B7" s="186">
        <v>16001</v>
      </c>
      <c r="C7" s="366" t="s">
        <v>366</v>
      </c>
      <c r="D7" s="369">
        <v>30</v>
      </c>
      <c r="E7" s="369">
        <v>32.700000000000003</v>
      </c>
      <c r="F7" s="369">
        <v>0.12</v>
      </c>
      <c r="G7" s="369">
        <v>0</v>
      </c>
      <c r="H7" s="369">
        <v>1.47</v>
      </c>
      <c r="I7" s="369">
        <v>0.9</v>
      </c>
      <c r="J7" s="369">
        <v>0</v>
      </c>
      <c r="K7" s="369">
        <v>0</v>
      </c>
      <c r="L7" s="369">
        <v>0</v>
      </c>
      <c r="M7" s="369">
        <v>0</v>
      </c>
      <c r="N7" s="369">
        <v>0</v>
      </c>
      <c r="O7" s="369">
        <v>0</v>
      </c>
      <c r="P7" s="369">
        <v>0</v>
      </c>
      <c r="Q7" s="978"/>
      <c r="R7" s="978"/>
      <c r="S7" s="978"/>
      <c r="T7" s="978"/>
      <c r="U7" s="978"/>
    </row>
    <row r="8" spans="1:21" s="30" customFormat="1">
      <c r="A8" s="478"/>
      <c r="B8" s="365" t="s">
        <v>365</v>
      </c>
      <c r="C8" s="366" t="s">
        <v>364</v>
      </c>
      <c r="D8" s="369">
        <v>9</v>
      </c>
      <c r="E8" s="369">
        <v>34.56</v>
      </c>
      <c r="F8" s="369">
        <v>0</v>
      </c>
      <c r="G8" s="369">
        <v>0</v>
      </c>
      <c r="H8" s="369">
        <v>8.93</v>
      </c>
      <c r="I8" s="369">
        <v>0.09</v>
      </c>
      <c r="J8" s="369">
        <v>0</v>
      </c>
      <c r="K8" s="369">
        <v>0</v>
      </c>
      <c r="L8" s="369">
        <v>0</v>
      </c>
      <c r="M8" s="369">
        <v>0</v>
      </c>
      <c r="N8" s="369">
        <v>0</v>
      </c>
      <c r="O8" s="369">
        <v>0</v>
      </c>
      <c r="P8" s="369">
        <v>0</v>
      </c>
      <c r="Q8" s="978"/>
      <c r="R8" s="978"/>
      <c r="S8" s="978"/>
      <c r="T8" s="978"/>
      <c r="U8" s="978"/>
    </row>
    <row r="9" spans="1:21" s="30" customFormat="1">
      <c r="A9" s="478"/>
      <c r="B9" s="365" t="s">
        <v>363</v>
      </c>
      <c r="C9" s="366" t="s">
        <v>362</v>
      </c>
      <c r="D9" s="369">
        <v>27</v>
      </c>
      <c r="E9" s="369">
        <v>19.170000000000002</v>
      </c>
      <c r="F9" s="369">
        <v>2.08</v>
      </c>
      <c r="G9" s="369">
        <v>0</v>
      </c>
      <c r="H9" s="369">
        <v>2.73</v>
      </c>
      <c r="I9" s="369">
        <v>7.83</v>
      </c>
      <c r="J9" s="369">
        <v>0.46</v>
      </c>
      <c r="K9" s="369">
        <v>0</v>
      </c>
      <c r="L9" s="369">
        <v>0.01</v>
      </c>
      <c r="M9" s="369">
        <v>0.05</v>
      </c>
      <c r="N9" s="369">
        <v>0</v>
      </c>
      <c r="O9" s="369">
        <v>0</v>
      </c>
      <c r="P9" s="369">
        <v>3.92</v>
      </c>
      <c r="Q9" s="978"/>
      <c r="R9" s="978"/>
      <c r="S9" s="978"/>
      <c r="T9" s="978"/>
      <c r="U9" s="978"/>
    </row>
    <row r="10" spans="1:21" s="30" customFormat="1">
      <c r="A10" s="478"/>
      <c r="B10" s="365" t="s">
        <v>519</v>
      </c>
      <c r="C10" s="366" t="s">
        <v>518</v>
      </c>
      <c r="D10" s="369">
        <v>6</v>
      </c>
      <c r="E10" s="369">
        <v>34.020000000000003</v>
      </c>
      <c r="F10" s="369">
        <v>1.1599999999999999</v>
      </c>
      <c r="G10" s="369">
        <v>2.95</v>
      </c>
      <c r="H10" s="369">
        <v>1.31</v>
      </c>
      <c r="I10" s="369">
        <v>102</v>
      </c>
      <c r="J10" s="369">
        <v>1.36</v>
      </c>
      <c r="K10" s="369">
        <v>0.12</v>
      </c>
      <c r="L10" s="369">
        <v>0.1</v>
      </c>
      <c r="M10" s="369">
        <v>0.01</v>
      </c>
      <c r="N10" s="369">
        <v>0</v>
      </c>
      <c r="O10" s="369">
        <v>0.99</v>
      </c>
      <c r="P10" s="369">
        <v>0</v>
      </c>
      <c r="Q10" s="978"/>
      <c r="R10" s="978"/>
      <c r="S10" s="978"/>
      <c r="T10" s="978"/>
      <c r="U10" s="978"/>
    </row>
    <row r="11" spans="1:21" s="30" customFormat="1">
      <c r="A11" s="478"/>
      <c r="B11" s="365" t="s">
        <v>517</v>
      </c>
      <c r="C11" s="366" t="s">
        <v>516</v>
      </c>
      <c r="D11" s="369">
        <v>1.5</v>
      </c>
      <c r="E11" s="369">
        <v>2.25</v>
      </c>
      <c r="F11" s="369">
        <v>0.27</v>
      </c>
      <c r="G11" s="369">
        <v>0</v>
      </c>
      <c r="H11" s="369">
        <v>0.84</v>
      </c>
      <c r="I11" s="369">
        <v>10.8</v>
      </c>
      <c r="J11" s="369">
        <v>1.1200000000000001</v>
      </c>
      <c r="K11" s="369">
        <v>21</v>
      </c>
      <c r="L11" s="369">
        <v>0.01</v>
      </c>
      <c r="M11" s="369">
        <v>0.02</v>
      </c>
      <c r="N11" s="369">
        <v>0.6</v>
      </c>
      <c r="O11" s="369">
        <v>0.57999999999999996</v>
      </c>
      <c r="P11" s="369">
        <v>0.13</v>
      </c>
      <c r="Q11" s="973"/>
      <c r="R11" s="973"/>
      <c r="S11" s="973"/>
      <c r="T11" s="973"/>
      <c r="U11" s="973"/>
    </row>
    <row r="12" spans="1:21" s="30" customFormat="1">
      <c r="A12" s="478"/>
      <c r="B12" s="182"/>
      <c r="C12" s="182" t="s">
        <v>12</v>
      </c>
      <c r="D12" s="370">
        <f t="shared" ref="D12:P12" si="0">SUM(D3:D11)</f>
        <v>451.5</v>
      </c>
      <c r="E12" s="368">
        <f t="shared" si="0"/>
        <v>773.19999999999993</v>
      </c>
      <c r="F12" s="371">
        <f t="shared" si="0"/>
        <v>75.47</v>
      </c>
      <c r="G12" s="371">
        <f t="shared" si="0"/>
        <v>34.380000000000003</v>
      </c>
      <c r="H12" s="371">
        <f t="shared" si="0"/>
        <v>28.639999999999997</v>
      </c>
      <c r="I12" s="368">
        <f t="shared" si="0"/>
        <v>187.68</v>
      </c>
      <c r="J12" s="371">
        <f t="shared" si="0"/>
        <v>7.7600000000000007</v>
      </c>
      <c r="K12" s="368">
        <f t="shared" si="0"/>
        <v>216.12</v>
      </c>
      <c r="L12" s="370">
        <f t="shared" si="0"/>
        <v>0.48</v>
      </c>
      <c r="M12" s="370">
        <f t="shared" si="0"/>
        <v>0.94000000000000006</v>
      </c>
      <c r="N12" s="368">
        <f t="shared" si="0"/>
        <v>0.76</v>
      </c>
      <c r="O12" s="371">
        <f t="shared" si="0"/>
        <v>2.54</v>
      </c>
      <c r="P12" s="371">
        <f t="shared" si="0"/>
        <v>5.09</v>
      </c>
      <c r="Q12" s="178"/>
      <c r="R12" s="178"/>
      <c r="S12" s="178"/>
      <c r="T12" s="178"/>
      <c r="U12" s="178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1"/>
  </mergeCells>
  <phoneticPr fontId="1"/>
  <pageMargins left="0.7" right="0.7" top="0.75" bottom="0.75" header="0.3" footer="0.3"/>
  <pageSetup paperSize="9" scale="63"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0.75" style="89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966</v>
      </c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400" t="s">
        <v>929</v>
      </c>
      <c r="R2" s="400" t="s">
        <v>930</v>
      </c>
      <c r="S2" s="400" t="s">
        <v>931</v>
      </c>
      <c r="T2" s="401" t="s">
        <v>932</v>
      </c>
      <c r="U2" s="400" t="s">
        <v>933</v>
      </c>
    </row>
    <row r="3" spans="1:21">
      <c r="B3" s="89">
        <v>6245</v>
      </c>
      <c r="C3" s="89" t="s">
        <v>36</v>
      </c>
      <c r="D3" s="89">
        <v>40</v>
      </c>
      <c r="E3" s="127">
        <v>8.8000000000000007</v>
      </c>
      <c r="F3" s="91">
        <v>0.36</v>
      </c>
      <c r="G3" s="91">
        <v>0.08</v>
      </c>
      <c r="H3" s="91">
        <v>2.04</v>
      </c>
      <c r="I3" s="127">
        <v>4.4000000000000004</v>
      </c>
      <c r="J3" s="91">
        <v>0.16</v>
      </c>
      <c r="K3" s="127">
        <v>13.2</v>
      </c>
      <c r="L3" s="93">
        <v>1.2E-2</v>
      </c>
      <c r="M3" s="93">
        <v>1.2E-2</v>
      </c>
      <c r="N3" s="127">
        <v>30.4</v>
      </c>
      <c r="O3" s="91">
        <v>0.92</v>
      </c>
      <c r="P3" s="91">
        <v>0</v>
      </c>
      <c r="Q3" s="948"/>
      <c r="R3" s="935"/>
      <c r="S3" s="935"/>
      <c r="T3" s="935"/>
      <c r="U3" s="935"/>
    </row>
    <row r="4" spans="1:21">
      <c r="B4" s="89">
        <v>6084</v>
      </c>
      <c r="C4" s="89" t="s">
        <v>161</v>
      </c>
      <c r="D4" s="89">
        <v>10</v>
      </c>
      <c r="E4" s="127">
        <v>6.5</v>
      </c>
      <c r="F4" s="91">
        <v>0.18</v>
      </c>
      <c r="G4" s="91">
        <v>0.01</v>
      </c>
      <c r="H4" s="91">
        <v>1.54</v>
      </c>
      <c r="I4" s="127">
        <v>4.5999999999999996</v>
      </c>
      <c r="J4" s="91">
        <v>7.0000000000000007E-2</v>
      </c>
      <c r="K4" s="127">
        <v>0</v>
      </c>
      <c r="L4" s="93">
        <v>5.0000000000000001E-3</v>
      </c>
      <c r="M4" s="93">
        <v>4.0000000000000001E-3</v>
      </c>
      <c r="N4" s="127">
        <v>0.3</v>
      </c>
      <c r="O4" s="91">
        <v>0.56999999999999995</v>
      </c>
      <c r="P4" s="91">
        <v>0</v>
      </c>
      <c r="Q4" s="936"/>
      <c r="R4" s="936"/>
      <c r="S4" s="936"/>
      <c r="T4" s="936"/>
      <c r="U4" s="936"/>
    </row>
    <row r="5" spans="1:21">
      <c r="B5" s="89">
        <v>6214</v>
      </c>
      <c r="C5" s="89" t="s">
        <v>2225</v>
      </c>
      <c r="D5" s="89">
        <v>10</v>
      </c>
      <c r="E5" s="127">
        <v>3.7</v>
      </c>
      <c r="F5" s="91">
        <v>0.06</v>
      </c>
      <c r="G5" s="91">
        <v>0.01</v>
      </c>
      <c r="H5" s="91">
        <v>0.9</v>
      </c>
      <c r="I5" s="127">
        <v>2.7</v>
      </c>
      <c r="J5" s="91">
        <v>0.02</v>
      </c>
      <c r="K5" s="127">
        <v>68</v>
      </c>
      <c r="L5" s="93">
        <v>4.0000000000000001E-3</v>
      </c>
      <c r="M5" s="93">
        <v>4.0000000000000001E-3</v>
      </c>
      <c r="N5" s="127">
        <v>0.4</v>
      </c>
      <c r="O5" s="91">
        <v>0.25</v>
      </c>
      <c r="P5" s="91">
        <v>0.01</v>
      </c>
      <c r="Q5" s="936"/>
      <c r="R5" s="936"/>
      <c r="S5" s="936"/>
      <c r="T5" s="936"/>
      <c r="U5" s="936"/>
    </row>
    <row r="6" spans="1:21">
      <c r="B6" s="89">
        <v>11230</v>
      </c>
      <c r="C6" s="89" t="s">
        <v>166</v>
      </c>
      <c r="D6" s="89">
        <v>30</v>
      </c>
      <c r="E6" s="127">
        <v>49.8</v>
      </c>
      <c r="F6" s="91">
        <v>6.27</v>
      </c>
      <c r="G6" s="91">
        <v>2.4900000000000002</v>
      </c>
      <c r="H6" s="91">
        <v>0</v>
      </c>
      <c r="I6" s="127">
        <v>3.3</v>
      </c>
      <c r="J6" s="91">
        <v>0.36</v>
      </c>
      <c r="K6" s="127">
        <v>12</v>
      </c>
      <c r="L6" s="93">
        <v>0.03</v>
      </c>
      <c r="M6" s="93">
        <v>6.3E-2</v>
      </c>
      <c r="N6" s="127">
        <v>0</v>
      </c>
      <c r="O6" s="91">
        <v>0</v>
      </c>
      <c r="P6" s="91">
        <v>0.06</v>
      </c>
      <c r="Q6" s="936"/>
      <c r="R6" s="936"/>
      <c r="S6" s="936"/>
      <c r="T6" s="936"/>
      <c r="U6" s="936"/>
    </row>
    <row r="7" spans="1:21">
      <c r="B7" s="89">
        <v>17044</v>
      </c>
      <c r="C7" s="89" t="s">
        <v>159</v>
      </c>
      <c r="D7" s="89">
        <v>18</v>
      </c>
      <c r="E7" s="127">
        <v>39.06</v>
      </c>
      <c r="F7" s="91">
        <v>1.746</v>
      </c>
      <c r="G7" s="91">
        <v>0.54</v>
      </c>
      <c r="H7" s="91">
        <v>6.8219999999999992</v>
      </c>
      <c r="I7" s="127">
        <v>14.4</v>
      </c>
      <c r="J7" s="91">
        <v>0.61199999999999999</v>
      </c>
      <c r="K7" s="127">
        <v>0</v>
      </c>
      <c r="L7" s="93">
        <v>9.0000000000000011E-3</v>
      </c>
      <c r="M7" s="93">
        <v>1.8000000000000002E-2</v>
      </c>
      <c r="N7" s="127">
        <v>0</v>
      </c>
      <c r="O7" s="91">
        <v>1.008</v>
      </c>
      <c r="P7" s="91">
        <v>1.0979999999999999</v>
      </c>
      <c r="Q7" s="936"/>
      <c r="R7" s="936"/>
      <c r="S7" s="936"/>
      <c r="T7" s="936"/>
      <c r="U7" s="936"/>
    </row>
    <row r="8" spans="1:21">
      <c r="B8" s="89">
        <v>3003</v>
      </c>
      <c r="C8" s="89" t="s">
        <v>4</v>
      </c>
      <c r="D8" s="89">
        <v>5</v>
      </c>
      <c r="E8" s="127">
        <v>19.2</v>
      </c>
      <c r="F8" s="91">
        <v>0</v>
      </c>
      <c r="G8" s="91">
        <v>0</v>
      </c>
      <c r="H8" s="91">
        <v>4.96</v>
      </c>
      <c r="I8" s="127">
        <v>0.05</v>
      </c>
      <c r="J8" s="91">
        <v>0</v>
      </c>
      <c r="K8" s="127">
        <v>0</v>
      </c>
      <c r="L8" s="93">
        <v>0</v>
      </c>
      <c r="M8" s="93">
        <v>0</v>
      </c>
      <c r="N8" s="127">
        <v>0</v>
      </c>
      <c r="O8" s="91">
        <v>0</v>
      </c>
      <c r="P8" s="91">
        <v>0</v>
      </c>
      <c r="Q8" s="936"/>
      <c r="R8" s="936"/>
      <c r="S8" s="936"/>
      <c r="T8" s="936"/>
      <c r="U8" s="936"/>
    </row>
    <row r="9" spans="1:21">
      <c r="B9" s="102">
        <v>16001</v>
      </c>
      <c r="C9" s="102" t="s">
        <v>78</v>
      </c>
      <c r="D9" s="102">
        <v>4</v>
      </c>
      <c r="E9" s="129">
        <v>4.3600000000000003</v>
      </c>
      <c r="F9" s="99">
        <v>1.6E-2</v>
      </c>
      <c r="G9" s="99">
        <v>0</v>
      </c>
      <c r="H9" s="99">
        <v>0.19600000000000001</v>
      </c>
      <c r="I9" s="129">
        <v>0.12</v>
      </c>
      <c r="J9" s="99">
        <v>0</v>
      </c>
      <c r="K9" s="129">
        <v>0</v>
      </c>
      <c r="L9" s="101">
        <v>0</v>
      </c>
      <c r="M9" s="101">
        <v>0</v>
      </c>
      <c r="N9" s="129">
        <v>0</v>
      </c>
      <c r="O9" s="99">
        <v>0</v>
      </c>
      <c r="P9" s="99">
        <v>0</v>
      </c>
      <c r="Q9" s="936"/>
      <c r="R9" s="936"/>
      <c r="S9" s="936"/>
      <c r="T9" s="936"/>
      <c r="U9" s="936"/>
    </row>
    <row r="10" spans="1:21">
      <c r="B10" s="97">
        <v>14006</v>
      </c>
      <c r="C10" s="97" t="s">
        <v>15</v>
      </c>
      <c r="D10" s="97">
        <v>4.5</v>
      </c>
      <c r="E10" s="128">
        <v>41.445</v>
      </c>
      <c r="F10" s="94">
        <v>0</v>
      </c>
      <c r="G10" s="94">
        <v>4.5</v>
      </c>
      <c r="H10" s="94">
        <v>0</v>
      </c>
      <c r="I10" s="128">
        <v>0</v>
      </c>
      <c r="J10" s="94">
        <v>0</v>
      </c>
      <c r="K10" s="128">
        <v>0</v>
      </c>
      <c r="L10" s="96">
        <v>0</v>
      </c>
      <c r="M10" s="96">
        <v>0</v>
      </c>
      <c r="N10" s="128">
        <v>0</v>
      </c>
      <c r="O10" s="94">
        <v>0</v>
      </c>
      <c r="P10" s="94">
        <v>0</v>
      </c>
      <c r="Q10" s="937"/>
      <c r="R10" s="937"/>
      <c r="S10" s="937"/>
      <c r="T10" s="937"/>
      <c r="U10" s="937"/>
    </row>
    <row r="11" spans="1:21">
      <c r="C11" s="182" t="s">
        <v>12</v>
      </c>
      <c r="D11" s="89">
        <v>121.5</v>
      </c>
      <c r="E11" s="127">
        <v>172.86500000000001</v>
      </c>
      <c r="F11" s="91">
        <v>8.6319999999999997</v>
      </c>
      <c r="G11" s="91">
        <v>7.6300000000000008</v>
      </c>
      <c r="H11" s="91">
        <v>16.458000000000002</v>
      </c>
      <c r="I11" s="127">
        <v>29.57</v>
      </c>
      <c r="J11" s="91">
        <v>1.222</v>
      </c>
      <c r="K11" s="127">
        <v>93.2</v>
      </c>
      <c r="L11" s="93">
        <v>6.0000000000000005E-2</v>
      </c>
      <c r="M11" s="93">
        <v>0.10100000000000001</v>
      </c>
      <c r="N11" s="127">
        <v>31.099999999999998</v>
      </c>
      <c r="O11" s="91">
        <v>2.7480000000000002</v>
      </c>
      <c r="P11" s="91">
        <v>1.1679999999999999</v>
      </c>
      <c r="Q11" s="394">
        <v>0</v>
      </c>
      <c r="R11" s="394">
        <v>1</v>
      </c>
      <c r="S11" s="394">
        <v>1</v>
      </c>
      <c r="T11" s="394">
        <v>0</v>
      </c>
      <c r="U11" s="394">
        <v>0</v>
      </c>
    </row>
  </sheetData>
  <mergeCells count="1">
    <mergeCell ref="Q3:U10"/>
  </mergeCells>
  <phoneticPr fontId="1"/>
  <pageMargins left="0.7" right="0.7" top="0.75" bottom="0.75" header="0.3" footer="0.3"/>
  <pageSetup paperSize="9" scale="83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6.875" customWidth="1"/>
    <col min="4" max="16" width="11.125" customWidth="1"/>
    <col min="17" max="21" width="9" customWidth="1"/>
  </cols>
  <sheetData>
    <row r="1" spans="2:21">
      <c r="B1" t="s">
        <v>967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5">
        <v>6191</v>
      </c>
      <c r="C3" s="25" t="s">
        <v>109</v>
      </c>
      <c r="D3" s="27">
        <v>90</v>
      </c>
      <c r="E3" s="364">
        <v>19.8</v>
      </c>
      <c r="F3" s="251">
        <v>0.9900000000000001</v>
      </c>
      <c r="G3" s="251">
        <v>0.09</v>
      </c>
      <c r="H3" s="251">
        <v>4.59</v>
      </c>
      <c r="I3" s="364">
        <v>16.2</v>
      </c>
      <c r="J3" s="251">
        <v>0.27</v>
      </c>
      <c r="K3" s="252">
        <v>7.2</v>
      </c>
      <c r="L3" s="253">
        <v>4.4999999999999998E-2</v>
      </c>
      <c r="M3" s="254">
        <v>4.4999999999999998E-2</v>
      </c>
      <c r="N3" s="252">
        <v>3.6</v>
      </c>
      <c r="O3" s="255">
        <v>1.9800000000000002</v>
      </c>
      <c r="P3" s="255">
        <v>0</v>
      </c>
      <c r="Q3" s="938"/>
      <c r="R3" s="938"/>
      <c r="S3" s="938"/>
      <c r="T3" s="938"/>
      <c r="U3" s="938"/>
    </row>
    <row r="4" spans="2:21">
      <c r="B4" s="25">
        <v>6247</v>
      </c>
      <c r="C4" s="25" t="s">
        <v>13</v>
      </c>
      <c r="D4" s="27">
        <v>30</v>
      </c>
      <c r="E4" s="364">
        <v>9</v>
      </c>
      <c r="F4" s="251">
        <v>0.3</v>
      </c>
      <c r="G4" s="251">
        <v>0.06</v>
      </c>
      <c r="H4" s="251">
        <v>2.16</v>
      </c>
      <c r="I4" s="364">
        <v>2.1</v>
      </c>
      <c r="J4" s="251">
        <v>0.12</v>
      </c>
      <c r="K4" s="252">
        <v>26.4</v>
      </c>
      <c r="L4" s="253">
        <v>1.7999999999999999E-2</v>
      </c>
      <c r="M4" s="254">
        <v>4.2000000000000003E-2</v>
      </c>
      <c r="N4" s="252">
        <v>51</v>
      </c>
      <c r="O4" s="255">
        <v>0.48</v>
      </c>
      <c r="P4" s="255">
        <v>0</v>
      </c>
      <c r="Q4" s="938"/>
      <c r="R4" s="938"/>
      <c r="S4" s="938"/>
      <c r="T4" s="938"/>
      <c r="U4" s="938"/>
    </row>
    <row r="5" spans="2:21">
      <c r="B5" s="25">
        <v>14002</v>
      </c>
      <c r="C5" s="25" t="s">
        <v>14</v>
      </c>
      <c r="D5" s="27">
        <v>8</v>
      </c>
      <c r="E5" s="364">
        <v>73.680000000000007</v>
      </c>
      <c r="F5" s="251">
        <v>0</v>
      </c>
      <c r="G5" s="251">
        <v>8</v>
      </c>
      <c r="H5" s="251">
        <v>0</v>
      </c>
      <c r="I5" s="364">
        <v>0.08</v>
      </c>
      <c r="J5" s="251">
        <v>8.0000000000000002E-3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38"/>
      <c r="R5" s="938"/>
      <c r="S5" s="938"/>
      <c r="T5" s="938"/>
      <c r="U5" s="938"/>
    </row>
    <row r="6" spans="2:21">
      <c r="B6" s="25">
        <v>17045</v>
      </c>
      <c r="C6" s="25" t="s">
        <v>68</v>
      </c>
      <c r="D6" s="27">
        <v>9</v>
      </c>
      <c r="E6" s="364">
        <v>17.28</v>
      </c>
      <c r="F6" s="251">
        <v>1.125</v>
      </c>
      <c r="G6" s="251">
        <v>0.54</v>
      </c>
      <c r="H6" s="251">
        <v>1.9709999999999999</v>
      </c>
      <c r="I6" s="364">
        <v>9</v>
      </c>
      <c r="J6" s="251">
        <v>0.36</v>
      </c>
      <c r="K6" s="252">
        <v>0</v>
      </c>
      <c r="L6" s="253">
        <v>2.7000000000000001E-3</v>
      </c>
      <c r="M6" s="254">
        <v>9.0000000000000011E-3</v>
      </c>
      <c r="N6" s="252">
        <v>0</v>
      </c>
      <c r="O6" s="255">
        <v>0.441</v>
      </c>
      <c r="P6" s="255">
        <v>1.1160000000000001</v>
      </c>
      <c r="Q6" s="938"/>
      <c r="R6" s="938"/>
      <c r="S6" s="938"/>
      <c r="T6" s="938"/>
      <c r="U6" s="938"/>
    </row>
    <row r="7" spans="2:21">
      <c r="B7" s="25">
        <v>3003</v>
      </c>
      <c r="C7" s="25" t="s">
        <v>4</v>
      </c>
      <c r="D7" s="27">
        <v>4.5</v>
      </c>
      <c r="E7" s="364">
        <v>17.28</v>
      </c>
      <c r="F7" s="251">
        <v>0</v>
      </c>
      <c r="G7" s="251">
        <v>0</v>
      </c>
      <c r="H7" s="251">
        <v>4.4640000000000004</v>
      </c>
      <c r="I7" s="364">
        <v>4.4999999999999998E-2</v>
      </c>
      <c r="J7" s="251">
        <v>0</v>
      </c>
      <c r="K7" s="252">
        <v>0</v>
      </c>
      <c r="L7" s="253">
        <v>0</v>
      </c>
      <c r="M7" s="254">
        <v>0</v>
      </c>
      <c r="N7" s="252">
        <v>0</v>
      </c>
      <c r="O7" s="255">
        <v>0</v>
      </c>
      <c r="P7" s="255">
        <v>0</v>
      </c>
      <c r="Q7" s="938"/>
      <c r="R7" s="938"/>
      <c r="S7" s="938"/>
      <c r="T7" s="938"/>
      <c r="U7" s="938"/>
    </row>
    <row r="8" spans="2:21">
      <c r="B8" s="25">
        <v>16002</v>
      </c>
      <c r="C8" s="25" t="s">
        <v>333</v>
      </c>
      <c r="D8" s="27">
        <v>7.5</v>
      </c>
      <c r="E8" s="364">
        <v>7.7249999999999996</v>
      </c>
      <c r="F8" s="251">
        <v>0.03</v>
      </c>
      <c r="G8" s="251">
        <v>0</v>
      </c>
      <c r="H8" s="251">
        <v>0.27</v>
      </c>
      <c r="I8" s="364">
        <v>0.22500000000000001</v>
      </c>
      <c r="J8" s="251">
        <v>7.4999999999999997E-3</v>
      </c>
      <c r="K8" s="252">
        <v>0</v>
      </c>
      <c r="L8" s="253">
        <v>0</v>
      </c>
      <c r="M8" s="254">
        <v>0</v>
      </c>
      <c r="N8" s="252">
        <v>0</v>
      </c>
      <c r="O8" s="255">
        <v>0</v>
      </c>
      <c r="P8" s="255">
        <v>0</v>
      </c>
      <c r="Q8" s="947"/>
      <c r="R8" s="947"/>
      <c r="S8" s="947"/>
      <c r="T8" s="947"/>
      <c r="U8" s="947"/>
    </row>
    <row r="9" spans="2:21">
      <c r="B9" s="28"/>
      <c r="C9" s="28" t="s">
        <v>12</v>
      </c>
      <c r="D9" s="265">
        <v>149</v>
      </c>
      <c r="E9" s="259">
        <v>144.76500000000001</v>
      </c>
      <c r="F9" s="258">
        <v>2.4449999999999998</v>
      </c>
      <c r="G9" s="258">
        <v>8.6900000000000013</v>
      </c>
      <c r="H9" s="258">
        <v>13.455</v>
      </c>
      <c r="I9" s="259">
        <v>27.650000000000002</v>
      </c>
      <c r="J9" s="258">
        <v>0.76549999999999996</v>
      </c>
      <c r="K9" s="260">
        <v>33.6</v>
      </c>
      <c r="L9" s="261">
        <v>6.5699999999999995E-2</v>
      </c>
      <c r="M9" s="262">
        <v>9.6000000000000002E-2</v>
      </c>
      <c r="N9" s="260">
        <v>54.6</v>
      </c>
      <c r="O9" s="263">
        <v>2.9009999999999998</v>
      </c>
      <c r="P9" s="263">
        <v>1.1160000000000001</v>
      </c>
      <c r="Q9" s="265">
        <v>0</v>
      </c>
      <c r="R9" s="265">
        <v>0</v>
      </c>
      <c r="S9" s="265">
        <v>2</v>
      </c>
      <c r="T9" s="265">
        <f>-A99</f>
        <v>0</v>
      </c>
      <c r="U9" s="265">
        <v>0</v>
      </c>
    </row>
  </sheetData>
  <mergeCells count="1">
    <mergeCell ref="Q3:U8"/>
  </mergeCells>
  <phoneticPr fontId="1"/>
  <pageMargins left="0.7" right="0.7" top="0.75" bottom="0.75" header="0.3" footer="0.3"/>
  <pageSetup paperSize="9" scale="74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9.75" bestFit="1" customWidth="1"/>
    <col min="4" max="16" width="11.125" customWidth="1"/>
    <col min="17" max="21" width="9" style="193" customWidth="1"/>
  </cols>
  <sheetData>
    <row r="1" spans="2:21">
      <c r="B1" t="s">
        <v>826</v>
      </c>
      <c r="D1" s="1"/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11123</v>
      </c>
      <c r="C3" s="29" t="s">
        <v>2075</v>
      </c>
      <c r="D3" s="10">
        <v>50</v>
      </c>
      <c r="E3" s="250">
        <v>131.5</v>
      </c>
      <c r="F3" s="249">
        <v>9.65</v>
      </c>
      <c r="G3" s="249">
        <v>9.6</v>
      </c>
      <c r="H3" s="249">
        <v>0.1</v>
      </c>
      <c r="I3" s="250">
        <v>2</v>
      </c>
      <c r="J3" s="251">
        <v>0.15</v>
      </c>
      <c r="K3" s="252">
        <v>3</v>
      </c>
      <c r="L3" s="253">
        <v>0.34499999999999997</v>
      </c>
      <c r="M3" s="254">
        <v>7.4999999999999997E-2</v>
      </c>
      <c r="N3" s="252">
        <v>0.5</v>
      </c>
      <c r="O3" s="255">
        <v>0</v>
      </c>
      <c r="P3" s="255">
        <v>0.05</v>
      </c>
      <c r="Q3" s="981"/>
      <c r="R3" s="981"/>
      <c r="S3" s="981"/>
      <c r="T3" s="981"/>
      <c r="U3" s="981"/>
    </row>
    <row r="4" spans="2:21">
      <c r="B4" s="10">
        <v>17007</v>
      </c>
      <c r="C4" s="29" t="s">
        <v>5</v>
      </c>
      <c r="D4" s="10">
        <v>5.85</v>
      </c>
      <c r="E4" s="250">
        <v>4.1534999999999993</v>
      </c>
      <c r="F4" s="249">
        <v>0.45045000000000002</v>
      </c>
      <c r="G4" s="249">
        <v>0</v>
      </c>
      <c r="H4" s="249">
        <v>0.59084999999999999</v>
      </c>
      <c r="I4" s="250">
        <v>1.6964999999999997</v>
      </c>
      <c r="J4" s="251">
        <v>9.9449999999999983E-2</v>
      </c>
      <c r="K4" s="252">
        <v>0</v>
      </c>
      <c r="L4" s="253">
        <v>2.9249999999999996E-3</v>
      </c>
      <c r="M4" s="254">
        <v>9.9450000000000007E-3</v>
      </c>
      <c r="N4" s="252">
        <v>0</v>
      </c>
      <c r="O4" s="255">
        <v>0</v>
      </c>
      <c r="P4" s="255">
        <v>0.84824999999999984</v>
      </c>
      <c r="Q4" s="981"/>
      <c r="R4" s="981"/>
      <c r="S4" s="981"/>
      <c r="T4" s="981"/>
      <c r="U4" s="981"/>
    </row>
    <row r="5" spans="2:21">
      <c r="B5" s="10">
        <v>16023</v>
      </c>
      <c r="C5" s="29" t="s">
        <v>663</v>
      </c>
      <c r="D5" s="10">
        <v>4.88</v>
      </c>
      <c r="E5" s="250">
        <v>5.3191999999999995</v>
      </c>
      <c r="F5" s="249">
        <v>4.8799999999999998E-3</v>
      </c>
      <c r="G5" s="249">
        <v>0</v>
      </c>
      <c r="H5" s="249">
        <v>0.25863999999999998</v>
      </c>
      <c r="I5" s="250">
        <v>9.7599999999999992E-2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81"/>
      <c r="R5" s="981"/>
      <c r="S5" s="981"/>
      <c r="T5" s="981"/>
      <c r="U5" s="981"/>
    </row>
    <row r="6" spans="2:21">
      <c r="B6" s="10">
        <v>16025</v>
      </c>
      <c r="C6" s="29" t="s">
        <v>66</v>
      </c>
      <c r="D6" s="10">
        <v>5.85</v>
      </c>
      <c r="E6" s="250">
        <v>14.0985</v>
      </c>
      <c r="F6" s="249">
        <v>1.755E-2</v>
      </c>
      <c r="G6" s="249">
        <v>0</v>
      </c>
      <c r="H6" s="249">
        <v>2.5272000000000001</v>
      </c>
      <c r="I6" s="250">
        <v>0.11699999999999999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81"/>
      <c r="R6" s="981"/>
      <c r="S6" s="981"/>
      <c r="T6" s="981"/>
      <c r="U6" s="981"/>
    </row>
    <row r="7" spans="2:21">
      <c r="B7" s="10">
        <v>3003</v>
      </c>
      <c r="C7" s="29" t="s">
        <v>4</v>
      </c>
      <c r="D7" s="264">
        <f>3*65%</f>
        <v>1.9500000000000002</v>
      </c>
      <c r="E7" s="248">
        <v>7.4880000000000004</v>
      </c>
      <c r="F7" s="249">
        <v>0</v>
      </c>
      <c r="G7" s="249">
        <v>0</v>
      </c>
      <c r="H7" s="249">
        <v>1.9344000000000003</v>
      </c>
      <c r="I7" s="248">
        <v>1.9500000000000003E-2</v>
      </c>
      <c r="J7" s="251">
        <v>0</v>
      </c>
      <c r="K7" s="252">
        <v>0</v>
      </c>
      <c r="L7" s="253">
        <v>0</v>
      </c>
      <c r="M7" s="254">
        <v>0</v>
      </c>
      <c r="N7" s="252">
        <v>0</v>
      </c>
      <c r="O7" s="255">
        <v>0</v>
      </c>
      <c r="P7" s="255">
        <v>0</v>
      </c>
      <c r="Q7" s="981"/>
      <c r="R7" s="981"/>
      <c r="S7" s="981"/>
      <c r="T7" s="981"/>
      <c r="U7" s="981"/>
    </row>
    <row r="8" spans="2:21">
      <c r="B8" s="10">
        <v>6103</v>
      </c>
      <c r="C8" s="29" t="s">
        <v>70</v>
      </c>
      <c r="D8" s="264">
        <f>5*65%</f>
        <v>3.25</v>
      </c>
      <c r="E8" s="248">
        <v>0.97499999999999998</v>
      </c>
      <c r="F8" s="249">
        <v>2.9250000000000002E-2</v>
      </c>
      <c r="G8" s="249">
        <v>9.75E-3</v>
      </c>
      <c r="H8" s="249">
        <v>0.2145</v>
      </c>
      <c r="I8" s="248">
        <v>0.39</v>
      </c>
      <c r="J8" s="251">
        <v>1.6250000000000001E-2</v>
      </c>
      <c r="K8" s="252">
        <v>0</v>
      </c>
      <c r="L8" s="253">
        <v>9.7500000000000006E-4</v>
      </c>
      <c r="M8" s="254">
        <v>6.4999999999999997E-4</v>
      </c>
      <c r="N8" s="252">
        <v>6.5000000000000002E-2</v>
      </c>
      <c r="O8" s="255">
        <v>6.8250000000000005E-2</v>
      </c>
      <c r="P8" s="255">
        <v>0</v>
      </c>
      <c r="Q8" s="981"/>
      <c r="R8" s="981"/>
      <c r="S8" s="981"/>
      <c r="T8" s="981"/>
      <c r="U8" s="981"/>
    </row>
    <row r="9" spans="2:21">
      <c r="B9" s="10">
        <v>6093</v>
      </c>
      <c r="C9" s="29" t="s">
        <v>167</v>
      </c>
      <c r="D9" s="264">
        <v>8</v>
      </c>
      <c r="E9" s="248">
        <v>2.16</v>
      </c>
      <c r="F9" s="249">
        <v>0.152</v>
      </c>
      <c r="G9" s="249">
        <v>2.4E-2</v>
      </c>
      <c r="H9" s="249">
        <v>0.45600000000000002</v>
      </c>
      <c r="I9" s="248">
        <v>0.88</v>
      </c>
      <c r="J9" s="251">
        <v>0.04</v>
      </c>
      <c r="K9" s="252">
        <v>3.52</v>
      </c>
      <c r="L9" s="253">
        <v>5.6000000000000008E-3</v>
      </c>
      <c r="M9" s="254">
        <v>5.6000000000000008E-3</v>
      </c>
      <c r="N9" s="252">
        <v>4.5599999999999996</v>
      </c>
      <c r="O9" s="255">
        <v>0.28800000000000003</v>
      </c>
      <c r="P9" s="255">
        <v>0</v>
      </c>
      <c r="Q9" s="981"/>
      <c r="R9" s="981"/>
      <c r="S9" s="981"/>
      <c r="T9" s="981"/>
      <c r="U9" s="981"/>
    </row>
    <row r="10" spans="2:21">
      <c r="B10" s="10">
        <v>17012</v>
      </c>
      <c r="C10" s="29" t="s">
        <v>0</v>
      </c>
      <c r="D10" s="264">
        <v>0.06</v>
      </c>
      <c r="E10" s="248">
        <v>0</v>
      </c>
      <c r="F10" s="249">
        <v>0</v>
      </c>
      <c r="G10" s="249">
        <v>0</v>
      </c>
      <c r="H10" s="249">
        <v>0</v>
      </c>
      <c r="I10" s="248">
        <v>1.3199999999999998E-2</v>
      </c>
      <c r="J10" s="251">
        <v>0</v>
      </c>
      <c r="K10" s="252">
        <v>0</v>
      </c>
      <c r="L10" s="253">
        <v>0</v>
      </c>
      <c r="M10" s="254">
        <v>0</v>
      </c>
      <c r="N10" s="252">
        <v>0</v>
      </c>
      <c r="O10" s="255">
        <v>0</v>
      </c>
      <c r="P10" s="255">
        <v>5.9459999999999999E-2</v>
      </c>
      <c r="Q10" s="981"/>
      <c r="R10" s="981"/>
      <c r="S10" s="981"/>
      <c r="T10" s="981"/>
      <c r="U10" s="981"/>
    </row>
    <row r="11" spans="2:21">
      <c r="B11" s="10">
        <v>17063</v>
      </c>
      <c r="C11" s="37" t="s">
        <v>2239</v>
      </c>
      <c r="D11" s="197">
        <v>0.06</v>
      </c>
      <c r="E11" s="248">
        <v>0.21840000000000001</v>
      </c>
      <c r="F11" s="249">
        <v>6.5999999999999991E-3</v>
      </c>
      <c r="G11" s="249">
        <v>3.5999999999999999E-3</v>
      </c>
      <c r="H11" s="249">
        <v>3.9959999999999996E-2</v>
      </c>
      <c r="I11" s="248">
        <v>0.24599999999999997</v>
      </c>
      <c r="J11" s="251">
        <v>1.2E-2</v>
      </c>
      <c r="K11" s="252">
        <v>8.9999999999999993E-3</v>
      </c>
      <c r="L11" s="253">
        <v>6.0000000000000002E-5</v>
      </c>
      <c r="M11" s="254">
        <v>1.44E-4</v>
      </c>
      <c r="N11" s="252">
        <v>0</v>
      </c>
      <c r="O11" s="255">
        <v>0</v>
      </c>
      <c r="P11" s="255">
        <v>1.2E-4</v>
      </c>
      <c r="Q11" s="981"/>
      <c r="R11" s="981"/>
      <c r="S11" s="981"/>
      <c r="T11" s="981"/>
      <c r="U11" s="981"/>
    </row>
    <row r="12" spans="2:21">
      <c r="B12" s="40">
        <v>14006</v>
      </c>
      <c r="C12" s="242" t="s">
        <v>15</v>
      </c>
      <c r="D12" s="266">
        <v>0.16</v>
      </c>
      <c r="E12" s="267">
        <v>1.4736000000000002</v>
      </c>
      <c r="F12" s="268">
        <v>0</v>
      </c>
      <c r="G12" s="268">
        <v>0.16</v>
      </c>
      <c r="H12" s="268">
        <v>0</v>
      </c>
      <c r="I12" s="267">
        <v>0</v>
      </c>
      <c r="J12" s="268">
        <v>0</v>
      </c>
      <c r="K12" s="270">
        <v>0</v>
      </c>
      <c r="L12" s="271">
        <v>0</v>
      </c>
      <c r="M12" s="272">
        <v>0</v>
      </c>
      <c r="N12" s="270">
        <v>0</v>
      </c>
      <c r="O12" s="273">
        <v>0</v>
      </c>
      <c r="P12" s="273">
        <v>0</v>
      </c>
      <c r="Q12" s="982"/>
      <c r="R12" s="982"/>
      <c r="S12" s="982"/>
      <c r="T12" s="982"/>
      <c r="U12" s="982"/>
    </row>
    <row r="13" spans="2:21">
      <c r="C13" s="182" t="s">
        <v>12</v>
      </c>
      <c r="D13" s="264">
        <v>80.06</v>
      </c>
      <c r="E13" s="248">
        <v>167.3862</v>
      </c>
      <c r="F13" s="249">
        <v>10.31073</v>
      </c>
      <c r="G13" s="249">
        <v>9.7973499999999998</v>
      </c>
      <c r="H13" s="249">
        <v>6.1215500000000009</v>
      </c>
      <c r="I13" s="248">
        <v>5.4597999999999987</v>
      </c>
      <c r="J13" s="251">
        <v>0.31769999999999998</v>
      </c>
      <c r="K13" s="252">
        <v>6.5289999999999999</v>
      </c>
      <c r="L13" s="253">
        <v>0.35455999999999999</v>
      </c>
      <c r="M13" s="254">
        <v>9.1339000000000004E-2</v>
      </c>
      <c r="N13" s="252">
        <v>5.125</v>
      </c>
      <c r="O13" s="255">
        <v>0.35625000000000007</v>
      </c>
      <c r="P13" s="255">
        <v>0.95782999999999985</v>
      </c>
      <c r="Q13" s="199">
        <v>0</v>
      </c>
      <c r="R13" s="404">
        <v>2</v>
      </c>
      <c r="S13" s="199">
        <v>0</v>
      </c>
      <c r="T13" s="199">
        <v>0</v>
      </c>
      <c r="U13" s="199">
        <v>0</v>
      </c>
    </row>
    <row r="14" spans="2:21">
      <c r="D14" s="1"/>
    </row>
    <row r="15" spans="2:21">
      <c r="D15" s="1"/>
    </row>
    <row r="16" spans="2:21">
      <c r="D16" s="1"/>
    </row>
  </sheetData>
  <mergeCells count="1">
    <mergeCell ref="Q3:U12"/>
  </mergeCells>
  <phoneticPr fontId="1"/>
  <pageMargins left="0.7" right="0.7" top="0.75" bottom="0.75" header="0.3" footer="0.3"/>
  <pageSetup paperSize="9" scale="74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1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7.5" customWidth="1"/>
    <col min="4" max="16" width="11.125" customWidth="1"/>
    <col min="17" max="21" width="9" customWidth="1"/>
  </cols>
  <sheetData>
    <row r="1" spans="2:21">
      <c r="B1" t="s">
        <v>1940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>
        <v>11230</v>
      </c>
      <c r="C3" t="s">
        <v>166</v>
      </c>
      <c r="D3" s="10">
        <v>40</v>
      </c>
      <c r="E3" s="250">
        <v>66.400000000000006</v>
      </c>
      <c r="F3" s="249">
        <v>8.36</v>
      </c>
      <c r="G3" s="249">
        <v>3.32</v>
      </c>
      <c r="H3" s="249">
        <v>0</v>
      </c>
      <c r="I3" s="250">
        <v>4.4000000000000004</v>
      </c>
      <c r="J3" s="251">
        <v>0.48</v>
      </c>
      <c r="K3" s="252">
        <v>16</v>
      </c>
      <c r="L3" s="253">
        <v>0.04</v>
      </c>
      <c r="M3" s="254">
        <v>8.4000000000000005E-2</v>
      </c>
      <c r="N3" s="252">
        <v>0</v>
      </c>
      <c r="O3" s="255">
        <v>0</v>
      </c>
      <c r="P3" s="255">
        <v>0.08</v>
      </c>
      <c r="Q3" s="936"/>
      <c r="R3" s="936"/>
      <c r="S3" s="936"/>
      <c r="T3" s="936"/>
      <c r="U3" s="936"/>
    </row>
    <row r="4" spans="2:21">
      <c r="B4">
        <v>12004</v>
      </c>
      <c r="C4" t="s">
        <v>1</v>
      </c>
      <c r="D4" s="10">
        <v>15</v>
      </c>
      <c r="E4" s="250">
        <v>22.65</v>
      </c>
      <c r="F4" s="249">
        <v>1.845</v>
      </c>
      <c r="G4" s="249">
        <v>1.5449999999999999</v>
      </c>
      <c r="H4" s="249">
        <v>4.4999999999999998E-2</v>
      </c>
      <c r="I4" s="250">
        <v>7.65</v>
      </c>
      <c r="J4" s="251">
        <v>0.27</v>
      </c>
      <c r="K4" s="252">
        <v>22.5</v>
      </c>
      <c r="L4" s="253">
        <v>8.9999999999999993E-3</v>
      </c>
      <c r="M4" s="254">
        <v>6.4500000000000002E-2</v>
      </c>
      <c r="N4" s="252">
        <v>0</v>
      </c>
      <c r="O4" s="255">
        <v>0</v>
      </c>
      <c r="P4" s="255">
        <v>0.06</v>
      </c>
      <c r="Q4" s="936"/>
      <c r="R4" s="936"/>
      <c r="S4" s="936"/>
      <c r="T4" s="936"/>
      <c r="U4" s="936"/>
    </row>
    <row r="5" spans="2:21">
      <c r="B5">
        <v>17012</v>
      </c>
      <c r="C5" t="s">
        <v>0</v>
      </c>
      <c r="D5" s="10">
        <v>0.3</v>
      </c>
      <c r="E5" s="250">
        <v>0</v>
      </c>
      <c r="F5" s="249">
        <v>0</v>
      </c>
      <c r="G5" s="249">
        <v>0</v>
      </c>
      <c r="H5" s="249">
        <v>0</v>
      </c>
      <c r="I5" s="250">
        <v>6.6000000000000003E-2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0.29729999999999995</v>
      </c>
      <c r="Q5" s="936"/>
      <c r="R5" s="936"/>
      <c r="S5" s="936"/>
      <c r="T5" s="936"/>
      <c r="U5" s="936"/>
    </row>
    <row r="6" spans="2:21">
      <c r="B6">
        <v>4032</v>
      </c>
      <c r="C6" t="s">
        <v>172</v>
      </c>
      <c r="D6" s="10">
        <v>100</v>
      </c>
      <c r="E6" s="250">
        <v>72</v>
      </c>
      <c r="F6" s="249">
        <v>6.6</v>
      </c>
      <c r="G6" s="249">
        <v>4.2</v>
      </c>
      <c r="H6" s="249">
        <v>1.6</v>
      </c>
      <c r="I6" s="250">
        <v>120</v>
      </c>
      <c r="J6" s="251">
        <v>0.9</v>
      </c>
      <c r="K6" s="252">
        <v>0</v>
      </c>
      <c r="L6" s="253">
        <v>7.0000000000000007E-2</v>
      </c>
      <c r="M6" s="254">
        <v>0.03</v>
      </c>
      <c r="N6" s="252">
        <v>0</v>
      </c>
      <c r="O6" s="255">
        <v>0.4</v>
      </c>
      <c r="P6" s="255">
        <v>0</v>
      </c>
      <c r="Q6" s="936"/>
      <c r="R6" s="936"/>
      <c r="S6" s="936"/>
      <c r="T6" s="936"/>
      <c r="U6" s="936"/>
    </row>
    <row r="7" spans="2:21">
      <c r="B7">
        <v>6214</v>
      </c>
      <c r="C7" t="s">
        <v>2240</v>
      </c>
      <c r="D7" s="10">
        <v>10</v>
      </c>
      <c r="E7" s="250">
        <v>3.7</v>
      </c>
      <c r="F7" s="249">
        <v>0.06</v>
      </c>
      <c r="G7" s="249">
        <v>0.01</v>
      </c>
      <c r="H7" s="249">
        <v>0.9</v>
      </c>
      <c r="I7" s="250">
        <v>2.7</v>
      </c>
      <c r="J7" s="251">
        <v>0.02</v>
      </c>
      <c r="K7" s="252">
        <v>68</v>
      </c>
      <c r="L7" s="253">
        <v>4.0000000000000001E-3</v>
      </c>
      <c r="M7" s="254">
        <v>4.0000000000000001E-3</v>
      </c>
      <c r="N7" s="252">
        <v>0.4</v>
      </c>
      <c r="O7" s="255">
        <v>0.25</v>
      </c>
      <c r="P7" s="255">
        <v>0.01</v>
      </c>
      <c r="Q7" s="936"/>
      <c r="R7" s="936"/>
      <c r="S7" s="936"/>
      <c r="T7" s="936"/>
      <c r="U7" s="936"/>
    </row>
    <row r="8" spans="2:21">
      <c r="B8">
        <v>9031</v>
      </c>
      <c r="C8" t="s">
        <v>164</v>
      </c>
      <c r="D8" s="10">
        <v>2</v>
      </c>
      <c r="E8" s="250">
        <v>2.78</v>
      </c>
      <c r="F8" s="249">
        <v>0.21199999999999999</v>
      </c>
      <c r="G8" s="249">
        <v>2.6000000000000002E-2</v>
      </c>
      <c r="H8" s="249">
        <v>1.1240000000000001</v>
      </c>
      <c r="I8" s="250">
        <v>28</v>
      </c>
      <c r="J8" s="251">
        <v>1.1000000000000001</v>
      </c>
      <c r="K8" s="252">
        <v>5.4</v>
      </c>
      <c r="L8" s="253">
        <v>7.1999999999999998E-3</v>
      </c>
      <c r="M8" s="254">
        <v>2.2000000000000002E-2</v>
      </c>
      <c r="N8" s="252">
        <v>0</v>
      </c>
      <c r="O8" s="255">
        <v>0.86599999999999999</v>
      </c>
      <c r="P8" s="255">
        <v>7.2000000000000008E-2</v>
      </c>
      <c r="Q8" s="936"/>
      <c r="R8" s="936"/>
      <c r="S8" s="936"/>
      <c r="T8" s="936"/>
      <c r="U8" s="936"/>
    </row>
    <row r="9" spans="2:21">
      <c r="B9">
        <v>14006</v>
      </c>
      <c r="C9" t="s">
        <v>15</v>
      </c>
      <c r="D9" s="10">
        <v>4</v>
      </c>
      <c r="E9" s="250">
        <v>36.840000000000003</v>
      </c>
      <c r="F9" s="249">
        <v>0</v>
      </c>
      <c r="G9" s="249">
        <v>4</v>
      </c>
      <c r="H9" s="249">
        <v>0</v>
      </c>
      <c r="I9" s="250">
        <v>0</v>
      </c>
      <c r="J9" s="251">
        <v>0</v>
      </c>
      <c r="K9" s="252">
        <v>0</v>
      </c>
      <c r="L9" s="253">
        <v>0</v>
      </c>
      <c r="M9" s="254">
        <v>0</v>
      </c>
      <c r="N9" s="252">
        <v>0</v>
      </c>
      <c r="O9" s="255">
        <v>0</v>
      </c>
      <c r="P9" s="255">
        <v>0</v>
      </c>
      <c r="Q9" s="936"/>
      <c r="R9" s="936"/>
      <c r="S9" s="936"/>
      <c r="T9" s="936"/>
      <c r="U9" s="936"/>
    </row>
    <row r="10" spans="2:21">
      <c r="B10">
        <v>6095</v>
      </c>
      <c r="C10" t="s">
        <v>230</v>
      </c>
      <c r="D10" s="10">
        <v>1</v>
      </c>
      <c r="E10" s="250">
        <v>0.37</v>
      </c>
      <c r="F10" s="249">
        <v>3.9E-2</v>
      </c>
      <c r="G10" s="249">
        <v>1E-3</v>
      </c>
      <c r="H10" s="249">
        <v>7.4999999999999997E-2</v>
      </c>
      <c r="I10" s="250">
        <v>2.2999999999999998</v>
      </c>
      <c r="J10" s="251">
        <v>1.7000000000000001E-2</v>
      </c>
      <c r="K10" s="252">
        <v>8.8000000000000007</v>
      </c>
      <c r="L10" s="253">
        <v>1.2999999999999999E-3</v>
      </c>
      <c r="M10" s="254">
        <v>3.4000000000000002E-3</v>
      </c>
      <c r="N10" s="252">
        <v>0.26</v>
      </c>
      <c r="O10" s="255">
        <v>7.2999999999999995E-2</v>
      </c>
      <c r="P10" s="255">
        <v>0</v>
      </c>
      <c r="Q10" s="936"/>
      <c r="R10" s="936"/>
      <c r="S10" s="936"/>
      <c r="T10" s="936"/>
      <c r="U10" s="936"/>
    </row>
    <row r="11" spans="2:21">
      <c r="B11">
        <v>6134</v>
      </c>
      <c r="C11" t="s">
        <v>2241</v>
      </c>
      <c r="D11" s="10">
        <v>30</v>
      </c>
      <c r="E11" s="250">
        <v>5.4</v>
      </c>
      <c r="F11" s="249">
        <v>0.12</v>
      </c>
      <c r="G11" s="249">
        <v>0.03</v>
      </c>
      <c r="H11" s="249">
        <v>1.2299999999999998</v>
      </c>
      <c r="I11" s="250">
        <v>6.9</v>
      </c>
      <c r="J11" s="251">
        <v>0.06</v>
      </c>
      <c r="K11" s="252">
        <v>0</v>
      </c>
      <c r="L11" s="253">
        <v>6.0000000000000001E-3</v>
      </c>
      <c r="M11" s="254">
        <v>3.0000000000000001E-3</v>
      </c>
      <c r="N11" s="252">
        <v>3.3</v>
      </c>
      <c r="O11" s="255">
        <v>0.39</v>
      </c>
      <c r="P11" s="255">
        <v>0</v>
      </c>
      <c r="Q11" s="936"/>
      <c r="R11" s="936"/>
      <c r="S11" s="936"/>
      <c r="T11" s="936"/>
      <c r="U11" s="936"/>
    </row>
    <row r="12" spans="2:21">
      <c r="B12">
        <v>7083</v>
      </c>
      <c r="C12" t="s">
        <v>287</v>
      </c>
      <c r="D12" s="10">
        <v>6</v>
      </c>
      <c r="E12" s="250">
        <v>1.44</v>
      </c>
      <c r="F12" s="249">
        <v>1.7999999999999999E-2</v>
      </c>
      <c r="G12" s="249">
        <v>1.2000000000000002E-2</v>
      </c>
      <c r="H12" s="249">
        <v>0.48</v>
      </c>
      <c r="I12" s="250">
        <v>0.6</v>
      </c>
      <c r="J12" s="251">
        <v>6.000000000000001E-3</v>
      </c>
      <c r="K12" s="252">
        <v>0.12</v>
      </c>
      <c r="L12" s="253">
        <v>1.8E-3</v>
      </c>
      <c r="M12" s="254">
        <v>1.1999999999999999E-3</v>
      </c>
      <c r="N12" s="252">
        <v>2.1</v>
      </c>
      <c r="O12" s="255">
        <v>0</v>
      </c>
      <c r="P12" s="255">
        <v>0</v>
      </c>
      <c r="Q12" s="936"/>
      <c r="R12" s="936"/>
      <c r="S12" s="936"/>
      <c r="T12" s="936"/>
      <c r="U12" s="936"/>
    </row>
    <row r="13" spans="2:21">
      <c r="B13">
        <v>17007</v>
      </c>
      <c r="C13" t="s">
        <v>5</v>
      </c>
      <c r="D13" s="10">
        <v>9</v>
      </c>
      <c r="E13" s="250">
        <v>6.39</v>
      </c>
      <c r="F13" s="249">
        <v>0.69299999999999995</v>
      </c>
      <c r="G13" s="249">
        <v>0</v>
      </c>
      <c r="H13" s="249">
        <v>0.90899999999999992</v>
      </c>
      <c r="I13" s="250">
        <v>2.61</v>
      </c>
      <c r="J13" s="251">
        <v>0.153</v>
      </c>
      <c r="K13" s="252">
        <v>0</v>
      </c>
      <c r="L13" s="253">
        <v>4.5000000000000005E-3</v>
      </c>
      <c r="M13" s="254">
        <v>1.5300000000000001E-2</v>
      </c>
      <c r="N13" s="252">
        <v>0</v>
      </c>
      <c r="O13" s="255">
        <v>0</v>
      </c>
      <c r="P13" s="255">
        <v>1.3049999999999999</v>
      </c>
      <c r="Q13" s="936"/>
      <c r="R13" s="936"/>
      <c r="S13" s="936"/>
      <c r="T13" s="936"/>
      <c r="U13" s="936"/>
    </row>
    <row r="14" spans="2:21">
      <c r="C14" s="245" t="s">
        <v>865</v>
      </c>
      <c r="D14" s="265">
        <v>217.3</v>
      </c>
      <c r="E14" s="259">
        <v>217.97</v>
      </c>
      <c r="F14" s="258">
        <v>17.947000000000003</v>
      </c>
      <c r="G14" s="258">
        <v>13.144</v>
      </c>
      <c r="H14" s="258">
        <v>6.3630000000000004</v>
      </c>
      <c r="I14" s="259">
        <v>175.22600000000003</v>
      </c>
      <c r="J14" s="258">
        <v>3.0059999999999998</v>
      </c>
      <c r="K14" s="260">
        <v>120.82000000000001</v>
      </c>
      <c r="L14" s="261">
        <v>0.14380000000000001</v>
      </c>
      <c r="M14" s="262">
        <v>0.22740000000000005</v>
      </c>
      <c r="N14" s="260">
        <v>6.0600000000000005</v>
      </c>
      <c r="O14" s="263">
        <v>1.9790000000000001</v>
      </c>
      <c r="P14" s="263">
        <v>1.8243</v>
      </c>
      <c r="Q14" s="936"/>
      <c r="R14" s="936"/>
      <c r="S14" s="936"/>
      <c r="T14" s="936"/>
      <c r="U14" s="936"/>
    </row>
    <row r="15" spans="2:21"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936"/>
      <c r="R15" s="936"/>
      <c r="S15" s="936"/>
      <c r="T15" s="936"/>
      <c r="U15" s="936"/>
    </row>
    <row r="16" spans="2:21">
      <c r="B16">
        <v>6312</v>
      </c>
      <c r="C16" t="s">
        <v>319</v>
      </c>
      <c r="D16" s="10">
        <v>15</v>
      </c>
      <c r="E16" s="250">
        <v>1.8</v>
      </c>
      <c r="F16" s="249">
        <v>0.09</v>
      </c>
      <c r="G16" s="249">
        <v>1.4999999999999999E-2</v>
      </c>
      <c r="H16" s="249">
        <v>0.42</v>
      </c>
      <c r="I16" s="250">
        <v>2.85</v>
      </c>
      <c r="J16" s="251">
        <v>4.4999999999999998E-2</v>
      </c>
      <c r="K16" s="252">
        <v>3</v>
      </c>
      <c r="L16" s="253">
        <v>7.4999999999999997E-3</v>
      </c>
      <c r="M16" s="254">
        <v>4.4999999999999997E-3</v>
      </c>
      <c r="N16" s="252">
        <v>0.75</v>
      </c>
      <c r="O16" s="255">
        <v>0.16500000000000001</v>
      </c>
      <c r="P16" s="255">
        <v>0</v>
      </c>
      <c r="Q16" s="936"/>
      <c r="R16" s="936"/>
      <c r="S16" s="936"/>
      <c r="T16" s="936"/>
      <c r="U16" s="936"/>
    </row>
    <row r="17" spans="2:21">
      <c r="B17">
        <v>6007</v>
      </c>
      <c r="C17" t="s">
        <v>866</v>
      </c>
      <c r="D17" s="10">
        <v>20</v>
      </c>
      <c r="E17" s="250">
        <v>4.4000000000000004</v>
      </c>
      <c r="F17" s="249">
        <v>0.52</v>
      </c>
      <c r="G17" s="249">
        <v>0.04</v>
      </c>
      <c r="H17" s="249">
        <v>0.78</v>
      </c>
      <c r="I17" s="250">
        <v>3.8</v>
      </c>
      <c r="J17" s="251">
        <v>0.14000000000000001</v>
      </c>
      <c r="K17" s="252">
        <v>6.2</v>
      </c>
      <c r="L17" s="253">
        <v>2.8000000000000004E-2</v>
      </c>
      <c r="M17" s="254">
        <v>0.03</v>
      </c>
      <c r="N17" s="252">
        <v>3</v>
      </c>
      <c r="O17" s="255">
        <v>0.36</v>
      </c>
      <c r="P17" s="255">
        <v>0</v>
      </c>
      <c r="Q17" s="936"/>
      <c r="R17" s="936"/>
      <c r="S17" s="936"/>
      <c r="T17" s="936"/>
      <c r="U17" s="936"/>
    </row>
    <row r="18" spans="2:21">
      <c r="B18">
        <v>6183</v>
      </c>
      <c r="C18" s="29" t="s">
        <v>971</v>
      </c>
      <c r="D18" s="10">
        <v>30</v>
      </c>
      <c r="E18" s="250">
        <v>8.6999999999999993</v>
      </c>
      <c r="F18" s="249">
        <v>0.33</v>
      </c>
      <c r="G18" s="249">
        <v>0.03</v>
      </c>
      <c r="H18" s="249">
        <v>2.16</v>
      </c>
      <c r="I18" s="250">
        <v>3.6</v>
      </c>
      <c r="J18" s="251">
        <v>0.12</v>
      </c>
      <c r="K18" s="252">
        <v>24</v>
      </c>
      <c r="L18" s="253">
        <v>2.1000000000000001E-2</v>
      </c>
      <c r="M18" s="254">
        <v>1.4999999999999999E-2</v>
      </c>
      <c r="N18" s="252">
        <v>9.6</v>
      </c>
      <c r="O18" s="255">
        <v>0.42</v>
      </c>
      <c r="P18" s="255">
        <v>0</v>
      </c>
      <c r="Q18" s="936"/>
      <c r="R18" s="936"/>
      <c r="S18" s="936"/>
      <c r="T18" s="936"/>
      <c r="U18" s="936"/>
    </row>
    <row r="19" spans="2:21">
      <c r="B19" s="25"/>
      <c r="C19" s="245" t="s">
        <v>867</v>
      </c>
      <c r="D19" s="265">
        <v>65</v>
      </c>
      <c r="E19" s="259">
        <v>14.899999999999999</v>
      </c>
      <c r="F19" s="258">
        <v>0.94</v>
      </c>
      <c r="G19" s="258">
        <v>8.4999999999999992E-2</v>
      </c>
      <c r="H19" s="258">
        <v>3.3600000000000003</v>
      </c>
      <c r="I19" s="259">
        <v>10.25</v>
      </c>
      <c r="J19" s="258">
        <v>0.30499999999999999</v>
      </c>
      <c r="K19" s="260">
        <v>33.200000000000003</v>
      </c>
      <c r="L19" s="261">
        <v>5.6500000000000009E-2</v>
      </c>
      <c r="M19" s="262">
        <v>4.9499999999999995E-2</v>
      </c>
      <c r="N19" s="260">
        <v>13.35</v>
      </c>
      <c r="O19" s="263">
        <v>0.94500000000000006</v>
      </c>
      <c r="P19" s="263">
        <v>0</v>
      </c>
      <c r="Q19" s="936"/>
      <c r="R19" s="936"/>
      <c r="S19" s="936"/>
      <c r="T19" s="936"/>
      <c r="U19" s="936"/>
    </row>
    <row r="20" spans="2:21">
      <c r="B20" s="9"/>
      <c r="C20" s="40"/>
      <c r="D20" s="40"/>
      <c r="E20" s="269"/>
      <c r="F20" s="268"/>
      <c r="G20" s="268"/>
      <c r="H20" s="268"/>
      <c r="I20" s="269"/>
      <c r="J20" s="268"/>
      <c r="K20" s="270"/>
      <c r="L20" s="271"/>
      <c r="M20" s="272"/>
      <c r="N20" s="270"/>
      <c r="O20" s="273"/>
      <c r="P20" s="273"/>
      <c r="Q20" s="937"/>
      <c r="R20" s="937"/>
      <c r="S20" s="937"/>
      <c r="T20" s="937"/>
      <c r="U20" s="937"/>
    </row>
    <row r="21" spans="2:21">
      <c r="C21" s="29" t="s">
        <v>12</v>
      </c>
      <c r="D21" s="10">
        <v>282.3</v>
      </c>
      <c r="E21" s="250">
        <v>232.87</v>
      </c>
      <c r="F21" s="249">
        <v>18.887</v>
      </c>
      <c r="G21" s="249">
        <v>13.228999999999999</v>
      </c>
      <c r="H21" s="249">
        <v>9.7230000000000008</v>
      </c>
      <c r="I21" s="250">
        <v>185.47600000000003</v>
      </c>
      <c r="J21" s="251">
        <v>3.3109999999999999</v>
      </c>
      <c r="K21" s="252">
        <v>154.02000000000001</v>
      </c>
      <c r="L21" s="253">
        <v>0.20030000000000001</v>
      </c>
      <c r="M21" s="254">
        <v>0.27690000000000003</v>
      </c>
      <c r="N21" s="252">
        <v>19.41</v>
      </c>
      <c r="O21" s="255">
        <v>2.9239999999999999</v>
      </c>
      <c r="P21" s="255">
        <v>1.8243</v>
      </c>
      <c r="Q21">
        <v>0</v>
      </c>
      <c r="R21">
        <v>3</v>
      </c>
      <c r="S21">
        <v>2</v>
      </c>
      <c r="T21">
        <v>0</v>
      </c>
      <c r="U21">
        <v>0</v>
      </c>
    </row>
  </sheetData>
  <mergeCells count="1">
    <mergeCell ref="Q3:U20"/>
  </mergeCells>
  <phoneticPr fontId="1"/>
  <pageMargins left="0.7" right="0.7" top="0.75" bottom="0.75" header="0.3" footer="0.3"/>
  <pageSetup paperSize="9" scale="74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style="193" customWidth="1"/>
  </cols>
  <sheetData>
    <row r="1" spans="2:21">
      <c r="B1" t="s">
        <v>827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12004</v>
      </c>
      <c r="C3" s="29" t="s">
        <v>1</v>
      </c>
      <c r="D3" s="10">
        <v>330</v>
      </c>
      <c r="E3" s="248">
        <v>498.3</v>
      </c>
      <c r="F3" s="249">
        <v>40.590000000000003</v>
      </c>
      <c r="G3" s="249">
        <v>33.99</v>
      </c>
      <c r="H3" s="249">
        <v>0.99</v>
      </c>
      <c r="I3" s="250">
        <v>168.3</v>
      </c>
      <c r="J3" s="251">
        <v>5.94</v>
      </c>
      <c r="K3" s="252">
        <v>495</v>
      </c>
      <c r="L3" s="253">
        <v>0.19800000000000001</v>
      </c>
      <c r="M3" s="254">
        <v>1.419</v>
      </c>
      <c r="N3" s="252">
        <v>0</v>
      </c>
      <c r="O3" s="255">
        <v>0</v>
      </c>
      <c r="P3" s="255">
        <v>1.32</v>
      </c>
      <c r="Q3" s="983"/>
      <c r="R3" s="983"/>
      <c r="S3" s="983"/>
      <c r="T3" s="983"/>
      <c r="U3" s="983"/>
    </row>
    <row r="4" spans="2:21">
      <c r="B4" s="10">
        <v>17021</v>
      </c>
      <c r="C4" s="29" t="s">
        <v>174</v>
      </c>
      <c r="D4" s="10">
        <v>110</v>
      </c>
      <c r="E4" s="248">
        <v>2.2000000000000002</v>
      </c>
      <c r="F4" s="249">
        <v>0.33</v>
      </c>
      <c r="G4" s="249">
        <v>0</v>
      </c>
      <c r="H4" s="249">
        <v>0.33</v>
      </c>
      <c r="I4" s="250">
        <v>3.3</v>
      </c>
      <c r="J4" s="251">
        <v>0</v>
      </c>
      <c r="K4" s="252">
        <v>0</v>
      </c>
      <c r="L4" s="253">
        <v>1.1000000000000001E-2</v>
      </c>
      <c r="M4" s="254">
        <v>1.1000000000000001E-2</v>
      </c>
      <c r="N4" s="252">
        <v>0</v>
      </c>
      <c r="O4" s="255">
        <v>0</v>
      </c>
      <c r="P4" s="255">
        <v>0.11</v>
      </c>
      <c r="Q4" s="983"/>
      <c r="R4" s="983"/>
      <c r="S4" s="983"/>
      <c r="T4" s="983"/>
      <c r="U4" s="983"/>
    </row>
    <row r="5" spans="2:21">
      <c r="B5" s="10">
        <v>17012</v>
      </c>
      <c r="C5" s="29" t="s">
        <v>0</v>
      </c>
      <c r="D5" s="10">
        <v>2</v>
      </c>
      <c r="E5" s="248">
        <v>0</v>
      </c>
      <c r="F5" s="249">
        <v>0</v>
      </c>
      <c r="G5" s="249">
        <v>0</v>
      </c>
      <c r="H5" s="249">
        <v>0</v>
      </c>
      <c r="I5" s="250">
        <v>0.44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1.982</v>
      </c>
      <c r="Q5" s="983"/>
      <c r="R5" s="983"/>
      <c r="S5" s="983"/>
      <c r="T5" s="983"/>
      <c r="U5" s="983"/>
    </row>
    <row r="6" spans="2:21">
      <c r="B6" s="10">
        <v>17008</v>
      </c>
      <c r="C6" s="29" t="s">
        <v>170</v>
      </c>
      <c r="D6" s="10">
        <v>3</v>
      </c>
      <c r="E6" s="248">
        <v>1.62</v>
      </c>
      <c r="F6" s="249">
        <v>0.17100000000000001</v>
      </c>
      <c r="G6" s="249">
        <v>0</v>
      </c>
      <c r="H6" s="249">
        <v>0.23399999999999999</v>
      </c>
      <c r="I6" s="250">
        <v>0.72</v>
      </c>
      <c r="J6" s="251">
        <v>3.3000000000000002E-2</v>
      </c>
      <c r="K6" s="252">
        <v>0</v>
      </c>
      <c r="L6" s="253">
        <v>1.5000000000000002E-3</v>
      </c>
      <c r="M6" s="254">
        <v>3.3E-3</v>
      </c>
      <c r="N6" s="252">
        <v>0</v>
      </c>
      <c r="O6" s="255">
        <v>0</v>
      </c>
      <c r="P6" s="255">
        <v>0.48</v>
      </c>
      <c r="Q6" s="983"/>
      <c r="R6" s="983"/>
      <c r="S6" s="983"/>
      <c r="T6" s="983"/>
      <c r="U6" s="983"/>
    </row>
    <row r="7" spans="2:21">
      <c r="B7" s="40">
        <v>14006</v>
      </c>
      <c r="C7" s="242" t="s">
        <v>15</v>
      </c>
      <c r="D7" s="40">
        <v>3.3</v>
      </c>
      <c r="E7" s="267">
        <v>30.392999999999997</v>
      </c>
      <c r="F7" s="268">
        <v>0</v>
      </c>
      <c r="G7" s="268">
        <v>3.3</v>
      </c>
      <c r="H7" s="268">
        <v>0</v>
      </c>
      <c r="I7" s="269">
        <v>0</v>
      </c>
      <c r="J7" s="268">
        <v>0</v>
      </c>
      <c r="K7" s="270">
        <v>0</v>
      </c>
      <c r="L7" s="271">
        <v>0</v>
      </c>
      <c r="M7" s="272">
        <v>0</v>
      </c>
      <c r="N7" s="270">
        <v>0</v>
      </c>
      <c r="O7" s="273">
        <v>0</v>
      </c>
      <c r="P7" s="273">
        <v>0</v>
      </c>
      <c r="Q7" s="984"/>
      <c r="R7" s="984"/>
      <c r="S7" s="984"/>
      <c r="T7" s="984"/>
      <c r="U7" s="984"/>
    </row>
    <row r="8" spans="2:21">
      <c r="C8" s="182" t="s">
        <v>12</v>
      </c>
      <c r="D8" s="10">
        <v>448.3</v>
      </c>
      <c r="E8" s="248">
        <v>532.51300000000003</v>
      </c>
      <c r="F8" s="249">
        <v>41.091000000000001</v>
      </c>
      <c r="G8" s="249">
        <v>37.29</v>
      </c>
      <c r="H8" s="249">
        <v>1.554</v>
      </c>
      <c r="I8" s="250">
        <v>172.76000000000002</v>
      </c>
      <c r="J8" s="251">
        <v>5.9730000000000008</v>
      </c>
      <c r="K8" s="252">
        <v>495</v>
      </c>
      <c r="L8" s="253">
        <v>0.21050000000000002</v>
      </c>
      <c r="M8" s="254">
        <v>1.4333</v>
      </c>
      <c r="N8" s="252">
        <v>0</v>
      </c>
      <c r="O8" s="255">
        <v>0</v>
      </c>
      <c r="P8" s="255">
        <v>3.8919999999999999</v>
      </c>
      <c r="Q8" s="164"/>
      <c r="R8" s="194"/>
      <c r="S8" s="192"/>
      <c r="T8" s="192"/>
      <c r="U8" s="192"/>
    </row>
    <row r="9" spans="2:21">
      <c r="D9" s="1"/>
      <c r="E9" s="14"/>
      <c r="F9" s="14"/>
      <c r="G9" s="14"/>
      <c r="Q9"/>
    </row>
    <row r="10" spans="2:21">
      <c r="D10" s="1"/>
    </row>
    <row r="11" spans="2:21">
      <c r="C11" s="163"/>
      <c r="D11" s="1"/>
    </row>
    <row r="12" spans="2:21">
      <c r="C12" t="s">
        <v>247</v>
      </c>
      <c r="D12" s="1"/>
    </row>
    <row r="13" spans="2:21">
      <c r="D13" s="1"/>
    </row>
  </sheetData>
  <mergeCells count="1">
    <mergeCell ref="Q3:U7"/>
  </mergeCells>
  <phoneticPr fontId="1"/>
  <pageMargins left="0.7" right="0.7" top="0.75" bottom="0.75" header="0.3" footer="0.3"/>
  <pageSetup paperSize="9" scale="76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"/>
  <sheetViews>
    <sheetView zoomScaleNormal="100" workbookViewId="0"/>
  </sheetViews>
  <sheetFormatPr defaultRowHeight="13.5"/>
  <cols>
    <col min="1" max="1" width="3.875" style="478" customWidth="1"/>
    <col min="2" max="2" width="12.625" style="195" customWidth="1"/>
    <col min="3" max="3" width="19.625" customWidth="1"/>
    <col min="4" max="16" width="11.125" customWidth="1"/>
  </cols>
  <sheetData>
    <row r="1" spans="2:21">
      <c r="B1" s="196" t="s">
        <v>809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12004</v>
      </c>
      <c r="C3" s="29" t="s">
        <v>1</v>
      </c>
      <c r="D3" s="10">
        <v>165</v>
      </c>
      <c r="E3" s="250">
        <v>249.15</v>
      </c>
      <c r="F3" s="249">
        <v>20.295000000000002</v>
      </c>
      <c r="G3" s="249">
        <v>16.995000000000001</v>
      </c>
      <c r="H3" s="249">
        <v>0.495</v>
      </c>
      <c r="I3" s="250">
        <v>84.15</v>
      </c>
      <c r="J3" s="251">
        <v>2.97</v>
      </c>
      <c r="K3" s="252">
        <v>247.5</v>
      </c>
      <c r="L3" s="253">
        <v>9.9000000000000005E-2</v>
      </c>
      <c r="M3" s="254">
        <v>0.70950000000000002</v>
      </c>
      <c r="N3" s="252">
        <v>0</v>
      </c>
      <c r="O3" s="255">
        <v>0</v>
      </c>
      <c r="P3" s="255">
        <v>0.66</v>
      </c>
      <c r="Q3" s="980"/>
      <c r="R3" s="980"/>
      <c r="S3" s="980"/>
      <c r="T3" s="980"/>
      <c r="U3" s="980"/>
    </row>
    <row r="4" spans="2:21">
      <c r="B4" s="195">
        <v>10385</v>
      </c>
      <c r="C4" s="29" t="s">
        <v>808</v>
      </c>
      <c r="D4" s="10">
        <v>20</v>
      </c>
      <c r="E4" s="250">
        <v>18.8</v>
      </c>
      <c r="F4" s="249">
        <v>1.98</v>
      </c>
      <c r="G4" s="249">
        <v>0.2</v>
      </c>
      <c r="H4" s="249">
        <v>2.2799999999999998</v>
      </c>
      <c r="I4" s="250">
        <v>3</v>
      </c>
      <c r="J4" s="251">
        <v>0.1</v>
      </c>
      <c r="K4" s="252">
        <v>0</v>
      </c>
      <c r="L4" s="253">
        <v>0</v>
      </c>
      <c r="M4" s="254">
        <v>2E-3</v>
      </c>
      <c r="N4" s="252">
        <v>0</v>
      </c>
      <c r="O4" s="255">
        <v>0</v>
      </c>
      <c r="P4" s="255">
        <v>0.3</v>
      </c>
      <c r="Q4" s="972"/>
      <c r="R4" s="972"/>
      <c r="S4" s="972"/>
      <c r="T4" s="972"/>
      <c r="U4" s="972"/>
    </row>
    <row r="5" spans="2:21">
      <c r="B5" s="195">
        <v>3003</v>
      </c>
      <c r="C5" s="29" t="s">
        <v>4</v>
      </c>
      <c r="D5" s="10">
        <v>2.5</v>
      </c>
      <c r="E5" s="250">
        <v>9.6</v>
      </c>
      <c r="F5" s="249">
        <v>0</v>
      </c>
      <c r="G5" s="249">
        <v>0</v>
      </c>
      <c r="H5" s="249">
        <v>2.48</v>
      </c>
      <c r="I5" s="250">
        <v>2.5000000000000001E-2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72"/>
      <c r="R5" s="972"/>
      <c r="S5" s="972"/>
      <c r="T5" s="972"/>
      <c r="U5" s="972"/>
    </row>
    <row r="6" spans="2:21">
      <c r="B6" s="405">
        <v>17012</v>
      </c>
      <c r="C6" s="37" t="s">
        <v>0</v>
      </c>
      <c r="D6" s="27">
        <v>0.5</v>
      </c>
      <c r="E6" s="364">
        <v>0</v>
      </c>
      <c r="F6" s="251">
        <v>0</v>
      </c>
      <c r="G6" s="251">
        <v>0</v>
      </c>
      <c r="H6" s="251">
        <v>0</v>
      </c>
      <c r="I6" s="364">
        <v>0.11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0.4955</v>
      </c>
      <c r="Q6" s="972"/>
      <c r="R6" s="972"/>
      <c r="S6" s="972"/>
      <c r="T6" s="972"/>
      <c r="U6" s="972"/>
    </row>
    <row r="7" spans="2:21">
      <c r="B7" s="406">
        <v>9004</v>
      </c>
      <c r="C7" s="242" t="s">
        <v>234</v>
      </c>
      <c r="D7" s="40">
        <v>0.5</v>
      </c>
      <c r="E7" s="269">
        <v>0.94</v>
      </c>
      <c r="F7" s="268">
        <v>0.20699999999999999</v>
      </c>
      <c r="G7" s="268">
        <v>1.8500000000000003E-2</v>
      </c>
      <c r="H7" s="268">
        <v>0.22149999999999997</v>
      </c>
      <c r="I7" s="269">
        <v>1.4</v>
      </c>
      <c r="J7" s="268">
        <v>5.7000000000000002E-2</v>
      </c>
      <c r="K7" s="270">
        <v>11.5</v>
      </c>
      <c r="L7" s="271">
        <v>3.4499999999999999E-3</v>
      </c>
      <c r="M7" s="272">
        <v>1.1650000000000001E-2</v>
      </c>
      <c r="N7" s="270">
        <v>1.05</v>
      </c>
      <c r="O7" s="273">
        <v>0.18</v>
      </c>
      <c r="P7" s="273">
        <v>6.5000000000000006E-3</v>
      </c>
      <c r="Q7" s="973"/>
      <c r="R7" s="973"/>
      <c r="S7" s="973"/>
      <c r="T7" s="973"/>
      <c r="U7" s="973"/>
    </row>
    <row r="8" spans="2:21">
      <c r="C8" s="182" t="s">
        <v>12</v>
      </c>
      <c r="D8" s="10">
        <v>188.5</v>
      </c>
      <c r="E8" s="250">
        <v>278.49</v>
      </c>
      <c r="F8" s="249">
        <v>22.482000000000003</v>
      </c>
      <c r="G8" s="249">
        <v>17.2135</v>
      </c>
      <c r="H8" s="249">
        <v>5.4764999999999997</v>
      </c>
      <c r="I8" s="250">
        <v>88.685000000000016</v>
      </c>
      <c r="J8" s="251">
        <v>3.1270000000000002</v>
      </c>
      <c r="K8" s="252">
        <v>259</v>
      </c>
      <c r="L8" s="253">
        <v>0.10245</v>
      </c>
      <c r="M8" s="254">
        <v>0.72315000000000007</v>
      </c>
      <c r="N8" s="252">
        <v>1.05</v>
      </c>
      <c r="O8" s="255">
        <v>0.18</v>
      </c>
      <c r="P8" s="255">
        <v>1.462</v>
      </c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"/>
  <sheetViews>
    <sheetView workbookViewId="0"/>
  </sheetViews>
  <sheetFormatPr defaultRowHeight="13.5"/>
  <cols>
    <col min="1" max="1" width="3.875" style="478" customWidth="1"/>
    <col min="2" max="2" width="12.625" customWidth="1"/>
    <col min="3" max="3" width="19.5" customWidth="1"/>
    <col min="4" max="16" width="11.125" customWidth="1"/>
  </cols>
  <sheetData>
    <row r="1" spans="2:21">
      <c r="B1" t="s">
        <v>972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10193</v>
      </c>
      <c r="C3" s="25" t="s">
        <v>973</v>
      </c>
      <c r="D3" s="22">
        <v>150</v>
      </c>
      <c r="E3" s="434">
        <v>291</v>
      </c>
      <c r="F3" s="379">
        <v>32.549999999999997</v>
      </c>
      <c r="G3" s="379">
        <v>16.2</v>
      </c>
      <c r="H3" s="379">
        <v>0.15</v>
      </c>
      <c r="I3" s="434">
        <v>16.5</v>
      </c>
      <c r="J3" s="380">
        <v>0.3</v>
      </c>
      <c r="K3" s="381">
        <v>16.5</v>
      </c>
      <c r="L3" s="382">
        <v>0.51</v>
      </c>
      <c r="M3" s="383">
        <v>0.13500000000000001</v>
      </c>
      <c r="N3" s="381">
        <v>3</v>
      </c>
      <c r="O3" s="384">
        <v>0</v>
      </c>
      <c r="P3" s="384">
        <v>0.15</v>
      </c>
      <c r="Q3" s="972"/>
      <c r="R3" s="972"/>
      <c r="S3" s="972"/>
      <c r="T3" s="972"/>
      <c r="U3" s="972"/>
    </row>
    <row r="4" spans="2:21">
      <c r="B4" s="195">
        <v>3003</v>
      </c>
      <c r="C4" s="433" t="s">
        <v>974</v>
      </c>
      <c r="D4" s="22">
        <v>9</v>
      </c>
      <c r="E4" s="434">
        <v>34.56</v>
      </c>
      <c r="F4" s="379">
        <v>0</v>
      </c>
      <c r="G4" s="379">
        <v>0</v>
      </c>
      <c r="H4" s="379">
        <v>8.9280000000000008</v>
      </c>
      <c r="I4" s="434">
        <v>0.09</v>
      </c>
      <c r="J4" s="380">
        <v>0</v>
      </c>
      <c r="K4" s="381">
        <v>0</v>
      </c>
      <c r="L4" s="382">
        <v>0</v>
      </c>
      <c r="M4" s="383">
        <v>0</v>
      </c>
      <c r="N4" s="381">
        <v>0</v>
      </c>
      <c r="O4" s="384">
        <v>0</v>
      </c>
      <c r="P4" s="384">
        <v>0</v>
      </c>
      <c r="Q4" s="972"/>
      <c r="R4" s="972"/>
      <c r="S4" s="972"/>
      <c r="T4" s="972"/>
      <c r="U4" s="972"/>
    </row>
    <row r="5" spans="2:21">
      <c r="B5" s="195">
        <v>17012</v>
      </c>
      <c r="C5" s="25" t="s">
        <v>975</v>
      </c>
      <c r="D5" s="22">
        <v>1.5</v>
      </c>
      <c r="E5" s="434">
        <v>0</v>
      </c>
      <c r="F5" s="379">
        <v>0</v>
      </c>
      <c r="G5" s="379">
        <v>0</v>
      </c>
      <c r="H5" s="379">
        <v>0</v>
      </c>
      <c r="I5" s="434">
        <v>0.33</v>
      </c>
      <c r="J5" s="380">
        <v>0</v>
      </c>
      <c r="K5" s="381">
        <v>0</v>
      </c>
      <c r="L5" s="382">
        <v>0</v>
      </c>
      <c r="M5" s="383">
        <v>0</v>
      </c>
      <c r="N5" s="381">
        <v>0</v>
      </c>
      <c r="O5" s="384">
        <v>0</v>
      </c>
      <c r="P5" s="384">
        <v>1.4864999999999997</v>
      </c>
      <c r="Q5" s="973"/>
      <c r="R5" s="973"/>
      <c r="S5" s="973"/>
      <c r="T5" s="973"/>
      <c r="U5" s="973"/>
    </row>
    <row r="6" spans="2:21">
      <c r="B6" s="244"/>
      <c r="C6" s="28" t="s">
        <v>976</v>
      </c>
      <c r="D6" s="23">
        <v>160.5</v>
      </c>
      <c r="E6" s="435">
        <v>325.56</v>
      </c>
      <c r="F6" s="436">
        <v>32.549999999999997</v>
      </c>
      <c r="G6" s="436">
        <v>16.2</v>
      </c>
      <c r="H6" s="436">
        <v>9.0780000000000012</v>
      </c>
      <c r="I6" s="435">
        <v>16.920000000000002</v>
      </c>
      <c r="J6" s="436">
        <v>0.3</v>
      </c>
      <c r="K6" s="437">
        <v>16.5</v>
      </c>
      <c r="L6" s="438">
        <v>0.51</v>
      </c>
      <c r="M6" s="439">
        <v>0.13500000000000001</v>
      </c>
      <c r="N6" s="437">
        <v>3</v>
      </c>
      <c r="O6" s="440">
        <v>0</v>
      </c>
      <c r="P6" s="440">
        <v>1.6364999999999996</v>
      </c>
      <c r="Q6" s="23"/>
      <c r="R6" s="23"/>
      <c r="S6" s="23"/>
      <c r="T6" s="23"/>
      <c r="U6" s="23"/>
    </row>
  </sheetData>
  <mergeCells count="1">
    <mergeCell ref="Q3:U5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1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1:21">
      <c r="A1" s="478" t="s">
        <v>248</v>
      </c>
      <c r="B1" t="s">
        <v>246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10">
        <v>1083</v>
      </c>
      <c r="C3" s="29" t="s">
        <v>39</v>
      </c>
      <c r="D3" s="10">
        <v>170</v>
      </c>
      <c r="E3" s="248">
        <v>605.20000000000005</v>
      </c>
      <c r="F3" s="249">
        <v>10.37</v>
      </c>
      <c r="G3" s="249">
        <v>1.53</v>
      </c>
      <c r="H3" s="249">
        <v>131.07</v>
      </c>
      <c r="I3" s="250">
        <v>8.5</v>
      </c>
      <c r="J3" s="251">
        <v>1.36</v>
      </c>
      <c r="K3" s="252">
        <v>0</v>
      </c>
      <c r="L3" s="253">
        <v>0.13600000000000001</v>
      </c>
      <c r="M3" s="254">
        <v>3.4000000000000002E-2</v>
      </c>
      <c r="N3" s="252">
        <v>0</v>
      </c>
      <c r="O3" s="255">
        <v>0.85</v>
      </c>
      <c r="P3" s="255">
        <v>0</v>
      </c>
      <c r="Q3" s="935"/>
      <c r="R3" s="935"/>
      <c r="S3" s="935"/>
      <c r="T3" s="935"/>
      <c r="U3" s="935"/>
    </row>
    <row r="4" spans="1:21">
      <c r="B4" s="10">
        <v>17015</v>
      </c>
      <c r="C4" s="29" t="s">
        <v>73</v>
      </c>
      <c r="D4" s="10">
        <v>23</v>
      </c>
      <c r="E4" s="248">
        <v>5.75</v>
      </c>
      <c r="F4" s="249">
        <v>2.3000000000000003E-2</v>
      </c>
      <c r="G4" s="249">
        <v>0</v>
      </c>
      <c r="H4" s="249">
        <v>0.55199999999999994</v>
      </c>
      <c r="I4" s="250">
        <v>0.46</v>
      </c>
      <c r="J4" s="251">
        <v>0</v>
      </c>
      <c r="K4" s="252">
        <v>0</v>
      </c>
      <c r="L4" s="253">
        <v>2.3E-3</v>
      </c>
      <c r="M4" s="254">
        <v>2.3E-3</v>
      </c>
      <c r="N4" s="252">
        <v>0</v>
      </c>
      <c r="O4" s="255">
        <v>0</v>
      </c>
      <c r="P4" s="255">
        <v>0</v>
      </c>
      <c r="Q4" s="936"/>
      <c r="R4" s="936"/>
      <c r="S4" s="936"/>
      <c r="T4" s="936"/>
      <c r="U4" s="936"/>
    </row>
    <row r="5" spans="1:21">
      <c r="B5" s="10">
        <v>3003</v>
      </c>
      <c r="C5" s="29" t="s">
        <v>4</v>
      </c>
      <c r="D5" s="10">
        <v>6.7</v>
      </c>
      <c r="E5" s="248">
        <v>25.728000000000002</v>
      </c>
      <c r="F5" s="249">
        <v>0</v>
      </c>
      <c r="G5" s="249">
        <v>0</v>
      </c>
      <c r="H5" s="249">
        <v>6.6463999999999999</v>
      </c>
      <c r="I5" s="250">
        <v>6.7000000000000004E-2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36"/>
      <c r="R5" s="936"/>
      <c r="S5" s="936"/>
      <c r="T5" s="936"/>
      <c r="U5" s="936"/>
    </row>
    <row r="6" spans="1:21">
      <c r="B6" s="10">
        <v>17012</v>
      </c>
      <c r="C6" s="29" t="s">
        <v>0</v>
      </c>
      <c r="D6" s="10">
        <v>4</v>
      </c>
      <c r="E6" s="248">
        <v>0</v>
      </c>
      <c r="F6" s="249">
        <v>0</v>
      </c>
      <c r="G6" s="249">
        <v>0</v>
      </c>
      <c r="H6" s="249">
        <v>0</v>
      </c>
      <c r="I6" s="250">
        <v>0.88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3.964</v>
      </c>
      <c r="Q6" s="936"/>
      <c r="R6" s="936"/>
      <c r="S6" s="936"/>
      <c r="T6" s="936"/>
      <c r="U6" s="936"/>
    </row>
    <row r="7" spans="1:21">
      <c r="B7" s="10">
        <v>10163</v>
      </c>
      <c r="C7" s="29" t="s">
        <v>245</v>
      </c>
      <c r="D7" s="10">
        <v>80</v>
      </c>
      <c r="E7" s="248">
        <v>271.2</v>
      </c>
      <c r="F7" s="249">
        <v>14.88</v>
      </c>
      <c r="G7" s="249">
        <v>21.52</v>
      </c>
      <c r="H7" s="249">
        <v>1.36</v>
      </c>
      <c r="I7" s="250">
        <v>7.2</v>
      </c>
      <c r="J7" s="251">
        <v>0.88</v>
      </c>
      <c r="K7" s="252">
        <v>11.2</v>
      </c>
      <c r="L7" s="253">
        <v>0.10400000000000001</v>
      </c>
      <c r="M7" s="254">
        <v>0.22400000000000003</v>
      </c>
      <c r="N7" s="252">
        <v>0</v>
      </c>
      <c r="O7" s="255">
        <v>0</v>
      </c>
      <c r="P7" s="255">
        <v>1.28</v>
      </c>
      <c r="Q7" s="936"/>
      <c r="R7" s="936"/>
      <c r="S7" s="936"/>
      <c r="T7" s="936"/>
      <c r="U7" s="936"/>
    </row>
    <row r="8" spans="1:21">
      <c r="B8" s="10">
        <v>9021</v>
      </c>
      <c r="C8" s="29" t="s">
        <v>244</v>
      </c>
      <c r="D8" s="10">
        <v>3</v>
      </c>
      <c r="E8" s="248">
        <v>3.51</v>
      </c>
      <c r="F8" s="249">
        <v>0.19500000000000001</v>
      </c>
      <c r="G8" s="249">
        <v>2.7000000000000003E-2</v>
      </c>
      <c r="H8" s="249">
        <v>1.5060000000000002</v>
      </c>
      <c r="I8" s="250">
        <v>19.5</v>
      </c>
      <c r="J8" s="251">
        <v>0.10800000000000001</v>
      </c>
      <c r="K8" s="252">
        <v>1.92</v>
      </c>
      <c r="L8" s="253">
        <v>9.8999999999999991E-3</v>
      </c>
      <c r="M8" s="254">
        <v>8.4000000000000012E-3</v>
      </c>
      <c r="N8" s="252">
        <v>0.56999999999999995</v>
      </c>
      <c r="O8" s="255">
        <v>0.84599999999999997</v>
      </c>
      <c r="P8" s="255">
        <v>0.15899999999999997</v>
      </c>
      <c r="Q8" s="936"/>
      <c r="R8" s="936"/>
      <c r="S8" s="936"/>
      <c r="T8" s="936"/>
      <c r="U8" s="936"/>
    </row>
    <row r="9" spans="1:21">
      <c r="B9" s="10">
        <v>17015</v>
      </c>
      <c r="C9" s="29" t="s">
        <v>73</v>
      </c>
      <c r="D9" s="10">
        <v>5</v>
      </c>
      <c r="E9" s="248">
        <v>1.25</v>
      </c>
      <c r="F9" s="249">
        <v>5.0000000000000001E-3</v>
      </c>
      <c r="G9" s="249">
        <v>0</v>
      </c>
      <c r="H9" s="249">
        <v>0.12</v>
      </c>
      <c r="I9" s="250">
        <v>0.1</v>
      </c>
      <c r="J9" s="251">
        <v>0</v>
      </c>
      <c r="K9" s="252">
        <v>0</v>
      </c>
      <c r="L9" s="253">
        <v>5.0000000000000001E-4</v>
      </c>
      <c r="M9" s="254">
        <v>5.0000000000000001E-4</v>
      </c>
      <c r="N9" s="252">
        <v>0</v>
      </c>
      <c r="O9" s="255">
        <v>0</v>
      </c>
      <c r="P9" s="255">
        <v>0</v>
      </c>
      <c r="Q9" s="936"/>
      <c r="R9" s="936"/>
      <c r="S9" s="936"/>
      <c r="T9" s="936"/>
      <c r="U9" s="936"/>
    </row>
    <row r="10" spans="1:21">
      <c r="B10" s="10">
        <v>3003</v>
      </c>
      <c r="C10" s="29" t="s">
        <v>4</v>
      </c>
      <c r="D10" s="264">
        <v>2.5</v>
      </c>
      <c r="E10" s="248">
        <v>9.6</v>
      </c>
      <c r="F10" s="249">
        <v>0</v>
      </c>
      <c r="G10" s="249">
        <v>0</v>
      </c>
      <c r="H10" s="249">
        <v>2.48</v>
      </c>
      <c r="I10" s="250">
        <v>2.5000000000000001E-2</v>
      </c>
      <c r="J10" s="251">
        <v>0</v>
      </c>
      <c r="K10" s="252">
        <v>0</v>
      </c>
      <c r="L10" s="253">
        <v>0</v>
      </c>
      <c r="M10" s="254">
        <v>0</v>
      </c>
      <c r="N10" s="252">
        <v>0</v>
      </c>
      <c r="O10" s="255">
        <v>0</v>
      </c>
      <c r="P10" s="255">
        <v>0</v>
      </c>
      <c r="Q10" s="936"/>
      <c r="R10" s="936"/>
      <c r="S10" s="936"/>
      <c r="T10" s="936"/>
      <c r="U10" s="936"/>
    </row>
    <row r="11" spans="1:21">
      <c r="B11" s="10">
        <v>17012</v>
      </c>
      <c r="C11" s="29" t="s">
        <v>0</v>
      </c>
      <c r="D11" s="264">
        <v>0.03</v>
      </c>
      <c r="E11" s="248">
        <v>0</v>
      </c>
      <c r="F11" s="249">
        <v>0</v>
      </c>
      <c r="G11" s="249">
        <v>0</v>
      </c>
      <c r="H11" s="249">
        <v>0</v>
      </c>
      <c r="I11" s="250">
        <v>6.5999999999999991E-3</v>
      </c>
      <c r="J11" s="251">
        <v>0</v>
      </c>
      <c r="K11" s="252">
        <v>0</v>
      </c>
      <c r="L11" s="253">
        <v>0</v>
      </c>
      <c r="M11" s="254">
        <v>0</v>
      </c>
      <c r="N11" s="252">
        <v>0</v>
      </c>
      <c r="O11" s="255">
        <v>0</v>
      </c>
      <c r="P11" s="255">
        <v>2.9729999999999999E-2</v>
      </c>
      <c r="Q11" s="936"/>
      <c r="R11" s="936"/>
      <c r="S11" s="936"/>
      <c r="T11" s="936"/>
      <c r="U11" s="936"/>
    </row>
    <row r="12" spans="1:21">
      <c r="B12" s="28"/>
      <c r="C12" s="28" t="s">
        <v>243</v>
      </c>
      <c r="D12" s="256">
        <v>294.22999999999996</v>
      </c>
      <c r="E12" s="257">
        <v>922.23799999999994</v>
      </c>
      <c r="F12" s="258">
        <v>25.472999999999999</v>
      </c>
      <c r="G12" s="258">
        <v>23.077000000000002</v>
      </c>
      <c r="H12" s="258">
        <v>143.73439999999999</v>
      </c>
      <c r="I12" s="259">
        <v>36.738599999999998</v>
      </c>
      <c r="J12" s="258">
        <v>2.3480000000000003</v>
      </c>
      <c r="K12" s="260">
        <v>13.12</v>
      </c>
      <c r="L12" s="261">
        <v>0.25270000000000004</v>
      </c>
      <c r="M12" s="262">
        <v>0.26920000000000005</v>
      </c>
      <c r="N12" s="260">
        <v>0.56999999999999995</v>
      </c>
      <c r="O12" s="263">
        <v>1.696</v>
      </c>
      <c r="P12" s="263">
        <v>5.4327299999999994</v>
      </c>
      <c r="Q12" s="28"/>
      <c r="R12" s="28"/>
      <c r="S12" s="28"/>
      <c r="T12" s="28"/>
      <c r="U12" s="28"/>
    </row>
    <row r="13" spans="1:21">
      <c r="D13" s="14"/>
      <c r="E13" s="14"/>
      <c r="F13" s="14"/>
      <c r="G13" s="14"/>
    </row>
    <row r="14" spans="1:21">
      <c r="C14" s="10"/>
      <c r="D14" s="17"/>
      <c r="E14" s="18"/>
      <c r="F14" s="17"/>
      <c r="G14" s="18"/>
      <c r="H14" s="11"/>
      <c r="I14" s="12"/>
      <c r="J14" s="12"/>
      <c r="K14" s="12"/>
      <c r="L14" s="12"/>
      <c r="M14" s="12"/>
      <c r="N14" s="12"/>
      <c r="O14" s="12"/>
      <c r="P14" s="12"/>
    </row>
    <row r="15" spans="1:21">
      <c r="C15" s="10"/>
      <c r="D15" s="1"/>
      <c r="E15" s="12"/>
      <c r="F15" s="12"/>
      <c r="G15" s="12"/>
      <c r="H15" s="12"/>
      <c r="I15" s="1"/>
      <c r="J15" s="12"/>
      <c r="K15" s="12"/>
      <c r="L15" s="12"/>
      <c r="M15" s="12"/>
      <c r="N15" s="12"/>
      <c r="O15" s="12"/>
      <c r="P15" s="12"/>
    </row>
    <row r="16" spans="1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3:16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</sheetData>
  <mergeCells count="1">
    <mergeCell ref="Q3:U11"/>
  </mergeCells>
  <phoneticPr fontId="1"/>
  <pageMargins left="0.7" right="0.7" top="0.75" bottom="0.75" header="0.3" footer="0.3"/>
  <pageSetup paperSize="9" scale="83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0" bestFit="1" customWidth="1"/>
    <col min="4" max="4" width="11.25" customWidth="1"/>
    <col min="5" max="16" width="11.125" customWidth="1"/>
    <col min="17" max="21" width="9" customWidth="1"/>
  </cols>
  <sheetData>
    <row r="1" spans="2:21">
      <c r="B1" t="s">
        <v>954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10046</v>
      </c>
      <c r="C3" s="29" t="s">
        <v>787</v>
      </c>
      <c r="D3" s="10">
        <v>15</v>
      </c>
      <c r="E3" s="250">
        <v>50.4</v>
      </c>
      <c r="F3" s="249">
        <v>9.9899999999999984</v>
      </c>
      <c r="G3" s="249">
        <v>0.85499999999999998</v>
      </c>
      <c r="H3" s="249">
        <v>4.4999999999999998E-2</v>
      </c>
      <c r="I3" s="250">
        <v>375</v>
      </c>
      <c r="J3" s="251">
        <v>0.45</v>
      </c>
      <c r="K3" s="252">
        <v>0</v>
      </c>
      <c r="L3" s="253">
        <v>1.4999999999999999E-2</v>
      </c>
      <c r="M3" s="254">
        <v>1.6500000000000001E-2</v>
      </c>
      <c r="N3" s="252">
        <v>0</v>
      </c>
      <c r="O3" s="255">
        <v>0</v>
      </c>
      <c r="P3" s="255">
        <v>0.27</v>
      </c>
      <c r="Q3" s="936"/>
      <c r="R3" s="936"/>
      <c r="S3" s="936"/>
      <c r="T3" s="936"/>
      <c r="U3" s="936"/>
    </row>
    <row r="4" spans="2:21">
      <c r="B4" s="27">
        <v>3003</v>
      </c>
      <c r="C4" s="37" t="s">
        <v>4</v>
      </c>
      <c r="D4" s="27">
        <v>6</v>
      </c>
      <c r="E4" s="250">
        <v>23.04</v>
      </c>
      <c r="F4" s="249">
        <v>0</v>
      </c>
      <c r="G4" s="249">
        <v>0</v>
      </c>
      <c r="H4" s="249">
        <v>5.9520000000000008</v>
      </c>
      <c r="I4" s="250">
        <v>0.06</v>
      </c>
      <c r="J4" s="251">
        <v>0</v>
      </c>
      <c r="K4" s="252">
        <v>0</v>
      </c>
      <c r="L4" s="253">
        <v>0</v>
      </c>
      <c r="M4" s="254">
        <v>0</v>
      </c>
      <c r="N4" s="252">
        <v>0</v>
      </c>
      <c r="O4" s="255">
        <v>0</v>
      </c>
      <c r="P4" s="255">
        <v>0</v>
      </c>
      <c r="Q4" s="936"/>
      <c r="R4" s="936"/>
      <c r="S4" s="936"/>
      <c r="T4" s="936"/>
      <c r="U4" s="936"/>
    </row>
    <row r="5" spans="2:21">
      <c r="B5" s="27">
        <v>17007</v>
      </c>
      <c r="C5" s="37" t="s">
        <v>5</v>
      </c>
      <c r="D5" s="27">
        <v>12</v>
      </c>
      <c r="E5" s="250">
        <v>8.52</v>
      </c>
      <c r="F5" s="249">
        <v>0.92400000000000004</v>
      </c>
      <c r="G5" s="249">
        <v>0</v>
      </c>
      <c r="H5" s="249">
        <v>1.212</v>
      </c>
      <c r="I5" s="250">
        <v>3.48</v>
      </c>
      <c r="J5" s="251">
        <v>0.20399999999999999</v>
      </c>
      <c r="K5" s="252">
        <v>0</v>
      </c>
      <c r="L5" s="253">
        <v>6.000000000000001E-3</v>
      </c>
      <c r="M5" s="254">
        <v>2.0400000000000001E-2</v>
      </c>
      <c r="N5" s="252">
        <v>0</v>
      </c>
      <c r="O5" s="255">
        <v>0</v>
      </c>
      <c r="P5" s="255">
        <v>1.74</v>
      </c>
      <c r="Q5" s="936"/>
      <c r="R5" s="936"/>
      <c r="S5" s="936"/>
      <c r="T5" s="936"/>
      <c r="U5" s="936"/>
    </row>
    <row r="6" spans="2:21">
      <c r="B6" s="40">
        <v>16023</v>
      </c>
      <c r="C6" s="242" t="s">
        <v>663</v>
      </c>
      <c r="D6" s="40">
        <v>2.5</v>
      </c>
      <c r="E6" s="269">
        <v>2.7250000000000001</v>
      </c>
      <c r="F6" s="268">
        <v>2.5000000000000001E-3</v>
      </c>
      <c r="G6" s="268">
        <v>0</v>
      </c>
      <c r="H6" s="268">
        <v>0.13250000000000001</v>
      </c>
      <c r="I6" s="269">
        <v>0.05</v>
      </c>
      <c r="J6" s="268">
        <v>0</v>
      </c>
      <c r="K6" s="270">
        <v>0</v>
      </c>
      <c r="L6" s="271">
        <v>0</v>
      </c>
      <c r="M6" s="272">
        <v>0</v>
      </c>
      <c r="N6" s="270">
        <v>0</v>
      </c>
      <c r="O6" s="273">
        <v>0</v>
      </c>
      <c r="P6" s="273">
        <v>0</v>
      </c>
      <c r="Q6" s="937"/>
      <c r="R6" s="937"/>
      <c r="S6" s="937"/>
      <c r="T6" s="937"/>
      <c r="U6" s="937"/>
    </row>
    <row r="7" spans="2:21">
      <c r="C7" s="182" t="s">
        <v>12</v>
      </c>
      <c r="D7" s="10">
        <v>35.5</v>
      </c>
      <c r="E7" s="248">
        <v>84.684999999999988</v>
      </c>
      <c r="F7" s="249">
        <v>10.916499999999997</v>
      </c>
      <c r="G7" s="249">
        <v>0.85499999999999998</v>
      </c>
      <c r="H7" s="249">
        <v>7.3415000000000008</v>
      </c>
      <c r="I7" s="250">
        <v>378.59000000000003</v>
      </c>
      <c r="J7" s="251">
        <v>0.65400000000000003</v>
      </c>
      <c r="K7" s="252">
        <v>0</v>
      </c>
      <c r="L7" s="253">
        <v>2.1000000000000001E-2</v>
      </c>
      <c r="M7" s="254">
        <v>3.6900000000000002E-2</v>
      </c>
      <c r="N7" s="252">
        <v>0</v>
      </c>
      <c r="O7" s="255">
        <v>0</v>
      </c>
      <c r="P7" s="255">
        <v>2.0099999999999998</v>
      </c>
    </row>
    <row r="9" spans="2:21">
      <c r="C9" s="10"/>
      <c r="D9" s="1"/>
      <c r="E9" s="12"/>
      <c r="F9" s="1"/>
      <c r="G9" s="12"/>
      <c r="H9" s="11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</sheetData>
  <mergeCells count="1">
    <mergeCell ref="Q3:U6"/>
  </mergeCells>
  <phoneticPr fontId="1"/>
  <pageMargins left="0.7" right="0.7" top="0.75" bottom="0.75" header="0.3" footer="0.3"/>
  <pageSetup paperSize="9" scale="74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3" customWidth="1"/>
    <col min="4" max="16" width="11.125" customWidth="1"/>
    <col min="17" max="21" width="9" customWidth="1"/>
  </cols>
  <sheetData>
    <row r="1" spans="1:21" s="478" customFormat="1">
      <c r="B1" s="478" t="s">
        <v>2242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377</v>
      </c>
      <c r="C3" s="366" t="s">
        <v>376</v>
      </c>
      <c r="D3" s="176">
        <v>2</v>
      </c>
      <c r="E3" s="176">
        <v>2.9</v>
      </c>
      <c r="F3" s="176">
        <v>0.16</v>
      </c>
      <c r="G3" s="176">
        <v>0.02</v>
      </c>
      <c r="H3" s="176">
        <v>1.23</v>
      </c>
      <c r="I3" s="176">
        <v>14.2</v>
      </c>
      <c r="J3" s="176">
        <v>0.08</v>
      </c>
      <c r="K3" s="176">
        <v>1.9</v>
      </c>
      <c r="L3" s="176">
        <v>0.01</v>
      </c>
      <c r="M3" s="176">
        <v>0.01</v>
      </c>
      <c r="N3" s="176">
        <v>0.5</v>
      </c>
      <c r="O3" s="176">
        <v>0.54</v>
      </c>
      <c r="P3" s="176">
        <v>0.14000000000000001</v>
      </c>
      <c r="Q3" s="974"/>
      <c r="R3" s="974"/>
      <c r="S3" s="974"/>
      <c r="T3" s="974"/>
      <c r="U3" s="974"/>
    </row>
    <row r="4" spans="1:21" s="30" customFormat="1">
      <c r="A4" s="478"/>
      <c r="B4" s="365" t="s">
        <v>494</v>
      </c>
      <c r="C4" s="366" t="s">
        <v>392</v>
      </c>
      <c r="D4" s="176">
        <v>0.26</v>
      </c>
      <c r="E4" s="176">
        <v>2.39</v>
      </c>
      <c r="F4" s="176">
        <v>0</v>
      </c>
      <c r="G4" s="176">
        <v>0.26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976"/>
      <c r="R4" s="976"/>
      <c r="S4" s="976"/>
      <c r="T4" s="976"/>
      <c r="U4" s="976"/>
    </row>
    <row r="5" spans="1:21" s="30" customFormat="1">
      <c r="A5" s="478"/>
      <c r="B5" s="182"/>
      <c r="C5" s="182" t="s">
        <v>12</v>
      </c>
      <c r="D5" s="181">
        <f t="shared" ref="D5:P5" si="0">SUM(D3:D4)</f>
        <v>2.2599999999999998</v>
      </c>
      <c r="E5" s="180">
        <f t="shared" si="0"/>
        <v>5.29</v>
      </c>
      <c r="F5" s="179">
        <f t="shared" si="0"/>
        <v>0.16</v>
      </c>
      <c r="G5" s="179">
        <f t="shared" si="0"/>
        <v>0.28000000000000003</v>
      </c>
      <c r="H5" s="179">
        <f t="shared" si="0"/>
        <v>1.23</v>
      </c>
      <c r="I5" s="180">
        <f t="shared" si="0"/>
        <v>14.2</v>
      </c>
      <c r="J5" s="179">
        <f t="shared" si="0"/>
        <v>0.08</v>
      </c>
      <c r="K5" s="180">
        <f t="shared" si="0"/>
        <v>1.9</v>
      </c>
      <c r="L5" s="181">
        <f t="shared" si="0"/>
        <v>0.01</v>
      </c>
      <c r="M5" s="181">
        <f t="shared" si="0"/>
        <v>0.01</v>
      </c>
      <c r="N5" s="180">
        <f t="shared" si="0"/>
        <v>0.5</v>
      </c>
      <c r="O5" s="179">
        <f t="shared" si="0"/>
        <v>0.54</v>
      </c>
      <c r="P5" s="179">
        <f t="shared" si="0"/>
        <v>0.14000000000000001</v>
      </c>
      <c r="Q5" s="178">
        <v>0</v>
      </c>
      <c r="R5" s="178">
        <v>0</v>
      </c>
      <c r="S5" s="178">
        <v>0</v>
      </c>
      <c r="T5" s="178">
        <v>0</v>
      </c>
      <c r="U5" s="178">
        <v>0</v>
      </c>
    </row>
    <row r="6" spans="1:21" s="30" customFormat="1">
      <c r="A6" s="478"/>
      <c r="B6" s="177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</row>
    <row r="7" spans="1:21" s="30" customFormat="1">
      <c r="A7" s="478"/>
      <c r="B7" s="177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</row>
    <row r="8" spans="1:21" s="30" customFormat="1">
      <c r="A8" s="478"/>
      <c r="B8" s="177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</row>
    <row r="9" spans="1:21" s="30" customFormat="1">
      <c r="A9" s="478"/>
      <c r="B9" s="177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</row>
    <row r="10" spans="1:21" s="30" customFormat="1">
      <c r="A10" s="478"/>
      <c r="B10" s="177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4"/>
  </mergeCells>
  <phoneticPr fontId="1"/>
  <pageMargins left="0.7" right="0.7" top="0.75" bottom="0.75" header="0.3" footer="0.3"/>
  <pageSetup paperSize="9" scale="68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3.25" customWidth="1"/>
    <col min="4" max="16" width="11.125" customWidth="1"/>
  </cols>
  <sheetData>
    <row r="1" spans="1:21" s="478" customFormat="1">
      <c r="B1" s="478" t="s">
        <v>2243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427</v>
      </c>
      <c r="C3" s="366" t="s">
        <v>426</v>
      </c>
      <c r="D3" s="176">
        <v>100</v>
      </c>
      <c r="E3" s="176">
        <v>72</v>
      </c>
      <c r="F3" s="176">
        <v>6.6</v>
      </c>
      <c r="G3" s="176">
        <v>4.2</v>
      </c>
      <c r="H3" s="176">
        <v>1.6</v>
      </c>
      <c r="I3" s="176">
        <v>120</v>
      </c>
      <c r="J3" s="176">
        <v>0.9</v>
      </c>
      <c r="K3" s="176">
        <v>0</v>
      </c>
      <c r="L3" s="176">
        <v>7.0000000000000007E-2</v>
      </c>
      <c r="M3" s="176">
        <v>0.03</v>
      </c>
      <c r="N3" s="176">
        <v>0</v>
      </c>
      <c r="O3" s="176">
        <v>0.4</v>
      </c>
      <c r="P3" s="176">
        <v>0</v>
      </c>
      <c r="Q3" s="974"/>
      <c r="R3" s="974"/>
      <c r="S3" s="974"/>
      <c r="T3" s="974"/>
      <c r="U3" s="974"/>
    </row>
    <row r="4" spans="1:21" s="30" customFormat="1">
      <c r="A4" s="478"/>
      <c r="B4" s="365" t="s">
        <v>505</v>
      </c>
      <c r="C4" s="366" t="s">
        <v>515</v>
      </c>
      <c r="D4" s="176">
        <v>3</v>
      </c>
      <c r="E4" s="176">
        <v>9.9</v>
      </c>
      <c r="F4" s="176">
        <v>0</v>
      </c>
      <c r="G4" s="176">
        <v>0</v>
      </c>
      <c r="H4" s="176">
        <v>2.4500000000000002</v>
      </c>
      <c r="I4" s="176">
        <v>0.3</v>
      </c>
      <c r="J4" s="176">
        <v>0.02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975"/>
      <c r="R4" s="975"/>
      <c r="S4" s="975"/>
      <c r="T4" s="975"/>
      <c r="U4" s="975"/>
    </row>
    <row r="5" spans="1:21" s="30" customFormat="1">
      <c r="A5" s="478"/>
      <c r="B5" s="365" t="s">
        <v>494</v>
      </c>
      <c r="C5" s="366" t="s">
        <v>514</v>
      </c>
      <c r="D5" s="176">
        <v>6</v>
      </c>
      <c r="E5" s="176">
        <v>55.26</v>
      </c>
      <c r="F5" s="176">
        <v>0</v>
      </c>
      <c r="G5" s="176">
        <v>6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975"/>
      <c r="R5" s="975"/>
      <c r="S5" s="975"/>
      <c r="T5" s="975"/>
      <c r="U5" s="975"/>
    </row>
    <row r="6" spans="1:21" s="30" customFormat="1">
      <c r="A6" s="478"/>
      <c r="B6" s="365" t="s">
        <v>386</v>
      </c>
      <c r="C6" s="366" t="s">
        <v>385</v>
      </c>
      <c r="D6" s="176">
        <v>28.5</v>
      </c>
      <c r="E6" s="176">
        <v>0.56999999999999995</v>
      </c>
      <c r="F6" s="176">
        <v>0.09</v>
      </c>
      <c r="G6" s="176">
        <v>0</v>
      </c>
      <c r="H6" s="176">
        <v>0.09</v>
      </c>
      <c r="I6" s="176">
        <v>0.86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0.03</v>
      </c>
      <c r="Q6" s="975"/>
      <c r="R6" s="975"/>
      <c r="S6" s="975"/>
      <c r="T6" s="975"/>
      <c r="U6" s="975"/>
    </row>
    <row r="7" spans="1:21" s="30" customFormat="1">
      <c r="A7" s="478"/>
      <c r="B7" s="365" t="s">
        <v>513</v>
      </c>
      <c r="C7" s="366" t="s">
        <v>383</v>
      </c>
      <c r="D7" s="176">
        <v>4.75</v>
      </c>
      <c r="E7" s="176">
        <v>2.57</v>
      </c>
      <c r="F7" s="176">
        <v>0.27</v>
      </c>
      <c r="G7" s="176">
        <v>0</v>
      </c>
      <c r="H7" s="176">
        <v>0.37</v>
      </c>
      <c r="I7" s="176">
        <v>1.1399999999999999</v>
      </c>
      <c r="J7" s="176">
        <v>0.05</v>
      </c>
      <c r="K7" s="176">
        <v>0</v>
      </c>
      <c r="L7" s="176">
        <v>0</v>
      </c>
      <c r="M7" s="176">
        <v>0.01</v>
      </c>
      <c r="N7" s="176">
        <v>0</v>
      </c>
      <c r="O7" s="176">
        <v>0</v>
      </c>
      <c r="P7" s="176">
        <v>0.76</v>
      </c>
      <c r="Q7" s="975"/>
      <c r="R7" s="975"/>
      <c r="S7" s="975"/>
      <c r="T7" s="975"/>
      <c r="U7" s="975"/>
    </row>
    <row r="8" spans="1:21" s="30" customFormat="1">
      <c r="A8" s="478"/>
      <c r="B8" s="365" t="s">
        <v>381</v>
      </c>
      <c r="C8" s="366" t="s">
        <v>380</v>
      </c>
      <c r="D8" s="176">
        <v>3.8</v>
      </c>
      <c r="E8" s="176">
        <v>9.16</v>
      </c>
      <c r="F8" s="176">
        <v>0.01</v>
      </c>
      <c r="G8" s="176">
        <v>0</v>
      </c>
      <c r="H8" s="176">
        <v>1.64</v>
      </c>
      <c r="I8" s="176">
        <v>0.08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975"/>
      <c r="R8" s="975"/>
      <c r="S8" s="975"/>
      <c r="T8" s="975"/>
      <c r="U8" s="975"/>
    </row>
    <row r="9" spans="1:21" s="30" customFormat="1">
      <c r="A9" s="478"/>
      <c r="B9" s="365" t="s">
        <v>433</v>
      </c>
      <c r="C9" s="366" t="s">
        <v>432</v>
      </c>
      <c r="D9" s="176">
        <v>47.5</v>
      </c>
      <c r="E9" s="176">
        <v>8.5500000000000007</v>
      </c>
      <c r="F9" s="176">
        <v>0.24</v>
      </c>
      <c r="G9" s="176">
        <v>0.05</v>
      </c>
      <c r="H9" s="176">
        <v>1.95</v>
      </c>
      <c r="I9" s="176">
        <v>11.4</v>
      </c>
      <c r="J9" s="176">
        <v>0.1</v>
      </c>
      <c r="K9" s="176">
        <v>0</v>
      </c>
      <c r="L9" s="176">
        <v>0.01</v>
      </c>
      <c r="M9" s="176">
        <v>0</v>
      </c>
      <c r="N9" s="176">
        <v>5.7</v>
      </c>
      <c r="O9" s="176">
        <v>0.67</v>
      </c>
      <c r="P9" s="176">
        <v>0</v>
      </c>
      <c r="Q9" s="975"/>
      <c r="R9" s="975"/>
      <c r="S9" s="975"/>
      <c r="T9" s="975"/>
      <c r="U9" s="975"/>
    </row>
    <row r="10" spans="1:21" s="30" customFormat="1">
      <c r="A10" s="478"/>
      <c r="B10" s="365" t="s">
        <v>512</v>
      </c>
      <c r="C10" s="366" t="s">
        <v>511</v>
      </c>
      <c r="D10" s="176">
        <v>1.9</v>
      </c>
      <c r="E10" s="176">
        <v>0.56999999999999995</v>
      </c>
      <c r="F10" s="176">
        <v>0.02</v>
      </c>
      <c r="G10" s="176">
        <v>0.01</v>
      </c>
      <c r="H10" s="176">
        <v>0.13</v>
      </c>
      <c r="I10" s="176">
        <v>0.23</v>
      </c>
      <c r="J10" s="176">
        <v>0.01</v>
      </c>
      <c r="K10" s="176">
        <v>0</v>
      </c>
      <c r="L10" s="176">
        <v>0</v>
      </c>
      <c r="M10" s="176">
        <v>0</v>
      </c>
      <c r="N10" s="176">
        <v>0.04</v>
      </c>
      <c r="O10" s="176">
        <v>0.04</v>
      </c>
      <c r="P10" s="176">
        <v>0</v>
      </c>
      <c r="Q10" s="975"/>
      <c r="R10" s="975"/>
      <c r="S10" s="975"/>
      <c r="T10" s="975"/>
      <c r="U10" s="975"/>
    </row>
    <row r="11" spans="1:21" s="30" customFormat="1">
      <c r="A11" s="478"/>
      <c r="B11" s="186">
        <v>10092</v>
      </c>
      <c r="C11" s="366" t="s">
        <v>510</v>
      </c>
      <c r="D11" s="30">
        <v>0.95</v>
      </c>
      <c r="E11" s="30">
        <v>3.33</v>
      </c>
      <c r="F11" s="30">
        <v>0.72</v>
      </c>
      <c r="G11" s="30">
        <v>0.03</v>
      </c>
      <c r="H11" s="30">
        <v>0</v>
      </c>
      <c r="I11" s="30">
        <v>0.44</v>
      </c>
      <c r="J11" s="30">
        <v>0.09</v>
      </c>
      <c r="K11" s="30">
        <v>0.23</v>
      </c>
      <c r="L11" s="30">
        <v>0</v>
      </c>
      <c r="M11" s="30">
        <v>0.01</v>
      </c>
      <c r="N11" s="30">
        <v>0</v>
      </c>
      <c r="O11" s="30">
        <v>0</v>
      </c>
      <c r="P11" s="30">
        <v>0.01</v>
      </c>
      <c r="Q11" s="976"/>
      <c r="R11" s="976"/>
      <c r="S11" s="976"/>
      <c r="T11" s="976"/>
      <c r="U11" s="976"/>
    </row>
    <row r="12" spans="1:21" s="30" customFormat="1">
      <c r="A12" s="478"/>
      <c r="B12" s="182"/>
      <c r="C12" s="178" t="s">
        <v>1678</v>
      </c>
      <c r="D12" s="181">
        <f t="shared" ref="D12:P12" si="0">SUM(D3:D11)</f>
        <v>196.4</v>
      </c>
      <c r="E12" s="180">
        <f t="shared" si="0"/>
        <v>161.91</v>
      </c>
      <c r="F12" s="179">
        <f t="shared" si="0"/>
        <v>7.9499999999999984</v>
      </c>
      <c r="G12" s="179">
        <f t="shared" si="0"/>
        <v>10.29</v>
      </c>
      <c r="H12" s="179">
        <f t="shared" si="0"/>
        <v>8.23</v>
      </c>
      <c r="I12" s="180">
        <f t="shared" si="0"/>
        <v>134.44999999999999</v>
      </c>
      <c r="J12" s="179">
        <f t="shared" si="0"/>
        <v>1.1700000000000002</v>
      </c>
      <c r="K12" s="180">
        <f t="shared" si="0"/>
        <v>0.23</v>
      </c>
      <c r="L12" s="181">
        <f t="shared" si="0"/>
        <v>0.08</v>
      </c>
      <c r="M12" s="181">
        <f t="shared" si="0"/>
        <v>0.05</v>
      </c>
      <c r="N12" s="180">
        <f t="shared" si="0"/>
        <v>5.74</v>
      </c>
      <c r="O12" s="179">
        <f t="shared" si="0"/>
        <v>1.1100000000000001</v>
      </c>
      <c r="P12" s="179">
        <f t="shared" si="0"/>
        <v>0.8</v>
      </c>
      <c r="Q12" s="178">
        <v>0</v>
      </c>
      <c r="R12" s="178">
        <v>1</v>
      </c>
      <c r="S12" s="178">
        <v>1</v>
      </c>
      <c r="T12" s="178">
        <v>0</v>
      </c>
      <c r="U12" s="178">
        <v>0</v>
      </c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1"/>
  </mergeCells>
  <phoneticPr fontId="1"/>
  <pageMargins left="0.7" right="0.7" top="0.75" bottom="0.75" header="0.3" footer="0.3"/>
  <pageSetup paperSize="9" scale="59"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"/>
  <sheetViews>
    <sheetView zoomScaleNormal="100" workbookViewId="0"/>
  </sheetViews>
  <sheetFormatPr defaultRowHeight="13.5"/>
  <cols>
    <col min="1" max="1" width="3.875" style="478" customWidth="1"/>
    <col min="2" max="2" width="12.625" style="195" customWidth="1"/>
    <col min="3" max="3" width="18.5" customWidth="1"/>
    <col min="4" max="16" width="11.125" customWidth="1"/>
  </cols>
  <sheetData>
    <row r="1" spans="2:21">
      <c r="B1" s="196" t="s">
        <v>811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4">
        <v>10003</v>
      </c>
      <c r="C3" s="245" t="s">
        <v>329</v>
      </c>
      <c r="D3" s="265">
        <v>80</v>
      </c>
      <c r="E3" s="259">
        <v>96.8</v>
      </c>
      <c r="F3" s="258">
        <v>16.559999999999999</v>
      </c>
      <c r="G3" s="258">
        <v>2.8</v>
      </c>
      <c r="H3" s="258">
        <v>0.08</v>
      </c>
      <c r="I3" s="259">
        <v>21.6</v>
      </c>
      <c r="J3" s="258">
        <v>0.56000000000000005</v>
      </c>
      <c r="K3" s="260">
        <v>8</v>
      </c>
      <c r="L3" s="261">
        <v>0.08</v>
      </c>
      <c r="M3" s="262">
        <v>0.16</v>
      </c>
      <c r="N3" s="260">
        <v>0</v>
      </c>
      <c r="O3" s="263">
        <v>0</v>
      </c>
      <c r="P3" s="263">
        <v>0.24</v>
      </c>
      <c r="Q3" s="934"/>
      <c r="R3" s="934"/>
      <c r="S3" s="934"/>
      <c r="T3" s="934"/>
      <c r="U3" s="934"/>
    </row>
    <row r="4" spans="2:21">
      <c r="B4" s="405">
        <v>2034</v>
      </c>
      <c r="C4" s="37" t="s">
        <v>3</v>
      </c>
      <c r="D4" s="27">
        <v>8</v>
      </c>
      <c r="E4" s="364">
        <v>26.4</v>
      </c>
      <c r="F4" s="251">
        <v>8.0000000000000002E-3</v>
      </c>
      <c r="G4" s="251">
        <v>8.0000000000000002E-3</v>
      </c>
      <c r="H4" s="251">
        <v>6.5279999999999996</v>
      </c>
      <c r="I4" s="364">
        <v>0.8</v>
      </c>
      <c r="J4" s="251">
        <v>4.8000000000000001E-2</v>
      </c>
      <c r="K4" s="252">
        <v>0</v>
      </c>
      <c r="L4" s="253">
        <v>0</v>
      </c>
      <c r="M4" s="254">
        <v>0</v>
      </c>
      <c r="N4" s="252">
        <v>0</v>
      </c>
      <c r="O4" s="255">
        <v>0</v>
      </c>
      <c r="P4" s="255">
        <v>0</v>
      </c>
      <c r="Q4" s="938"/>
      <c r="R4" s="938"/>
      <c r="S4" s="938"/>
      <c r="T4" s="938"/>
      <c r="U4" s="938"/>
    </row>
    <row r="5" spans="2:21">
      <c r="B5" s="405">
        <v>6227</v>
      </c>
      <c r="C5" s="37" t="s">
        <v>27</v>
      </c>
      <c r="D5" s="27">
        <v>5</v>
      </c>
      <c r="E5" s="364">
        <v>1.55</v>
      </c>
      <c r="F5" s="251">
        <v>7.4999999999999997E-2</v>
      </c>
      <c r="G5" s="251">
        <v>1.4999999999999999E-2</v>
      </c>
      <c r="H5" s="251">
        <v>0.35</v>
      </c>
      <c r="I5" s="364">
        <v>2.7</v>
      </c>
      <c r="J5" s="251">
        <v>3.5000000000000003E-2</v>
      </c>
      <c r="K5" s="252">
        <v>7.5</v>
      </c>
      <c r="L5" s="253">
        <v>2.5000000000000001E-3</v>
      </c>
      <c r="M5" s="254">
        <v>4.4999999999999997E-3</v>
      </c>
      <c r="N5" s="252">
        <v>1.55</v>
      </c>
      <c r="O5" s="255">
        <v>0.14499999999999999</v>
      </c>
      <c r="P5" s="255">
        <v>0</v>
      </c>
      <c r="Q5" s="938"/>
      <c r="R5" s="938"/>
      <c r="S5" s="938"/>
      <c r="T5" s="938"/>
      <c r="U5" s="938"/>
    </row>
    <row r="6" spans="2:21">
      <c r="B6" s="405">
        <v>14008</v>
      </c>
      <c r="C6" s="37" t="s">
        <v>810</v>
      </c>
      <c r="D6" s="27">
        <v>10.4</v>
      </c>
      <c r="E6" s="364">
        <v>95.783999999999992</v>
      </c>
      <c r="F6" s="251">
        <v>0</v>
      </c>
      <c r="G6" s="251">
        <v>10.4</v>
      </c>
      <c r="H6" s="251">
        <v>0</v>
      </c>
      <c r="I6" s="364">
        <v>0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38"/>
      <c r="R6" s="938"/>
      <c r="S6" s="938"/>
      <c r="T6" s="938"/>
      <c r="U6" s="938"/>
    </row>
    <row r="7" spans="2:21">
      <c r="B7" s="405">
        <v>17015</v>
      </c>
      <c r="C7" s="37" t="s">
        <v>73</v>
      </c>
      <c r="D7" s="27">
        <v>7.5</v>
      </c>
      <c r="E7" s="364">
        <v>1.875</v>
      </c>
      <c r="F7" s="251">
        <v>7.4999999999999997E-3</v>
      </c>
      <c r="G7" s="251">
        <v>0</v>
      </c>
      <c r="H7" s="251">
        <v>0.18</v>
      </c>
      <c r="I7" s="364">
        <v>0.15</v>
      </c>
      <c r="J7" s="251">
        <v>0</v>
      </c>
      <c r="K7" s="252">
        <v>0</v>
      </c>
      <c r="L7" s="253">
        <v>7.5000000000000002E-4</v>
      </c>
      <c r="M7" s="254">
        <v>7.5000000000000002E-4</v>
      </c>
      <c r="N7" s="252">
        <v>0</v>
      </c>
      <c r="O7" s="255">
        <v>0</v>
      </c>
      <c r="P7" s="255">
        <v>0</v>
      </c>
      <c r="Q7" s="938"/>
      <c r="R7" s="938"/>
      <c r="S7" s="938"/>
      <c r="T7" s="938"/>
      <c r="U7" s="938"/>
    </row>
    <row r="8" spans="2:21">
      <c r="B8" s="405">
        <v>17007</v>
      </c>
      <c r="C8" s="37" t="s">
        <v>5</v>
      </c>
      <c r="D8" s="27">
        <v>3.75</v>
      </c>
      <c r="E8" s="364">
        <v>2.6625000000000001</v>
      </c>
      <c r="F8" s="251">
        <v>0.28875000000000001</v>
      </c>
      <c r="G8" s="251">
        <v>0</v>
      </c>
      <c r="H8" s="251">
        <v>0.37874999999999998</v>
      </c>
      <c r="I8" s="364">
        <v>1.0874999999999999</v>
      </c>
      <c r="J8" s="251">
        <v>6.3750000000000001E-2</v>
      </c>
      <c r="K8" s="252">
        <v>0</v>
      </c>
      <c r="L8" s="253">
        <v>1.8749999999999999E-3</v>
      </c>
      <c r="M8" s="254">
        <v>6.3750000000000005E-3</v>
      </c>
      <c r="N8" s="252">
        <v>0</v>
      </c>
      <c r="O8" s="255">
        <v>0</v>
      </c>
      <c r="P8" s="255">
        <v>0.54374999999999996</v>
      </c>
      <c r="Q8" s="938"/>
      <c r="R8" s="938"/>
      <c r="S8" s="938"/>
      <c r="T8" s="938"/>
      <c r="U8" s="938"/>
    </row>
    <row r="9" spans="2:21">
      <c r="B9" s="406">
        <v>3003</v>
      </c>
      <c r="C9" s="242" t="s">
        <v>4</v>
      </c>
      <c r="D9" s="40">
        <v>2.25</v>
      </c>
      <c r="E9" s="269">
        <v>8.64</v>
      </c>
      <c r="F9" s="268">
        <v>0</v>
      </c>
      <c r="G9" s="268">
        <v>0</v>
      </c>
      <c r="H9" s="268">
        <v>2.2320000000000002</v>
      </c>
      <c r="I9" s="269">
        <v>2.2499999999999999E-2</v>
      </c>
      <c r="J9" s="268">
        <v>0</v>
      </c>
      <c r="K9" s="270">
        <v>0</v>
      </c>
      <c r="L9" s="271">
        <v>0</v>
      </c>
      <c r="M9" s="272">
        <v>0</v>
      </c>
      <c r="N9" s="270">
        <v>0</v>
      </c>
      <c r="O9" s="273">
        <v>0</v>
      </c>
      <c r="P9" s="273">
        <v>0</v>
      </c>
      <c r="Q9" s="947"/>
      <c r="R9" s="947"/>
      <c r="S9" s="947"/>
      <c r="T9" s="947"/>
      <c r="U9" s="947"/>
    </row>
    <row r="10" spans="2:21">
      <c r="C10" s="178" t="s">
        <v>1678</v>
      </c>
      <c r="D10" s="10">
        <v>116.9</v>
      </c>
      <c r="E10" s="250">
        <v>233.7115</v>
      </c>
      <c r="F10" s="249">
        <v>16.939249999999998</v>
      </c>
      <c r="G10" s="249">
        <v>13.223000000000001</v>
      </c>
      <c r="H10" s="249">
        <v>9.7487499999999994</v>
      </c>
      <c r="I10" s="250">
        <v>26.36</v>
      </c>
      <c r="J10" s="251">
        <v>0.7067500000000001</v>
      </c>
      <c r="K10" s="252">
        <v>15.5</v>
      </c>
      <c r="L10" s="253">
        <v>8.5125000000000006E-2</v>
      </c>
      <c r="M10" s="254">
        <v>0.171625</v>
      </c>
      <c r="N10" s="252">
        <v>1.55</v>
      </c>
      <c r="O10" s="255">
        <v>0.14499999999999999</v>
      </c>
      <c r="P10" s="255">
        <v>0.78374999999999995</v>
      </c>
      <c r="Q10" s="10">
        <v>0</v>
      </c>
      <c r="R10" s="10">
        <v>3</v>
      </c>
      <c r="S10" s="10">
        <v>0</v>
      </c>
      <c r="T10" s="10">
        <v>0</v>
      </c>
      <c r="U10" s="10">
        <v>0</v>
      </c>
    </row>
  </sheetData>
  <mergeCells count="1">
    <mergeCell ref="Q3:U9"/>
  </mergeCells>
  <phoneticPr fontId="1"/>
  <pageMargins left="0.7" right="0.7" top="0.75" bottom="0.75" header="0.3" footer="0.3"/>
  <pageSetup paperSize="9" scale="83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0.25" customWidth="1"/>
    <col min="4" max="16" width="11.125" customWidth="1"/>
    <col min="17" max="21" width="9" customWidth="1"/>
  </cols>
  <sheetData>
    <row r="1" spans="1:21" s="478" customFormat="1">
      <c r="B1" s="196" t="s">
        <v>2244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509</v>
      </c>
      <c r="C3" s="366" t="s">
        <v>508</v>
      </c>
      <c r="D3" s="176">
        <v>60</v>
      </c>
      <c r="E3" s="176">
        <v>51</v>
      </c>
      <c r="F3" s="176">
        <v>11.52</v>
      </c>
      <c r="G3" s="176">
        <v>0.24</v>
      </c>
      <c r="H3" s="176">
        <v>0.06</v>
      </c>
      <c r="I3" s="176">
        <v>22.8</v>
      </c>
      <c r="J3" s="176">
        <v>0.12</v>
      </c>
      <c r="K3" s="176">
        <v>6</v>
      </c>
      <c r="L3" s="176">
        <v>0.04</v>
      </c>
      <c r="M3" s="176">
        <v>0.02</v>
      </c>
      <c r="N3" s="176">
        <v>1.2</v>
      </c>
      <c r="O3" s="176">
        <v>0</v>
      </c>
      <c r="P3" s="176">
        <v>0.18</v>
      </c>
      <c r="Q3" s="974"/>
      <c r="R3" s="974"/>
      <c r="S3" s="974"/>
      <c r="T3" s="974"/>
      <c r="U3" s="974"/>
    </row>
    <row r="4" spans="1:21" s="30" customFormat="1">
      <c r="A4" s="478"/>
      <c r="B4" s="365" t="s">
        <v>367</v>
      </c>
      <c r="C4" s="366" t="s">
        <v>366</v>
      </c>
      <c r="D4" s="176">
        <v>1</v>
      </c>
      <c r="E4" s="176">
        <v>1.0900000000000001</v>
      </c>
      <c r="F4" s="176">
        <v>0</v>
      </c>
      <c r="G4" s="176">
        <v>0</v>
      </c>
      <c r="H4" s="176">
        <v>0.25</v>
      </c>
      <c r="I4" s="176">
        <v>0.03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975"/>
      <c r="R4" s="975"/>
      <c r="S4" s="975"/>
      <c r="T4" s="975"/>
      <c r="U4" s="975"/>
    </row>
    <row r="5" spans="1:21" s="30" customFormat="1">
      <c r="A5" s="478"/>
      <c r="B5" s="365" t="s">
        <v>373</v>
      </c>
      <c r="C5" s="366" t="s">
        <v>372</v>
      </c>
      <c r="D5" s="176">
        <v>0.6</v>
      </c>
      <c r="E5" s="176">
        <v>0</v>
      </c>
      <c r="F5" s="176">
        <v>0</v>
      </c>
      <c r="G5" s="176">
        <v>0</v>
      </c>
      <c r="H5" s="176">
        <v>0</v>
      </c>
      <c r="I5" s="176">
        <v>0.13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0.59</v>
      </c>
      <c r="Q5" s="975"/>
      <c r="R5" s="975"/>
      <c r="S5" s="975"/>
      <c r="T5" s="975"/>
      <c r="U5" s="975"/>
    </row>
    <row r="6" spans="1:21" s="30" customFormat="1">
      <c r="A6" s="478"/>
      <c r="B6" s="365" t="s">
        <v>507</v>
      </c>
      <c r="C6" s="366" t="s">
        <v>506</v>
      </c>
      <c r="D6" s="176">
        <v>0.01</v>
      </c>
      <c r="E6" s="176">
        <v>0.04</v>
      </c>
      <c r="F6" s="176">
        <v>0</v>
      </c>
      <c r="G6" s="176">
        <v>0</v>
      </c>
      <c r="H6" s="176">
        <v>0.01</v>
      </c>
      <c r="I6" s="176">
        <v>0.03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975"/>
      <c r="R6" s="975"/>
      <c r="S6" s="975"/>
      <c r="T6" s="975"/>
      <c r="U6" s="975"/>
    </row>
    <row r="7" spans="1:21" s="30" customFormat="1">
      <c r="A7" s="478"/>
      <c r="B7" s="365" t="s">
        <v>505</v>
      </c>
      <c r="C7" s="366" t="s">
        <v>504</v>
      </c>
      <c r="D7" s="176">
        <v>3</v>
      </c>
      <c r="E7" s="176">
        <v>9.9</v>
      </c>
      <c r="F7" s="176">
        <v>0</v>
      </c>
      <c r="G7" s="176">
        <v>0</v>
      </c>
      <c r="H7" s="176">
        <v>2.4500000000000002</v>
      </c>
      <c r="I7" s="176">
        <v>0.3</v>
      </c>
      <c r="J7" s="176">
        <v>0.02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975"/>
      <c r="R7" s="975"/>
      <c r="S7" s="975"/>
      <c r="T7" s="975"/>
      <c r="U7" s="975"/>
    </row>
    <row r="8" spans="1:21" s="30" customFormat="1">
      <c r="A8" s="478"/>
      <c r="B8" s="365" t="s">
        <v>494</v>
      </c>
      <c r="C8" s="366" t="s">
        <v>392</v>
      </c>
      <c r="D8" s="176">
        <v>7.8</v>
      </c>
      <c r="E8" s="176">
        <v>71.84</v>
      </c>
      <c r="F8" s="176">
        <v>0</v>
      </c>
      <c r="G8" s="176">
        <v>7.8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975"/>
      <c r="R8" s="975"/>
      <c r="S8" s="975"/>
      <c r="T8" s="975"/>
      <c r="U8" s="975"/>
    </row>
    <row r="9" spans="1:21" s="30" customFormat="1">
      <c r="A9" s="478"/>
      <c r="B9" s="365" t="s">
        <v>503</v>
      </c>
      <c r="C9" s="366" t="s">
        <v>502</v>
      </c>
      <c r="D9" s="176">
        <v>10</v>
      </c>
      <c r="E9" s="176">
        <v>1.6</v>
      </c>
      <c r="F9" s="176">
        <v>0.14000000000000001</v>
      </c>
      <c r="G9" s="176">
        <v>0.01</v>
      </c>
      <c r="H9" s="176">
        <v>0.33</v>
      </c>
      <c r="I9" s="176">
        <v>5.8</v>
      </c>
      <c r="J9" s="176">
        <v>0.1</v>
      </c>
      <c r="K9" s="176">
        <v>20</v>
      </c>
      <c r="L9" s="176">
        <v>0.01</v>
      </c>
      <c r="M9" s="176">
        <v>0.01</v>
      </c>
      <c r="N9" s="176">
        <v>2.1</v>
      </c>
      <c r="O9" s="176">
        <v>0.19</v>
      </c>
      <c r="P9" s="176">
        <v>0</v>
      </c>
      <c r="Q9" s="975"/>
      <c r="R9" s="975"/>
      <c r="S9" s="975"/>
      <c r="T9" s="975"/>
      <c r="U9" s="975"/>
    </row>
    <row r="10" spans="1:21" s="30" customFormat="1">
      <c r="A10" s="478"/>
      <c r="B10" s="365" t="s">
        <v>501</v>
      </c>
      <c r="C10" s="366" t="s">
        <v>500</v>
      </c>
      <c r="D10" s="176">
        <v>20</v>
      </c>
      <c r="E10" s="176">
        <v>3.8</v>
      </c>
      <c r="F10" s="176">
        <v>0.14000000000000001</v>
      </c>
      <c r="G10" s="176">
        <v>0.02</v>
      </c>
      <c r="H10" s="176">
        <v>0.94</v>
      </c>
      <c r="I10" s="176">
        <v>1.4</v>
      </c>
      <c r="J10" s="176">
        <v>0.04</v>
      </c>
      <c r="K10" s="176">
        <v>9</v>
      </c>
      <c r="L10" s="176">
        <v>0.01</v>
      </c>
      <c r="M10" s="176">
        <v>0</v>
      </c>
      <c r="N10" s="176">
        <v>3</v>
      </c>
      <c r="O10" s="176">
        <v>0.2</v>
      </c>
      <c r="P10" s="176">
        <v>0</v>
      </c>
      <c r="Q10" s="975"/>
      <c r="R10" s="975"/>
      <c r="S10" s="975"/>
      <c r="T10" s="975"/>
      <c r="U10" s="975"/>
    </row>
    <row r="11" spans="1:21" s="30" customFormat="1">
      <c r="A11" s="478"/>
      <c r="B11" s="365" t="s">
        <v>492</v>
      </c>
      <c r="C11" s="366" t="s">
        <v>491</v>
      </c>
      <c r="D11" s="176">
        <v>6</v>
      </c>
      <c r="E11" s="176">
        <v>1.56</v>
      </c>
      <c r="F11" s="176">
        <v>0.02</v>
      </c>
      <c r="G11" s="176">
        <v>0.01</v>
      </c>
      <c r="H11" s="176">
        <v>0.52</v>
      </c>
      <c r="I11" s="176">
        <v>0.42</v>
      </c>
      <c r="J11" s="176">
        <v>0.01</v>
      </c>
      <c r="K11" s="176">
        <v>0.06</v>
      </c>
      <c r="L11" s="176">
        <v>0</v>
      </c>
      <c r="M11" s="176">
        <v>0</v>
      </c>
      <c r="N11" s="176">
        <v>3</v>
      </c>
      <c r="O11" s="176">
        <v>0</v>
      </c>
      <c r="P11" s="176">
        <v>0</v>
      </c>
      <c r="Q11" s="976"/>
      <c r="R11" s="976"/>
      <c r="S11" s="976"/>
      <c r="T11" s="976"/>
      <c r="U11" s="976"/>
    </row>
    <row r="12" spans="1:21" s="30" customFormat="1">
      <c r="A12" s="478"/>
      <c r="B12" s="182"/>
      <c r="C12" s="182" t="s">
        <v>12</v>
      </c>
      <c r="D12" s="181">
        <f t="shared" ref="D12:P12" si="0">SUM(D3:D11)</f>
        <v>108.41</v>
      </c>
      <c r="E12" s="180">
        <f t="shared" si="0"/>
        <v>140.83000000000001</v>
      </c>
      <c r="F12" s="179">
        <f t="shared" si="0"/>
        <v>11.82</v>
      </c>
      <c r="G12" s="179">
        <f t="shared" si="0"/>
        <v>8.0799999999999983</v>
      </c>
      <c r="H12" s="179">
        <f t="shared" si="0"/>
        <v>4.5600000000000005</v>
      </c>
      <c r="I12" s="180">
        <f t="shared" si="0"/>
        <v>30.910000000000004</v>
      </c>
      <c r="J12" s="179">
        <f t="shared" si="0"/>
        <v>0.28999999999999998</v>
      </c>
      <c r="K12" s="180">
        <f t="shared" si="0"/>
        <v>35.06</v>
      </c>
      <c r="L12" s="181">
        <f t="shared" si="0"/>
        <v>6.0000000000000005E-2</v>
      </c>
      <c r="M12" s="181">
        <f t="shared" si="0"/>
        <v>0.03</v>
      </c>
      <c r="N12" s="180">
        <f t="shared" si="0"/>
        <v>9.3000000000000007</v>
      </c>
      <c r="O12" s="179">
        <f t="shared" si="0"/>
        <v>0.39</v>
      </c>
      <c r="P12" s="179">
        <f t="shared" si="0"/>
        <v>0.77</v>
      </c>
      <c r="Q12" s="178">
        <v>0</v>
      </c>
      <c r="R12" s="178">
        <v>2</v>
      </c>
      <c r="S12" s="178">
        <v>0</v>
      </c>
      <c r="T12" s="178">
        <v>0</v>
      </c>
      <c r="U12" s="178">
        <v>0</v>
      </c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1"/>
  </mergeCells>
  <phoneticPr fontId="1"/>
  <pageMargins left="0.7" right="0.7" top="0.75" bottom="0.75" header="0.3" footer="0.3"/>
  <pageSetup paperSize="9" scale="61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0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8.5" customWidth="1"/>
    <col min="4" max="16" width="11.125" customWidth="1"/>
    <col min="17" max="21" width="9" customWidth="1"/>
  </cols>
  <sheetData>
    <row r="1" spans="2:21">
      <c r="B1" s="30" t="s">
        <v>781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64">
        <v>11221</v>
      </c>
      <c r="C3" s="38" t="s">
        <v>2214</v>
      </c>
      <c r="D3" s="264">
        <v>100</v>
      </c>
      <c r="E3" s="248">
        <f ca="1">'[2]11'!E$222*$F3/100</f>
        <v>200</v>
      </c>
      <c r="F3" s="249">
        <f ca="1">'[2]11'!G$222*$F3/100</f>
        <v>16.2</v>
      </c>
      <c r="G3" s="249">
        <f ca="1">'[2]11'!I$222*$F3/100</f>
        <v>14</v>
      </c>
      <c r="H3" s="249">
        <f ca="1">'[2]11'!K$222*$F3/100</f>
        <v>0</v>
      </c>
      <c r="I3" s="248">
        <f ca="1">'[2]11'!O$222*$F3/100</f>
        <v>5</v>
      </c>
      <c r="J3" s="251">
        <f ca="1">'[2]11'!R$222*$F3/100</f>
        <v>0.4</v>
      </c>
      <c r="K3" s="252">
        <f ca="1">'[2]11'!AE$222*$F3/100</f>
        <v>39</v>
      </c>
      <c r="L3" s="253">
        <f ca="1">'[2]11'!AM$222*$F3/100</f>
        <v>7.0000000000000007E-2</v>
      </c>
      <c r="M3" s="254">
        <f ca="1">'[2]11'!AN$222*$F3/100</f>
        <v>0.18</v>
      </c>
      <c r="N3" s="252">
        <f ca="1">'[2]11'!AV$222*$F3/100</f>
        <v>3</v>
      </c>
      <c r="O3" s="255">
        <f ca="1">'[2]11'!BC$222*$F3/100</f>
        <v>0</v>
      </c>
      <c r="P3" s="255">
        <f ca="1">'[2]11'!BD$222*$F3/100</f>
        <v>0.1</v>
      </c>
      <c r="Q3" s="938"/>
      <c r="R3" s="938"/>
      <c r="S3" s="938"/>
      <c r="T3" s="938"/>
      <c r="U3" s="938"/>
    </row>
    <row r="4" spans="2:21">
      <c r="B4" s="264">
        <v>6223</v>
      </c>
      <c r="C4" s="38" t="s">
        <v>81</v>
      </c>
      <c r="D4" s="264">
        <v>1</v>
      </c>
      <c r="E4" s="248">
        <f ca="1">'[2]6'!E$239*$F4/100</f>
        <v>1.34</v>
      </c>
      <c r="F4" s="249">
        <f ca="1">'[2]6'!G$239*$F4/100</f>
        <v>0.06</v>
      </c>
      <c r="G4" s="249">
        <f ca="1">'[2]6'!I$239*$F4/100</f>
        <v>1.3000000000000001E-2</v>
      </c>
      <c r="H4" s="249">
        <f ca="1">'[2]6'!K$239*$F4/100</f>
        <v>0.26300000000000001</v>
      </c>
      <c r="I4" s="248">
        <f ca="1">'[2]6'!O$239*$F4/100</f>
        <v>0.14000000000000001</v>
      </c>
      <c r="J4" s="251">
        <f ca="1">'[2]6'!R$239*$F4/100</f>
        <v>8.0000000000000002E-3</v>
      </c>
      <c r="K4" s="252">
        <f ca="1">'[2]6'!AE$239*$F4/100</f>
        <v>0</v>
      </c>
      <c r="L4" s="253">
        <f ca="1">'[2]6'!AM$239*$F4/100</f>
        <v>1.9E-3</v>
      </c>
      <c r="M4" s="254">
        <f ca="1">'[2]6'!AN$239*$F4/100</f>
        <v>7.000000000000001E-4</v>
      </c>
      <c r="N4" s="252">
        <f ca="1">'[2]6'!AV$239*$F4/100</f>
        <v>0.1</v>
      </c>
      <c r="O4" s="255">
        <f ca="1">'[2]6'!BC$239*$F4/100</f>
        <v>5.7000000000000002E-2</v>
      </c>
      <c r="P4" s="255">
        <f ca="1">'[2]6'!BD$239*$F4/100</f>
        <v>0</v>
      </c>
      <c r="Q4" s="938"/>
      <c r="R4" s="938"/>
      <c r="S4" s="938"/>
      <c r="T4" s="938"/>
      <c r="U4" s="938"/>
    </row>
    <row r="5" spans="2:21">
      <c r="B5" s="264">
        <v>6103</v>
      </c>
      <c r="C5" s="38" t="s">
        <v>70</v>
      </c>
      <c r="D5" s="264">
        <v>2.5</v>
      </c>
      <c r="E5" s="248">
        <f ca="1">'[2]6'!E$111*$F5/100</f>
        <v>0.75</v>
      </c>
      <c r="F5" s="249">
        <f ca="1">'[2]6'!G$111*$F5/100</f>
        <v>2.2499999999999999E-2</v>
      </c>
      <c r="G5" s="249">
        <f ca="1">'[2]6'!I$111*$F5/100</f>
        <v>7.4999999999999997E-3</v>
      </c>
      <c r="H5" s="249">
        <f ca="1">'[2]6'!K$111*$F5/100</f>
        <v>0.16500000000000001</v>
      </c>
      <c r="I5" s="248">
        <f ca="1">'[2]6'!O$111*$F5/100</f>
        <v>0.3</v>
      </c>
      <c r="J5" s="251">
        <f ca="1">'[2]6'!R$111*$F5/100</f>
        <v>1.2500000000000001E-2</v>
      </c>
      <c r="K5" s="252">
        <f ca="1">'[2]6'!AE$111*$F5/100</f>
        <v>0</v>
      </c>
      <c r="L5" s="253">
        <f ca="1">'[2]6'!AM$111*$F5/100</f>
        <v>7.5000000000000002E-4</v>
      </c>
      <c r="M5" s="254">
        <f ca="1">'[2]6'!AN$111*$F5/100</f>
        <v>5.0000000000000001E-4</v>
      </c>
      <c r="N5" s="252">
        <f ca="1">'[2]6'!AV$111*$F5/100</f>
        <v>0.05</v>
      </c>
      <c r="O5" s="255">
        <f ca="1">'[2]6'!BC$111*$F5/100</f>
        <v>5.2499999999999998E-2</v>
      </c>
      <c r="P5" s="255">
        <f ca="1">'[2]6'!BD$111*$F5/100</f>
        <v>0</v>
      </c>
      <c r="Q5" s="938"/>
      <c r="R5" s="938"/>
      <c r="S5" s="938"/>
      <c r="T5" s="938"/>
      <c r="U5" s="938"/>
    </row>
    <row r="6" spans="2:21">
      <c r="B6" s="264">
        <v>17007</v>
      </c>
      <c r="C6" s="38" t="s">
        <v>5</v>
      </c>
      <c r="D6" s="264">
        <v>7</v>
      </c>
      <c r="E6" s="248">
        <f ca="1">'[2]17'!E$8*$F6/100</f>
        <v>4.97</v>
      </c>
      <c r="F6" s="249">
        <f ca="1">'[2]17'!G$8*$F6/100</f>
        <v>0.53900000000000003</v>
      </c>
      <c r="G6" s="249">
        <f ca="1">'[2]17'!I$8*$F6/100</f>
        <v>0</v>
      </c>
      <c r="H6" s="249">
        <f ca="1">'[2]17'!K$8*$F6/100</f>
        <v>0.70700000000000007</v>
      </c>
      <c r="I6" s="248">
        <f ca="1">'[2]17'!O$8*$F6/100</f>
        <v>2.0299999999999998</v>
      </c>
      <c r="J6" s="251">
        <f ca="1">'[2]17'!R$8*$F6/100</f>
        <v>0.11900000000000001</v>
      </c>
      <c r="K6" s="252">
        <f ca="1">'[2]17'!AE$8*$F6/100</f>
        <v>0</v>
      </c>
      <c r="L6" s="253">
        <f ca="1">'[2]17'!AM$8*$F6/100</f>
        <v>3.5000000000000005E-3</v>
      </c>
      <c r="M6" s="254">
        <f ca="1">'[2]17'!AN$8*$F6/100</f>
        <v>1.1900000000000001E-2</v>
      </c>
      <c r="N6" s="252">
        <f ca="1">'[2]17'!AV$8*$F6/100</f>
        <v>0</v>
      </c>
      <c r="O6" s="255">
        <f ca="1">'[2]17'!BC$8*$F6/100</f>
        <v>0</v>
      </c>
      <c r="P6" s="255">
        <f ca="1">'[2]17'!BD$8*$F6/100</f>
        <v>1.0149999999999999</v>
      </c>
      <c r="Q6" s="938"/>
      <c r="R6" s="938"/>
      <c r="S6" s="938"/>
      <c r="T6" s="938"/>
      <c r="U6" s="938"/>
    </row>
    <row r="7" spans="2:21">
      <c r="B7" s="264">
        <v>16001</v>
      </c>
      <c r="C7" s="38" t="s">
        <v>78</v>
      </c>
      <c r="D7" s="264">
        <v>5</v>
      </c>
      <c r="E7" s="248">
        <f ca="1">'[2]16'!E$2*$F7/100</f>
        <v>5.45</v>
      </c>
      <c r="F7" s="249">
        <f ca="1">'[2]16'!G$2*$F7/100</f>
        <v>0.02</v>
      </c>
      <c r="G7" s="249">
        <f ca="1">'[2]16'!I$2*$F7/100</f>
        <v>0</v>
      </c>
      <c r="H7" s="249">
        <f ca="1">'[2]16'!K$2*$F7/100</f>
        <v>0.245</v>
      </c>
      <c r="I7" s="248">
        <f ca="1">'[2]16'!O$2*$F7/100</f>
        <v>0.15</v>
      </c>
      <c r="J7" s="251">
        <f ca="1">'[2]16'!R$2*$F7/100</f>
        <v>0</v>
      </c>
      <c r="K7" s="252">
        <f ca="1">'[2]16'!AE$2*$F7/100</f>
        <v>0</v>
      </c>
      <c r="L7" s="253">
        <f ca="1">'[2]16'!AM$2*$F7/100</f>
        <v>0</v>
      </c>
      <c r="M7" s="254">
        <f ca="1">'[2]16'!AN$2*$F7/100</f>
        <v>0</v>
      </c>
      <c r="N7" s="252">
        <f ca="1">'[2]16'!AV$2*$F7/100</f>
        <v>0</v>
      </c>
      <c r="O7" s="255">
        <f ca="1">'[2]16'!BC$2*$F7/100</f>
        <v>0</v>
      </c>
      <c r="P7" s="255">
        <f ca="1">'[2]16'!BD$2*$F7/100</f>
        <v>0</v>
      </c>
      <c r="Q7" s="938"/>
      <c r="R7" s="938"/>
      <c r="S7" s="938"/>
      <c r="T7" s="938"/>
      <c r="U7" s="938"/>
    </row>
    <row r="8" spans="2:21">
      <c r="B8" s="264">
        <v>6227</v>
      </c>
      <c r="C8" s="38" t="s">
        <v>27</v>
      </c>
      <c r="D8" s="264">
        <v>4</v>
      </c>
      <c r="E8" s="248">
        <f ca="1">'[2]6'!E$243*$F8/100</f>
        <v>1.24</v>
      </c>
      <c r="F8" s="249">
        <f ca="1">'[2]6'!G$243*$F8/100</f>
        <v>0.06</v>
      </c>
      <c r="G8" s="249">
        <f ca="1">'[2]6'!I$243*$F8/100</f>
        <v>1.2E-2</v>
      </c>
      <c r="H8" s="249">
        <f ca="1">'[2]6'!K$243*$F8/100</f>
        <v>0.28000000000000003</v>
      </c>
      <c r="I8" s="248">
        <f ca="1">'[2]6'!O$243*$F8/100</f>
        <v>2.16</v>
      </c>
      <c r="J8" s="251">
        <f ca="1">'[2]6'!R$243*$F8/100</f>
        <v>2.7999999999999997E-2</v>
      </c>
      <c r="K8" s="252">
        <f ca="1">'[2]6'!AE$243*$F8/100</f>
        <v>6</v>
      </c>
      <c r="L8" s="253">
        <f ca="1">'[2]6'!AM$243*$F8/100</f>
        <v>2E-3</v>
      </c>
      <c r="M8" s="254">
        <f ca="1">'[2]6'!AN$243*$F8/100</f>
        <v>3.5999999999999999E-3</v>
      </c>
      <c r="N8" s="252">
        <f ca="1">'[2]6'!AV$243*$F8/100</f>
        <v>1.24</v>
      </c>
      <c r="O8" s="255">
        <f ca="1">'[2]6'!BC$243*$F8/100</f>
        <v>0.11599999999999999</v>
      </c>
      <c r="P8" s="255">
        <f ca="1">'[2]6'!BD$243*$F8/100</f>
        <v>0</v>
      </c>
      <c r="Q8" s="938"/>
      <c r="R8" s="938"/>
      <c r="S8" s="938"/>
      <c r="T8" s="938"/>
      <c r="U8" s="938"/>
    </row>
    <row r="9" spans="2:21">
      <c r="B9" s="264">
        <v>2034</v>
      </c>
      <c r="C9" s="38" t="s">
        <v>3</v>
      </c>
      <c r="D9" s="264">
        <v>9</v>
      </c>
      <c r="E9" s="248">
        <f ca="1">'[2]2'!E$35*$F9/100</f>
        <v>29.7</v>
      </c>
      <c r="F9" s="249">
        <f ca="1">'[2]2'!G$35*$F9/100</f>
        <v>9.0000000000000011E-3</v>
      </c>
      <c r="G9" s="249">
        <f ca="1">'[2]2'!I$35*$F9/100</f>
        <v>9.0000000000000011E-3</v>
      </c>
      <c r="H9" s="249">
        <f ca="1">'[2]2'!K$35*$F9/100</f>
        <v>7.3439999999999994</v>
      </c>
      <c r="I9" s="248">
        <f ca="1">'[2]2'!O$35*$F9/100</f>
        <v>0.9</v>
      </c>
      <c r="J9" s="251">
        <f ca="1">'[2]2'!R$35*$F9/100</f>
        <v>5.3999999999999992E-2</v>
      </c>
      <c r="K9" s="252">
        <f ca="1">'[2]2'!AE$35*$F9/100</f>
        <v>0</v>
      </c>
      <c r="L9" s="253">
        <f ca="1">'[2]2'!AM$35*$F9/100</f>
        <v>0</v>
      </c>
      <c r="M9" s="254">
        <f ca="1">'[2]2'!AN$35*$F9/100</f>
        <v>0</v>
      </c>
      <c r="N9" s="252">
        <f ca="1">'[2]2'!AV$35*$F9/100</f>
        <v>0</v>
      </c>
      <c r="O9" s="255">
        <f ca="1">'[2]2'!BC$35*$F9/100</f>
        <v>0</v>
      </c>
      <c r="P9" s="255">
        <f ca="1">'[2]2'!BD$35*$F9/100</f>
        <v>0</v>
      </c>
      <c r="Q9" s="938"/>
      <c r="R9" s="938"/>
      <c r="S9" s="938"/>
      <c r="T9" s="938"/>
      <c r="U9" s="938"/>
    </row>
    <row r="10" spans="2:21">
      <c r="B10" s="266">
        <v>14006</v>
      </c>
      <c r="C10" s="377" t="s">
        <v>15</v>
      </c>
      <c r="D10" s="266">
        <v>4</v>
      </c>
      <c r="E10" s="267">
        <f ca="1">'[2]14'!E$8*$F10/100</f>
        <v>36.840000000000003</v>
      </c>
      <c r="F10" s="268">
        <f ca="1">'[2]14'!G$8*$F10/100</f>
        <v>0</v>
      </c>
      <c r="G10" s="268">
        <f ca="1">'[2]14'!I$8*$F10/100</f>
        <v>4</v>
      </c>
      <c r="H10" s="268">
        <f ca="1">'[2]14'!K$8*$F10/100</f>
        <v>0</v>
      </c>
      <c r="I10" s="267">
        <f ca="1">'[2]14'!O$8*$F10/100</f>
        <v>0</v>
      </c>
      <c r="J10" s="268">
        <f ca="1">'[2]14'!R$8*$F10/100</f>
        <v>0</v>
      </c>
      <c r="K10" s="270">
        <f ca="1">'[2]14'!AE$8*$F10/100</f>
        <v>0</v>
      </c>
      <c r="L10" s="271">
        <f ca="1">'[2]14'!AM$8*$F10/100</f>
        <v>0</v>
      </c>
      <c r="M10" s="272">
        <f ca="1">'[2]14'!AN$8*$F10/100</f>
        <v>0</v>
      </c>
      <c r="N10" s="270">
        <f ca="1">'[2]14'!AV$8*$F10/100</f>
        <v>0</v>
      </c>
      <c r="O10" s="273">
        <f ca="1">'[2]14'!BC$8*$F10/100</f>
        <v>0</v>
      </c>
      <c r="P10" s="273">
        <f ca="1">'[2]14'!BD$8*$F10/100</f>
        <v>0</v>
      </c>
      <c r="Q10" s="947"/>
      <c r="R10" s="947"/>
      <c r="S10" s="947"/>
      <c r="T10" s="947"/>
      <c r="U10" s="947"/>
    </row>
    <row r="11" spans="2:21">
      <c r="B11" s="14"/>
      <c r="C11" s="178" t="s">
        <v>1678</v>
      </c>
      <c r="D11" s="264">
        <f t="shared" ref="D11:P11" si="0">SUM(D3:D10)</f>
        <v>132.5</v>
      </c>
      <c r="E11" s="248">
        <f t="shared" ca="1" si="0"/>
        <v>280.28999999999996</v>
      </c>
      <c r="F11" s="249">
        <f t="shared" ca="1" si="0"/>
        <v>16.910499999999999</v>
      </c>
      <c r="G11" s="249">
        <f t="shared" ca="1" si="0"/>
        <v>18.041499999999999</v>
      </c>
      <c r="H11" s="249">
        <f t="shared" ca="1" si="0"/>
        <v>9.0039999999999996</v>
      </c>
      <c r="I11" s="248">
        <f t="shared" ca="1" si="0"/>
        <v>10.68</v>
      </c>
      <c r="J11" s="251">
        <f t="shared" ca="1" si="0"/>
        <v>0.62150000000000016</v>
      </c>
      <c r="K11" s="252">
        <f t="shared" ca="1" si="0"/>
        <v>45</v>
      </c>
      <c r="L11" s="253">
        <f t="shared" ca="1" si="0"/>
        <v>7.8150000000000011E-2</v>
      </c>
      <c r="M11" s="254">
        <f t="shared" ca="1" si="0"/>
        <v>0.19669999999999999</v>
      </c>
      <c r="N11" s="252">
        <f t="shared" ca="1" si="0"/>
        <v>4.3899999999999997</v>
      </c>
      <c r="O11" s="255">
        <f t="shared" ca="1" si="0"/>
        <v>0.22549999999999998</v>
      </c>
      <c r="P11" s="255">
        <f t="shared" ca="1" si="0"/>
        <v>1.115</v>
      </c>
      <c r="Q11" s="264">
        <v>0</v>
      </c>
      <c r="R11" s="441">
        <v>3</v>
      </c>
      <c r="S11" s="264">
        <v>0</v>
      </c>
      <c r="T11" s="264">
        <v>0</v>
      </c>
      <c r="U11" s="264">
        <v>0</v>
      </c>
    </row>
    <row r="12" spans="2:21">
      <c r="D12" s="14"/>
      <c r="E12" s="14"/>
      <c r="F12" s="14"/>
      <c r="G12" s="14"/>
    </row>
    <row r="13" spans="2:21">
      <c r="C13" s="10"/>
      <c r="D13" s="17"/>
      <c r="E13" s="18"/>
      <c r="F13" s="17"/>
      <c r="G13" s="18"/>
      <c r="H13" s="11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3:16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</sheetData>
  <mergeCells count="1">
    <mergeCell ref="Q3:U10"/>
  </mergeCells>
  <phoneticPr fontId="1"/>
  <pageMargins left="0.7" right="0.7" top="0.75" bottom="0.75" header="0.3" footer="0.3"/>
  <pageSetup paperSize="9" scale="79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1.375" customWidth="1"/>
    <col min="4" max="16" width="11.125" customWidth="1"/>
    <col min="17" max="21" width="9" customWidth="1"/>
  </cols>
  <sheetData>
    <row r="1" spans="1:21" s="478" customFormat="1">
      <c r="B1" s="30" t="s">
        <v>2245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458</v>
      </c>
      <c r="C3" s="366" t="s">
        <v>457</v>
      </c>
      <c r="D3" s="176">
        <v>40</v>
      </c>
      <c r="E3" s="176">
        <v>32.799999999999997</v>
      </c>
      <c r="F3" s="176">
        <v>7.36</v>
      </c>
      <c r="G3" s="176">
        <v>0.12</v>
      </c>
      <c r="H3" s="176">
        <v>0.12</v>
      </c>
      <c r="I3" s="176">
        <v>2.68</v>
      </c>
      <c r="J3" s="176">
        <v>0.08</v>
      </c>
      <c r="K3" s="176">
        <v>0.4</v>
      </c>
      <c r="L3" s="176">
        <v>0.03</v>
      </c>
      <c r="M3" s="176">
        <v>0.01</v>
      </c>
      <c r="N3" s="176">
        <v>0</v>
      </c>
      <c r="O3" s="176">
        <v>0</v>
      </c>
      <c r="P3" s="176">
        <v>0.16</v>
      </c>
      <c r="Q3" s="974"/>
      <c r="R3" s="974"/>
      <c r="S3" s="974"/>
      <c r="T3" s="974"/>
      <c r="U3" s="974"/>
    </row>
    <row r="4" spans="1:21" s="30" customFormat="1">
      <c r="A4" s="478"/>
      <c r="B4" s="365" t="s">
        <v>499</v>
      </c>
      <c r="C4" s="366" t="s">
        <v>498</v>
      </c>
      <c r="D4" s="176">
        <v>3</v>
      </c>
      <c r="E4" s="176">
        <v>11.04</v>
      </c>
      <c r="F4" s="176">
        <v>0.24</v>
      </c>
      <c r="G4" s="176">
        <v>0.05</v>
      </c>
      <c r="H4" s="176">
        <v>2.2799999999999998</v>
      </c>
      <c r="I4" s="176">
        <v>0.69</v>
      </c>
      <c r="J4" s="176">
        <v>0.02</v>
      </c>
      <c r="K4" s="176">
        <v>0</v>
      </c>
      <c r="L4" s="176">
        <v>0</v>
      </c>
      <c r="M4" s="176">
        <v>0</v>
      </c>
      <c r="N4" s="176">
        <v>0</v>
      </c>
      <c r="O4" s="176">
        <v>0.08</v>
      </c>
      <c r="P4" s="176">
        <v>0</v>
      </c>
      <c r="Q4" s="975"/>
      <c r="R4" s="975"/>
      <c r="S4" s="975"/>
      <c r="T4" s="975"/>
      <c r="U4" s="975"/>
    </row>
    <row r="5" spans="1:21" s="30" customFormat="1">
      <c r="A5" s="478"/>
      <c r="B5" s="365" t="s">
        <v>497</v>
      </c>
      <c r="C5" s="366" t="s">
        <v>478</v>
      </c>
      <c r="D5" s="176">
        <v>5</v>
      </c>
      <c r="E5" s="176">
        <v>2.35</v>
      </c>
      <c r="F5" s="176">
        <v>0.53</v>
      </c>
      <c r="G5" s="176">
        <v>0</v>
      </c>
      <c r="H5" s="176">
        <v>0.02</v>
      </c>
      <c r="I5" s="176">
        <v>0.3</v>
      </c>
      <c r="J5" s="176">
        <v>0</v>
      </c>
      <c r="K5" s="176">
        <v>0</v>
      </c>
      <c r="L5" s="176">
        <v>0</v>
      </c>
      <c r="M5" s="176">
        <v>0.02</v>
      </c>
      <c r="N5" s="176">
        <v>0</v>
      </c>
      <c r="O5" s="176">
        <v>0</v>
      </c>
      <c r="P5" s="176">
        <v>0.03</v>
      </c>
      <c r="Q5" s="975"/>
      <c r="R5" s="975"/>
      <c r="S5" s="975"/>
      <c r="T5" s="975"/>
      <c r="U5" s="975"/>
    </row>
    <row r="6" spans="1:21" s="30" customFormat="1">
      <c r="A6" s="478"/>
      <c r="B6" s="365" t="s">
        <v>496</v>
      </c>
      <c r="C6" s="366" t="s">
        <v>495</v>
      </c>
      <c r="D6" s="176">
        <v>3</v>
      </c>
      <c r="E6" s="176">
        <v>5.04</v>
      </c>
      <c r="F6" s="176">
        <v>0.08</v>
      </c>
      <c r="G6" s="176">
        <v>0.01</v>
      </c>
      <c r="H6" s="176">
        <v>1.1100000000000001</v>
      </c>
      <c r="I6" s="176">
        <v>0.09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0.01</v>
      </c>
      <c r="P6" s="176">
        <v>0</v>
      </c>
      <c r="Q6" s="975"/>
      <c r="R6" s="975"/>
      <c r="S6" s="975"/>
      <c r="T6" s="975"/>
      <c r="U6" s="975"/>
    </row>
    <row r="7" spans="1:21" s="30" customFormat="1">
      <c r="A7" s="478"/>
      <c r="B7" s="365" t="s">
        <v>494</v>
      </c>
      <c r="C7" s="366" t="s">
        <v>392</v>
      </c>
      <c r="D7" s="176">
        <v>13</v>
      </c>
      <c r="E7" s="176">
        <v>119.73</v>
      </c>
      <c r="F7" s="176">
        <v>0</v>
      </c>
      <c r="G7" s="176">
        <v>13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975"/>
      <c r="R7" s="975"/>
      <c r="S7" s="975"/>
      <c r="T7" s="975"/>
      <c r="U7" s="975"/>
    </row>
    <row r="8" spans="1:21" s="30" customFormat="1">
      <c r="A8" s="478"/>
      <c r="B8" s="365" t="s">
        <v>493</v>
      </c>
      <c r="C8" s="366" t="s">
        <v>445</v>
      </c>
      <c r="D8" s="176">
        <v>1</v>
      </c>
      <c r="E8" s="176">
        <v>0.37</v>
      </c>
      <c r="F8" s="176">
        <v>0.04</v>
      </c>
      <c r="G8" s="176">
        <v>0</v>
      </c>
      <c r="H8" s="176">
        <v>0.08</v>
      </c>
      <c r="I8" s="176">
        <v>2.2999999999999998</v>
      </c>
      <c r="J8" s="176">
        <v>0.02</v>
      </c>
      <c r="K8" s="176">
        <v>8</v>
      </c>
      <c r="L8" s="176">
        <v>0</v>
      </c>
      <c r="M8" s="176">
        <v>0</v>
      </c>
      <c r="N8" s="176">
        <v>0.26</v>
      </c>
      <c r="O8" s="176">
        <v>7.0000000000000007E-2</v>
      </c>
      <c r="P8" s="176">
        <v>0</v>
      </c>
      <c r="Q8" s="975"/>
      <c r="R8" s="975"/>
      <c r="S8" s="975"/>
      <c r="T8" s="975"/>
      <c r="U8" s="975"/>
    </row>
    <row r="9" spans="1:21" s="30" customFormat="1">
      <c r="A9" s="478"/>
      <c r="B9" s="365" t="s">
        <v>492</v>
      </c>
      <c r="C9" s="366" t="s">
        <v>491</v>
      </c>
      <c r="D9" s="176">
        <v>3</v>
      </c>
      <c r="E9" s="176">
        <v>0.78</v>
      </c>
      <c r="F9" s="176">
        <v>0.01</v>
      </c>
      <c r="G9" s="176">
        <v>0.01</v>
      </c>
      <c r="H9" s="176">
        <v>0.26</v>
      </c>
      <c r="I9" s="176">
        <v>0.21</v>
      </c>
      <c r="J9" s="176">
        <v>0</v>
      </c>
      <c r="K9" s="176">
        <v>0.03</v>
      </c>
      <c r="L9" s="176">
        <v>0</v>
      </c>
      <c r="M9" s="176">
        <v>0</v>
      </c>
      <c r="N9" s="176">
        <v>1.5</v>
      </c>
      <c r="O9" s="176">
        <v>0</v>
      </c>
      <c r="P9" s="176">
        <v>0</v>
      </c>
      <c r="Q9" s="975"/>
      <c r="R9" s="975"/>
      <c r="S9" s="975"/>
      <c r="T9" s="975"/>
      <c r="U9" s="975"/>
    </row>
    <row r="10" spans="1:21" s="30" customFormat="1">
      <c r="A10" s="478"/>
      <c r="B10" s="365" t="s">
        <v>490</v>
      </c>
      <c r="C10" s="366" t="s">
        <v>489</v>
      </c>
      <c r="D10" s="176">
        <v>0.5</v>
      </c>
      <c r="E10" s="176">
        <v>1.62</v>
      </c>
      <c r="F10" s="176">
        <v>0.15</v>
      </c>
      <c r="G10" s="176">
        <v>0.03</v>
      </c>
      <c r="H10" s="176">
        <v>0.19</v>
      </c>
      <c r="I10" s="176">
        <v>2.1</v>
      </c>
      <c r="J10" s="176">
        <v>0.09</v>
      </c>
      <c r="K10" s="176">
        <v>12</v>
      </c>
      <c r="L10" s="176">
        <v>0</v>
      </c>
      <c r="M10" s="176">
        <v>0.01</v>
      </c>
      <c r="N10" s="176">
        <v>0.3</v>
      </c>
      <c r="O10" s="176">
        <v>0.19</v>
      </c>
      <c r="P10" s="176">
        <v>0</v>
      </c>
      <c r="Q10" s="975"/>
      <c r="R10" s="975"/>
      <c r="S10" s="975"/>
      <c r="T10" s="975"/>
      <c r="U10" s="975"/>
    </row>
    <row r="11" spans="1:21" s="30" customFormat="1">
      <c r="A11" s="478"/>
      <c r="B11" s="365" t="s">
        <v>373</v>
      </c>
      <c r="C11" s="366" t="s">
        <v>372</v>
      </c>
      <c r="D11" s="176">
        <v>1.5</v>
      </c>
      <c r="E11" s="176">
        <v>0</v>
      </c>
      <c r="F11" s="176">
        <v>0</v>
      </c>
      <c r="G11" s="176">
        <v>0</v>
      </c>
      <c r="H11" s="176">
        <v>0</v>
      </c>
      <c r="I11" s="176">
        <v>0.33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1.49</v>
      </c>
      <c r="Q11" s="976"/>
      <c r="R11" s="976"/>
      <c r="S11" s="976"/>
      <c r="T11" s="976"/>
      <c r="U11" s="976"/>
    </row>
    <row r="12" spans="1:21" s="30" customFormat="1">
      <c r="A12" s="478"/>
      <c r="B12" s="182"/>
      <c r="C12" s="178" t="s">
        <v>1678</v>
      </c>
      <c r="D12" s="181">
        <f t="shared" ref="D12:P12" si="0">SUM(D3:D11)</f>
        <v>70</v>
      </c>
      <c r="E12" s="180">
        <f t="shared" si="0"/>
        <v>173.73000000000002</v>
      </c>
      <c r="F12" s="179">
        <f t="shared" si="0"/>
        <v>8.41</v>
      </c>
      <c r="G12" s="179">
        <f t="shared" si="0"/>
        <v>13.219999999999999</v>
      </c>
      <c r="H12" s="179">
        <f t="shared" si="0"/>
        <v>4.0600000000000005</v>
      </c>
      <c r="I12" s="180">
        <f t="shared" si="0"/>
        <v>8.6999999999999993</v>
      </c>
      <c r="J12" s="179">
        <f t="shared" si="0"/>
        <v>0.21000000000000002</v>
      </c>
      <c r="K12" s="180">
        <f t="shared" si="0"/>
        <v>20.43</v>
      </c>
      <c r="L12" s="181">
        <f t="shared" si="0"/>
        <v>0.03</v>
      </c>
      <c r="M12" s="181">
        <f t="shared" si="0"/>
        <v>0.04</v>
      </c>
      <c r="N12" s="180">
        <f t="shared" si="0"/>
        <v>2.06</v>
      </c>
      <c r="O12" s="179">
        <f t="shared" si="0"/>
        <v>0.35</v>
      </c>
      <c r="P12" s="179">
        <f t="shared" si="0"/>
        <v>1.68</v>
      </c>
      <c r="Q12" s="178">
        <v>0</v>
      </c>
      <c r="R12" s="178">
        <v>1</v>
      </c>
      <c r="S12" s="178">
        <v>0</v>
      </c>
      <c r="T12" s="178">
        <v>0</v>
      </c>
      <c r="U12" s="178">
        <v>0</v>
      </c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1"/>
  </mergeCells>
  <phoneticPr fontId="1"/>
  <pageMargins left="0.7" right="0.7" top="0.75" bottom="0.75" header="0.3" footer="0.3"/>
  <pageSetup paperSize="9" scale="63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6.75" customWidth="1"/>
    <col min="4" max="16" width="11.125" customWidth="1"/>
    <col min="17" max="21" width="9" customWidth="1"/>
  </cols>
  <sheetData>
    <row r="1" spans="1:21" s="478" customFormat="1">
      <c r="B1" s="30" t="s">
        <v>2246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488</v>
      </c>
      <c r="C3" s="366" t="s">
        <v>487</v>
      </c>
      <c r="D3" s="176">
        <v>80</v>
      </c>
      <c r="E3" s="176">
        <v>61.6</v>
      </c>
      <c r="F3" s="176">
        <v>14.08</v>
      </c>
      <c r="G3" s="176">
        <v>0.16</v>
      </c>
      <c r="H3" s="176">
        <v>0.08</v>
      </c>
      <c r="I3" s="176">
        <v>25.6</v>
      </c>
      <c r="J3" s="176">
        <v>0.16</v>
      </c>
      <c r="K3" s="176">
        <v>7.2</v>
      </c>
      <c r="L3" s="176">
        <v>0.08</v>
      </c>
      <c r="M3" s="176">
        <v>0.08</v>
      </c>
      <c r="N3" s="176">
        <v>0</v>
      </c>
      <c r="O3" s="176">
        <v>0</v>
      </c>
      <c r="P3" s="176">
        <v>0.24</v>
      </c>
      <c r="Q3" s="974"/>
      <c r="R3" s="974"/>
      <c r="S3" s="974"/>
      <c r="T3" s="974"/>
      <c r="U3" s="974"/>
    </row>
    <row r="4" spans="1:21" s="30" customFormat="1">
      <c r="A4" s="478"/>
      <c r="B4" s="365" t="s">
        <v>482</v>
      </c>
      <c r="C4" s="366" t="s">
        <v>372</v>
      </c>
      <c r="D4" s="176">
        <v>0.8</v>
      </c>
      <c r="E4" s="176">
        <v>0</v>
      </c>
      <c r="F4" s="176">
        <v>0</v>
      </c>
      <c r="G4" s="176">
        <v>0</v>
      </c>
      <c r="H4" s="176">
        <v>0</v>
      </c>
      <c r="I4" s="176">
        <v>0.17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0.78</v>
      </c>
      <c r="Q4" s="975"/>
      <c r="R4" s="975"/>
      <c r="S4" s="975"/>
      <c r="T4" s="975"/>
      <c r="U4" s="975"/>
    </row>
    <row r="5" spans="1:21" s="30" customFormat="1">
      <c r="A5" s="478"/>
      <c r="B5" s="365" t="s">
        <v>481</v>
      </c>
      <c r="C5" s="366" t="s">
        <v>480</v>
      </c>
      <c r="D5" s="176">
        <v>3</v>
      </c>
      <c r="E5" s="176">
        <v>11.04</v>
      </c>
      <c r="F5" s="176">
        <v>0.24</v>
      </c>
      <c r="G5" s="176">
        <v>0.05</v>
      </c>
      <c r="H5" s="176">
        <v>2.2799999999999998</v>
      </c>
      <c r="I5" s="176">
        <v>0.69</v>
      </c>
      <c r="J5" s="176">
        <v>0.02</v>
      </c>
      <c r="K5" s="176">
        <v>0</v>
      </c>
      <c r="L5" s="176">
        <v>0</v>
      </c>
      <c r="M5" s="176">
        <v>0</v>
      </c>
      <c r="N5" s="176">
        <v>0</v>
      </c>
      <c r="O5" s="176">
        <v>0.08</v>
      </c>
      <c r="P5" s="176">
        <v>0</v>
      </c>
      <c r="Q5" s="975"/>
      <c r="R5" s="975"/>
      <c r="S5" s="975"/>
      <c r="T5" s="975"/>
      <c r="U5" s="975"/>
    </row>
    <row r="6" spans="1:21" s="30" customFormat="1">
      <c r="A6" s="478"/>
      <c r="B6" s="365" t="s">
        <v>479</v>
      </c>
      <c r="C6" s="366" t="s">
        <v>478</v>
      </c>
      <c r="D6" s="176">
        <v>5</v>
      </c>
      <c r="E6" s="176">
        <v>2.35</v>
      </c>
      <c r="F6" s="176">
        <v>0.53</v>
      </c>
      <c r="G6" s="176">
        <v>0</v>
      </c>
      <c r="H6" s="176">
        <v>0.02</v>
      </c>
      <c r="I6" s="176">
        <v>0.3</v>
      </c>
      <c r="J6" s="176">
        <v>0</v>
      </c>
      <c r="K6" s="176">
        <v>0</v>
      </c>
      <c r="L6" s="176">
        <v>0</v>
      </c>
      <c r="M6" s="176">
        <v>0.02</v>
      </c>
      <c r="N6" s="176">
        <v>0</v>
      </c>
      <c r="O6" s="176">
        <v>0</v>
      </c>
      <c r="P6" s="176">
        <v>0</v>
      </c>
      <c r="Q6" s="975"/>
      <c r="R6" s="975"/>
      <c r="S6" s="975"/>
      <c r="T6" s="975"/>
      <c r="U6" s="975"/>
    </row>
    <row r="7" spans="1:21" s="30" customFormat="1">
      <c r="A7" s="478"/>
      <c r="B7" s="365" t="s">
        <v>486</v>
      </c>
      <c r="C7" s="366" t="s">
        <v>485</v>
      </c>
      <c r="D7" s="176">
        <v>20</v>
      </c>
      <c r="E7" s="176">
        <v>71.2</v>
      </c>
      <c r="F7" s="176">
        <v>1.9</v>
      </c>
      <c r="G7" s="176">
        <v>0.22</v>
      </c>
      <c r="H7" s="176">
        <v>14.54</v>
      </c>
      <c r="I7" s="176">
        <v>3.4</v>
      </c>
      <c r="J7" s="176">
        <v>0.12</v>
      </c>
      <c r="K7" s="176">
        <v>0</v>
      </c>
      <c r="L7" s="176">
        <v>0.02</v>
      </c>
      <c r="M7" s="176">
        <v>0</v>
      </c>
      <c r="N7" s="176">
        <v>0</v>
      </c>
      <c r="O7" s="176">
        <v>0.5</v>
      </c>
      <c r="P7" s="176">
        <v>0.76</v>
      </c>
      <c r="Q7" s="975"/>
      <c r="R7" s="975"/>
      <c r="S7" s="975"/>
      <c r="T7" s="975"/>
      <c r="U7" s="975"/>
    </row>
    <row r="8" spans="1:21" s="30" customFormat="1">
      <c r="A8" s="478"/>
      <c r="B8" s="365" t="s">
        <v>475</v>
      </c>
      <c r="C8" s="366" t="s">
        <v>474</v>
      </c>
      <c r="D8" s="176">
        <v>5.12</v>
      </c>
      <c r="E8" s="176">
        <v>47.16</v>
      </c>
      <c r="F8" s="176">
        <v>0</v>
      </c>
      <c r="G8" s="176">
        <v>5.12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975"/>
      <c r="R8" s="975"/>
      <c r="S8" s="975"/>
      <c r="T8" s="975"/>
      <c r="U8" s="975"/>
    </row>
    <row r="9" spans="1:21" s="30" customFormat="1">
      <c r="A9" s="478"/>
      <c r="B9" s="365" t="s">
        <v>473</v>
      </c>
      <c r="C9" s="366" t="s">
        <v>471</v>
      </c>
      <c r="D9" s="176">
        <v>15</v>
      </c>
      <c r="E9" s="176">
        <v>2.1</v>
      </c>
      <c r="F9" s="176">
        <v>0.15</v>
      </c>
      <c r="G9" s="176">
        <v>0.02</v>
      </c>
      <c r="H9" s="176">
        <v>0.45</v>
      </c>
      <c r="I9" s="176">
        <v>3.9</v>
      </c>
      <c r="J9" s="176">
        <v>0.05</v>
      </c>
      <c r="K9" s="176">
        <v>4.2</v>
      </c>
      <c r="L9" s="176">
        <v>0</v>
      </c>
      <c r="M9" s="176">
        <v>0</v>
      </c>
      <c r="N9" s="176">
        <v>2.1</v>
      </c>
      <c r="O9" s="176">
        <v>0.17</v>
      </c>
      <c r="P9" s="176">
        <v>0</v>
      </c>
      <c r="Q9" s="976"/>
      <c r="R9" s="976"/>
      <c r="S9" s="976"/>
      <c r="T9" s="976"/>
      <c r="U9" s="976"/>
    </row>
    <row r="10" spans="1:21" s="30" customFormat="1">
      <c r="A10" s="478"/>
      <c r="B10" s="182"/>
      <c r="C10" s="178" t="s">
        <v>1678</v>
      </c>
      <c r="D10" s="181">
        <f t="shared" ref="D10:P10" si="0">SUM(D3:D9)</f>
        <v>128.92000000000002</v>
      </c>
      <c r="E10" s="180">
        <f t="shared" si="0"/>
        <v>195.45</v>
      </c>
      <c r="F10" s="179">
        <f t="shared" si="0"/>
        <v>16.899999999999999</v>
      </c>
      <c r="G10" s="179">
        <f t="shared" si="0"/>
        <v>5.5699999999999994</v>
      </c>
      <c r="H10" s="179">
        <f t="shared" si="0"/>
        <v>17.369999999999997</v>
      </c>
      <c r="I10" s="180">
        <f t="shared" si="0"/>
        <v>34.06</v>
      </c>
      <c r="J10" s="179">
        <f t="shared" si="0"/>
        <v>0.35</v>
      </c>
      <c r="K10" s="180">
        <f t="shared" si="0"/>
        <v>11.4</v>
      </c>
      <c r="L10" s="181">
        <f t="shared" si="0"/>
        <v>0.1</v>
      </c>
      <c r="M10" s="181">
        <f t="shared" si="0"/>
        <v>0.1</v>
      </c>
      <c r="N10" s="180">
        <f t="shared" si="0"/>
        <v>2.1</v>
      </c>
      <c r="O10" s="179">
        <f t="shared" si="0"/>
        <v>0.75</v>
      </c>
      <c r="P10" s="179">
        <f t="shared" si="0"/>
        <v>1.78</v>
      </c>
      <c r="Q10" s="178">
        <v>0</v>
      </c>
      <c r="R10" s="178">
        <v>2</v>
      </c>
      <c r="S10" s="178">
        <v>0</v>
      </c>
      <c r="T10" s="178">
        <v>0</v>
      </c>
      <c r="U10" s="178">
        <v>0</v>
      </c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9"/>
  </mergeCells>
  <phoneticPr fontId="1"/>
  <pageMargins left="0.7" right="0.7" top="0.75" bottom="0.75" header="0.3" footer="0.3"/>
  <pageSetup paperSize="9" scale="61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4.125" customWidth="1"/>
    <col min="4" max="16" width="11.125" customWidth="1"/>
  </cols>
  <sheetData>
    <row r="1" spans="1:21" s="478" customFormat="1">
      <c r="B1" s="30" t="s">
        <v>2247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484</v>
      </c>
      <c r="C3" s="366" t="s">
        <v>483</v>
      </c>
      <c r="D3" s="176">
        <v>80</v>
      </c>
      <c r="E3" s="176">
        <v>98.4</v>
      </c>
      <c r="F3" s="176">
        <v>15.84</v>
      </c>
      <c r="G3" s="176">
        <v>3.36</v>
      </c>
      <c r="H3" s="176">
        <v>0</v>
      </c>
      <c r="I3" s="176">
        <v>9.6</v>
      </c>
      <c r="J3" s="176">
        <v>0.16</v>
      </c>
      <c r="K3" s="176">
        <v>144</v>
      </c>
      <c r="L3" s="176">
        <v>0.02</v>
      </c>
      <c r="M3" s="176">
        <v>0.16</v>
      </c>
      <c r="N3" s="176">
        <v>2.4</v>
      </c>
      <c r="O3" s="176">
        <v>0</v>
      </c>
      <c r="P3" s="176">
        <v>0.16</v>
      </c>
      <c r="Q3" s="974"/>
      <c r="R3" s="974"/>
      <c r="S3" s="974"/>
      <c r="T3" s="974"/>
      <c r="U3" s="974"/>
    </row>
    <row r="4" spans="1:21" s="30" customFormat="1">
      <c r="A4" s="478"/>
      <c r="B4" s="365" t="s">
        <v>482</v>
      </c>
      <c r="C4" s="366" t="s">
        <v>372</v>
      </c>
      <c r="D4" s="176">
        <v>0.8</v>
      </c>
      <c r="E4" s="176">
        <v>0</v>
      </c>
      <c r="F4" s="176">
        <v>0</v>
      </c>
      <c r="G4" s="176">
        <v>0</v>
      </c>
      <c r="H4" s="176">
        <v>0</v>
      </c>
      <c r="I4" s="176">
        <v>0.17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0.78</v>
      </c>
      <c r="Q4" s="975"/>
      <c r="R4" s="975"/>
      <c r="S4" s="975"/>
      <c r="T4" s="975"/>
      <c r="U4" s="975"/>
    </row>
    <row r="5" spans="1:21" s="30" customFormat="1">
      <c r="A5" s="478"/>
      <c r="B5" s="365" t="s">
        <v>481</v>
      </c>
      <c r="C5" s="366" t="s">
        <v>480</v>
      </c>
      <c r="D5" s="176">
        <v>3</v>
      </c>
      <c r="E5" s="176">
        <v>11.04</v>
      </c>
      <c r="F5" s="176">
        <v>0.24</v>
      </c>
      <c r="G5" s="176">
        <v>0.05</v>
      </c>
      <c r="H5" s="176">
        <v>2.2799999999999998</v>
      </c>
      <c r="I5" s="176">
        <v>0.69</v>
      </c>
      <c r="J5" s="176">
        <v>0.02</v>
      </c>
      <c r="K5" s="176">
        <v>0</v>
      </c>
      <c r="L5" s="176">
        <v>0</v>
      </c>
      <c r="M5" s="176">
        <v>0</v>
      </c>
      <c r="N5" s="176">
        <v>0</v>
      </c>
      <c r="O5" s="176">
        <v>0.08</v>
      </c>
      <c r="P5" s="176">
        <v>0</v>
      </c>
      <c r="Q5" s="975"/>
      <c r="R5" s="975"/>
      <c r="S5" s="975"/>
      <c r="T5" s="975"/>
      <c r="U5" s="975"/>
    </row>
    <row r="6" spans="1:21" s="30" customFormat="1">
      <c r="A6" s="478"/>
      <c r="B6" s="365" t="s">
        <v>479</v>
      </c>
      <c r="C6" s="366" t="s">
        <v>478</v>
      </c>
      <c r="D6" s="176">
        <v>5</v>
      </c>
      <c r="E6" s="176">
        <v>2.35</v>
      </c>
      <c r="F6" s="176">
        <v>0.53</v>
      </c>
      <c r="G6" s="176">
        <v>0</v>
      </c>
      <c r="H6" s="176">
        <v>0.02</v>
      </c>
      <c r="I6" s="176">
        <v>0.3</v>
      </c>
      <c r="J6" s="176">
        <v>0</v>
      </c>
      <c r="K6" s="176">
        <v>0</v>
      </c>
      <c r="L6" s="176">
        <v>0</v>
      </c>
      <c r="M6" s="176">
        <v>0.02</v>
      </c>
      <c r="N6" s="176">
        <v>0</v>
      </c>
      <c r="O6" s="176">
        <v>0</v>
      </c>
      <c r="P6" s="176">
        <v>0</v>
      </c>
      <c r="Q6" s="975"/>
      <c r="R6" s="975"/>
      <c r="S6" s="975"/>
      <c r="T6" s="975"/>
      <c r="U6" s="975"/>
    </row>
    <row r="7" spans="1:21" s="30" customFormat="1">
      <c r="A7" s="478"/>
      <c r="B7" s="365" t="s">
        <v>477</v>
      </c>
      <c r="C7" s="366" t="s">
        <v>476</v>
      </c>
      <c r="D7" s="176">
        <v>20</v>
      </c>
      <c r="E7" s="176">
        <v>74.400000000000006</v>
      </c>
      <c r="F7" s="176">
        <v>1.42</v>
      </c>
      <c r="G7" s="176">
        <v>0.14000000000000001</v>
      </c>
      <c r="H7" s="176">
        <v>16.079999999999998</v>
      </c>
      <c r="I7" s="176">
        <v>1.2</v>
      </c>
      <c r="J7" s="176">
        <v>0.08</v>
      </c>
      <c r="K7" s="176">
        <v>0</v>
      </c>
      <c r="L7" s="176">
        <v>0.01</v>
      </c>
      <c r="M7" s="176">
        <v>0</v>
      </c>
      <c r="N7" s="176">
        <v>0</v>
      </c>
      <c r="O7" s="176">
        <v>0.14000000000000001</v>
      </c>
      <c r="P7" s="176">
        <v>0</v>
      </c>
      <c r="Q7" s="975"/>
      <c r="R7" s="975"/>
      <c r="S7" s="975"/>
      <c r="T7" s="975"/>
      <c r="U7" s="975"/>
    </row>
    <row r="8" spans="1:21" s="30" customFormat="1">
      <c r="A8" s="478"/>
      <c r="B8" s="365" t="s">
        <v>475</v>
      </c>
      <c r="C8" s="366" t="s">
        <v>474</v>
      </c>
      <c r="D8" s="176">
        <v>5.12</v>
      </c>
      <c r="E8" s="176">
        <v>47.16</v>
      </c>
      <c r="F8" s="176">
        <v>0</v>
      </c>
      <c r="G8" s="176">
        <v>5.12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975"/>
      <c r="R8" s="975"/>
      <c r="S8" s="975"/>
      <c r="T8" s="975"/>
      <c r="U8" s="975"/>
    </row>
    <row r="9" spans="1:21" s="30" customFormat="1">
      <c r="A9" s="478"/>
      <c r="B9" s="365" t="s">
        <v>473</v>
      </c>
      <c r="C9" s="366" t="s">
        <v>471</v>
      </c>
      <c r="D9" s="176">
        <v>15</v>
      </c>
      <c r="E9" s="176">
        <v>2.1</v>
      </c>
      <c r="F9" s="176">
        <v>0.15</v>
      </c>
      <c r="G9" s="176">
        <v>0.02</v>
      </c>
      <c r="H9" s="176">
        <v>0.45</v>
      </c>
      <c r="I9" s="176">
        <v>3.9</v>
      </c>
      <c r="J9" s="176">
        <v>0.05</v>
      </c>
      <c r="K9" s="176">
        <v>4.2</v>
      </c>
      <c r="L9" s="176">
        <v>0</v>
      </c>
      <c r="M9" s="176">
        <v>0</v>
      </c>
      <c r="N9" s="176">
        <v>2.1</v>
      </c>
      <c r="O9" s="176">
        <v>0.17</v>
      </c>
      <c r="P9" s="176">
        <v>0</v>
      </c>
      <c r="Q9" s="976"/>
      <c r="R9" s="976"/>
      <c r="S9" s="976"/>
      <c r="T9" s="976"/>
      <c r="U9" s="976"/>
    </row>
    <row r="10" spans="1:21" s="30" customFormat="1">
      <c r="A10" s="478"/>
      <c r="B10" s="182"/>
      <c r="C10" s="182" t="s">
        <v>12</v>
      </c>
      <c r="D10" s="181">
        <f t="shared" ref="D10:P10" si="0">SUM(D3:D9)</f>
        <v>128.92000000000002</v>
      </c>
      <c r="E10" s="180">
        <f t="shared" si="0"/>
        <v>235.45</v>
      </c>
      <c r="F10" s="179">
        <f t="shared" si="0"/>
        <v>18.18</v>
      </c>
      <c r="G10" s="179">
        <f t="shared" si="0"/>
        <v>8.69</v>
      </c>
      <c r="H10" s="179">
        <f t="shared" si="0"/>
        <v>18.829999999999998</v>
      </c>
      <c r="I10" s="180">
        <f t="shared" si="0"/>
        <v>15.86</v>
      </c>
      <c r="J10" s="179">
        <f t="shared" si="0"/>
        <v>0.31</v>
      </c>
      <c r="K10" s="180">
        <f t="shared" si="0"/>
        <v>148.19999999999999</v>
      </c>
      <c r="L10" s="181">
        <f t="shared" si="0"/>
        <v>0.03</v>
      </c>
      <c r="M10" s="181">
        <f t="shared" si="0"/>
        <v>0.18</v>
      </c>
      <c r="N10" s="180">
        <f t="shared" si="0"/>
        <v>4.5</v>
      </c>
      <c r="O10" s="179">
        <f t="shared" si="0"/>
        <v>0.39</v>
      </c>
      <c r="P10" s="179">
        <f t="shared" si="0"/>
        <v>0.94000000000000006</v>
      </c>
      <c r="Q10" s="178">
        <v>0</v>
      </c>
      <c r="R10" s="178">
        <v>2</v>
      </c>
      <c r="S10" s="178">
        <v>0</v>
      </c>
      <c r="T10" s="178">
        <v>0</v>
      </c>
      <c r="U10" s="178">
        <v>0</v>
      </c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9"/>
  </mergeCells>
  <phoneticPr fontId="1"/>
  <pageMargins left="0.7" right="0.7" top="0.75" bottom="0.75" header="0.3" footer="0.3"/>
  <pageSetup paperSize="9" scale="59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2.875" customWidth="1"/>
    <col min="4" max="16" width="11.125" customWidth="1"/>
  </cols>
  <sheetData>
    <row r="1" spans="1:21" s="478" customFormat="1">
      <c r="B1" s="30" t="s">
        <v>2248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470</v>
      </c>
      <c r="C3" s="366" t="s">
        <v>468</v>
      </c>
      <c r="D3" s="176">
        <v>250</v>
      </c>
      <c r="E3" s="176">
        <v>500</v>
      </c>
      <c r="F3" s="176">
        <v>40.5</v>
      </c>
      <c r="G3" s="176">
        <v>35</v>
      </c>
      <c r="H3" s="176">
        <v>0</v>
      </c>
      <c r="I3" s="176">
        <v>12.5</v>
      </c>
      <c r="J3" s="176">
        <v>1</v>
      </c>
      <c r="K3" s="176">
        <v>97.5</v>
      </c>
      <c r="L3" s="176">
        <v>0.18</v>
      </c>
      <c r="M3" s="176">
        <v>0.45</v>
      </c>
      <c r="N3" s="176">
        <v>7.5</v>
      </c>
      <c r="O3" s="176">
        <v>0</v>
      </c>
      <c r="P3" s="176">
        <v>0.25</v>
      </c>
      <c r="Q3" s="974"/>
      <c r="R3" s="980"/>
      <c r="S3" s="980"/>
      <c r="T3" s="980"/>
      <c r="U3" s="980"/>
    </row>
    <row r="4" spans="1:21" s="30" customFormat="1">
      <c r="A4" s="478"/>
      <c r="B4" s="365" t="s">
        <v>467</v>
      </c>
      <c r="C4" s="366" t="s">
        <v>403</v>
      </c>
      <c r="D4" s="176">
        <v>20</v>
      </c>
      <c r="E4" s="176">
        <v>4.5999999999999996</v>
      </c>
      <c r="F4" s="176">
        <v>0.36</v>
      </c>
      <c r="G4" s="176">
        <v>0.02</v>
      </c>
      <c r="H4" s="176">
        <v>1.02</v>
      </c>
      <c r="I4" s="176">
        <v>9.6</v>
      </c>
      <c r="J4" s="176">
        <v>0.14000000000000001</v>
      </c>
      <c r="K4" s="176">
        <v>9.8000000000000007</v>
      </c>
      <c r="L4" s="176">
        <v>0.01</v>
      </c>
      <c r="M4" s="176">
        <v>0.02</v>
      </c>
      <c r="N4" s="176">
        <v>1.6</v>
      </c>
      <c r="O4" s="176">
        <v>0.48</v>
      </c>
      <c r="P4" s="176">
        <v>0</v>
      </c>
      <c r="Q4" s="972"/>
      <c r="R4" s="972"/>
      <c r="S4" s="972"/>
      <c r="T4" s="972"/>
      <c r="U4" s="972"/>
    </row>
    <row r="5" spans="1:21" s="30" customFormat="1">
      <c r="A5" s="478"/>
      <c r="B5" s="365" t="s">
        <v>466</v>
      </c>
      <c r="C5" s="366" t="s">
        <v>421</v>
      </c>
      <c r="D5" s="176">
        <v>20</v>
      </c>
      <c r="E5" s="176">
        <v>7.4</v>
      </c>
      <c r="F5" s="176">
        <v>0.12</v>
      </c>
      <c r="G5" s="176">
        <v>0.02</v>
      </c>
      <c r="H5" s="176">
        <v>1.82</v>
      </c>
      <c r="I5" s="176">
        <v>5.6</v>
      </c>
      <c r="J5" s="176">
        <v>0.04</v>
      </c>
      <c r="K5" s="176">
        <v>152</v>
      </c>
      <c r="L5" s="176">
        <v>0.01</v>
      </c>
      <c r="M5" s="176">
        <v>0.01</v>
      </c>
      <c r="N5" s="176">
        <v>0.8</v>
      </c>
      <c r="O5" s="176">
        <v>0.54</v>
      </c>
      <c r="P5" s="176">
        <v>0.02</v>
      </c>
      <c r="Q5" s="972"/>
      <c r="R5" s="972"/>
      <c r="S5" s="972"/>
      <c r="T5" s="972"/>
      <c r="U5" s="972"/>
    </row>
    <row r="6" spans="1:21" s="30" customFormat="1">
      <c r="A6" s="478"/>
      <c r="B6" s="365" t="s">
        <v>465</v>
      </c>
      <c r="C6" s="366" t="s">
        <v>464</v>
      </c>
      <c r="D6" s="176">
        <v>20</v>
      </c>
      <c r="E6" s="176">
        <v>66</v>
      </c>
      <c r="F6" s="176">
        <v>0.02</v>
      </c>
      <c r="G6" s="176">
        <v>0.02</v>
      </c>
      <c r="H6" s="176">
        <v>16.32</v>
      </c>
      <c r="I6" s="176">
        <v>2</v>
      </c>
      <c r="J6" s="176">
        <v>0.12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972"/>
      <c r="R6" s="972"/>
      <c r="S6" s="972"/>
      <c r="T6" s="972"/>
      <c r="U6" s="972"/>
    </row>
    <row r="7" spans="1:21" s="30" customFormat="1">
      <c r="A7" s="478"/>
      <c r="B7" s="365" t="s">
        <v>463</v>
      </c>
      <c r="C7" s="366" t="s">
        <v>392</v>
      </c>
      <c r="D7" s="176">
        <v>15</v>
      </c>
      <c r="E7" s="176">
        <v>138.15</v>
      </c>
      <c r="F7" s="176">
        <v>0</v>
      </c>
      <c r="G7" s="176">
        <v>15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972"/>
      <c r="R7" s="972"/>
      <c r="S7" s="972"/>
      <c r="T7" s="972"/>
      <c r="U7" s="972"/>
    </row>
    <row r="8" spans="1:21" s="30" customFormat="1">
      <c r="A8" s="478"/>
      <c r="B8" s="365" t="s">
        <v>462</v>
      </c>
      <c r="C8" s="366" t="s">
        <v>362</v>
      </c>
      <c r="D8" s="176">
        <v>14.4</v>
      </c>
      <c r="E8" s="176">
        <v>10.220000000000001</v>
      </c>
      <c r="F8" s="176">
        <v>1.1100000000000001</v>
      </c>
      <c r="G8" s="176">
        <v>0</v>
      </c>
      <c r="H8" s="176">
        <v>1.45</v>
      </c>
      <c r="I8" s="176">
        <v>4.18</v>
      </c>
      <c r="J8" s="176">
        <v>0.24</v>
      </c>
      <c r="K8" s="176">
        <v>0</v>
      </c>
      <c r="L8" s="176">
        <v>0.01</v>
      </c>
      <c r="M8" s="176">
        <v>0.02</v>
      </c>
      <c r="N8" s="176">
        <v>0</v>
      </c>
      <c r="O8" s="176">
        <v>0</v>
      </c>
      <c r="P8" s="176">
        <v>2.09</v>
      </c>
      <c r="Q8" s="972"/>
      <c r="R8" s="972"/>
      <c r="S8" s="972"/>
      <c r="T8" s="972"/>
      <c r="U8" s="972"/>
    </row>
    <row r="9" spans="1:21" s="30" customFormat="1">
      <c r="A9" s="478"/>
      <c r="B9" s="365" t="s">
        <v>461</v>
      </c>
      <c r="C9" s="366" t="s">
        <v>364</v>
      </c>
      <c r="D9" s="176">
        <v>5.4</v>
      </c>
      <c r="E9" s="176">
        <v>20.74</v>
      </c>
      <c r="F9" s="176">
        <v>0</v>
      </c>
      <c r="G9" s="176">
        <v>0</v>
      </c>
      <c r="H9" s="176">
        <v>5.36</v>
      </c>
      <c r="I9" s="176">
        <v>0.05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972"/>
      <c r="R9" s="972"/>
      <c r="S9" s="972"/>
      <c r="T9" s="972"/>
      <c r="U9" s="972"/>
    </row>
    <row r="10" spans="1:21" s="30" customFormat="1">
      <c r="A10" s="478"/>
      <c r="B10" s="365" t="s">
        <v>460</v>
      </c>
      <c r="C10" s="366" t="s">
        <v>380</v>
      </c>
      <c r="D10" s="176">
        <v>3.6</v>
      </c>
      <c r="E10" s="176">
        <v>8.68</v>
      </c>
      <c r="F10" s="176">
        <v>0.01</v>
      </c>
      <c r="G10" s="176">
        <v>0</v>
      </c>
      <c r="H10" s="176">
        <v>1.56</v>
      </c>
      <c r="I10" s="176">
        <v>7.0000000000000007E-2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973"/>
      <c r="R10" s="973"/>
      <c r="S10" s="973"/>
      <c r="T10" s="973"/>
      <c r="U10" s="973"/>
    </row>
    <row r="11" spans="1:21" s="30" customFormat="1">
      <c r="A11" s="478"/>
      <c r="B11" s="182"/>
      <c r="C11" s="178" t="s">
        <v>1941</v>
      </c>
      <c r="D11" s="181">
        <f t="shared" ref="D11:P11" si="0">SUM(D3:D10)</f>
        <v>348.4</v>
      </c>
      <c r="E11" s="180">
        <f t="shared" si="0"/>
        <v>755.79</v>
      </c>
      <c r="F11" s="179">
        <f t="shared" si="0"/>
        <v>42.12</v>
      </c>
      <c r="G11" s="179">
        <f t="shared" si="0"/>
        <v>50.060000000000009</v>
      </c>
      <c r="H11" s="179">
        <f t="shared" si="0"/>
        <v>27.529999999999998</v>
      </c>
      <c r="I11" s="180">
        <f t="shared" si="0"/>
        <v>34</v>
      </c>
      <c r="J11" s="179">
        <f t="shared" si="0"/>
        <v>1.5400000000000003</v>
      </c>
      <c r="K11" s="180">
        <f t="shared" si="0"/>
        <v>259.3</v>
      </c>
      <c r="L11" s="181">
        <f t="shared" si="0"/>
        <v>0.21000000000000002</v>
      </c>
      <c r="M11" s="181">
        <f t="shared" si="0"/>
        <v>0.5</v>
      </c>
      <c r="N11" s="180">
        <f t="shared" si="0"/>
        <v>9.9</v>
      </c>
      <c r="O11" s="179">
        <f t="shared" si="0"/>
        <v>1.02</v>
      </c>
      <c r="P11" s="179">
        <f t="shared" si="0"/>
        <v>2.36</v>
      </c>
      <c r="Q11" s="178"/>
      <c r="R11" s="178"/>
      <c r="S11" s="178"/>
      <c r="T11" s="178"/>
      <c r="U11" s="178"/>
    </row>
    <row r="12" spans="1:21" s="30" customFormat="1">
      <c r="A12" s="478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0"/>
  </mergeCells>
  <phoneticPr fontId="1"/>
  <pageMargins left="0.7" right="0.7" top="0.75" bottom="0.75" header="0.3" footer="0.3"/>
  <pageSetup paperSize="9" scale="5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4.25" customWidth="1"/>
    <col min="4" max="16" width="11.125" customWidth="1"/>
    <col min="17" max="21" width="9" customWidth="1"/>
  </cols>
  <sheetData>
    <row r="1" spans="2:21">
      <c r="B1" t="s">
        <v>254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1083</v>
      </c>
      <c r="C3" s="247" t="s">
        <v>39</v>
      </c>
      <c r="D3" s="10">
        <v>170</v>
      </c>
      <c r="E3" s="248">
        <v>605.20000000000005</v>
      </c>
      <c r="F3" s="249">
        <v>10.37</v>
      </c>
      <c r="G3" s="249">
        <v>1.53</v>
      </c>
      <c r="H3" s="249">
        <v>131.07</v>
      </c>
      <c r="I3" s="250">
        <v>8.5</v>
      </c>
      <c r="J3" s="251">
        <v>1.36</v>
      </c>
      <c r="K3" s="252">
        <v>0</v>
      </c>
      <c r="L3" s="253">
        <v>0.13600000000000001</v>
      </c>
      <c r="M3" s="254">
        <v>3.4000000000000002E-2</v>
      </c>
      <c r="N3" s="252">
        <v>0</v>
      </c>
      <c r="O3" s="255">
        <v>0.85</v>
      </c>
      <c r="P3" s="255">
        <v>0</v>
      </c>
      <c r="Q3" s="935"/>
      <c r="R3" s="935"/>
      <c r="S3" s="935"/>
      <c r="T3" s="935"/>
      <c r="U3" s="935"/>
    </row>
    <row r="4" spans="2:21">
      <c r="B4" s="10">
        <v>17015</v>
      </c>
      <c r="C4" s="247" t="s">
        <v>73</v>
      </c>
      <c r="D4" s="10">
        <v>23</v>
      </c>
      <c r="E4" s="248">
        <v>5.75</v>
      </c>
      <c r="F4" s="249">
        <v>2.3000000000000003E-2</v>
      </c>
      <c r="G4" s="249">
        <v>0</v>
      </c>
      <c r="H4" s="249">
        <v>0.55199999999999994</v>
      </c>
      <c r="I4" s="250">
        <v>0.46</v>
      </c>
      <c r="J4" s="251">
        <v>0</v>
      </c>
      <c r="K4" s="252">
        <v>0</v>
      </c>
      <c r="L4" s="253">
        <v>2.3E-3</v>
      </c>
      <c r="M4" s="254">
        <v>2.3E-3</v>
      </c>
      <c r="N4" s="252">
        <v>0</v>
      </c>
      <c r="O4" s="255">
        <v>0</v>
      </c>
      <c r="P4" s="255">
        <v>0</v>
      </c>
      <c r="Q4" s="936"/>
      <c r="R4" s="936"/>
      <c r="S4" s="936"/>
      <c r="T4" s="936"/>
      <c r="U4" s="936"/>
    </row>
    <row r="5" spans="2:21">
      <c r="B5" s="10">
        <v>3003</v>
      </c>
      <c r="C5" s="247" t="s">
        <v>4</v>
      </c>
      <c r="D5" s="10">
        <v>6.7</v>
      </c>
      <c r="E5" s="248">
        <v>25.728000000000002</v>
      </c>
      <c r="F5" s="249">
        <v>0</v>
      </c>
      <c r="G5" s="249">
        <v>0</v>
      </c>
      <c r="H5" s="249">
        <v>6.6463999999999999</v>
      </c>
      <c r="I5" s="250">
        <v>6.7000000000000004E-2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36"/>
      <c r="R5" s="936"/>
      <c r="S5" s="936"/>
      <c r="T5" s="936"/>
      <c r="U5" s="936"/>
    </row>
    <row r="6" spans="2:21">
      <c r="B6" s="10">
        <v>17012</v>
      </c>
      <c r="C6" s="247" t="s">
        <v>0</v>
      </c>
      <c r="D6" s="10">
        <v>4</v>
      </c>
      <c r="E6" s="248">
        <v>0</v>
      </c>
      <c r="F6" s="249">
        <v>0</v>
      </c>
      <c r="G6" s="249">
        <v>0</v>
      </c>
      <c r="H6" s="249">
        <v>0</v>
      </c>
      <c r="I6" s="250">
        <v>0.88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3.964</v>
      </c>
      <c r="Q6" s="936"/>
      <c r="R6" s="936"/>
      <c r="S6" s="936"/>
      <c r="T6" s="936"/>
      <c r="U6" s="936"/>
    </row>
    <row r="7" spans="2:21">
      <c r="B7" s="10">
        <v>10253</v>
      </c>
      <c r="C7" s="247" t="s">
        <v>253</v>
      </c>
      <c r="D7" s="10">
        <v>60</v>
      </c>
      <c r="E7" s="248">
        <v>75</v>
      </c>
      <c r="F7" s="249">
        <v>15.84</v>
      </c>
      <c r="G7" s="249">
        <v>0.84</v>
      </c>
      <c r="H7" s="249">
        <v>0.06</v>
      </c>
      <c r="I7" s="250">
        <v>3</v>
      </c>
      <c r="J7" s="251">
        <v>0.66</v>
      </c>
      <c r="K7" s="252">
        <v>49.8</v>
      </c>
      <c r="L7" s="253">
        <v>0.06</v>
      </c>
      <c r="M7" s="254">
        <v>0.03</v>
      </c>
      <c r="N7" s="252">
        <v>1.2</v>
      </c>
      <c r="O7" s="255">
        <v>0</v>
      </c>
      <c r="P7" s="255">
        <v>0.06</v>
      </c>
      <c r="Q7" s="936"/>
      <c r="R7" s="936"/>
      <c r="S7" s="936"/>
      <c r="T7" s="936"/>
      <c r="U7" s="936"/>
    </row>
    <row r="8" spans="2:21">
      <c r="B8" s="10">
        <v>10193</v>
      </c>
      <c r="C8" s="247" t="s">
        <v>252</v>
      </c>
      <c r="D8" s="10">
        <v>60</v>
      </c>
      <c r="E8" s="248">
        <v>116.4</v>
      </c>
      <c r="F8" s="249">
        <v>13.02</v>
      </c>
      <c r="G8" s="249">
        <v>6.48</v>
      </c>
      <c r="H8" s="249">
        <v>0.06</v>
      </c>
      <c r="I8" s="250">
        <v>6.6</v>
      </c>
      <c r="J8" s="251">
        <v>0.12</v>
      </c>
      <c r="K8" s="252">
        <v>6.6</v>
      </c>
      <c r="L8" s="253">
        <v>0.20400000000000001</v>
      </c>
      <c r="M8" s="254">
        <v>5.3999999999999992E-2</v>
      </c>
      <c r="N8" s="252">
        <v>1.2</v>
      </c>
      <c r="O8" s="255">
        <v>0</v>
      </c>
      <c r="P8" s="255">
        <v>0.06</v>
      </c>
      <c r="Q8" s="936"/>
      <c r="R8" s="936"/>
      <c r="S8" s="936"/>
      <c r="T8" s="936"/>
      <c r="U8" s="936"/>
    </row>
    <row r="9" spans="2:21">
      <c r="B9" s="10">
        <v>10352</v>
      </c>
      <c r="C9" s="247" t="s">
        <v>76</v>
      </c>
      <c r="D9" s="10">
        <v>60</v>
      </c>
      <c r="E9" s="248">
        <v>51</v>
      </c>
      <c r="F9" s="249">
        <v>10.56</v>
      </c>
      <c r="G9" s="249">
        <v>0.6</v>
      </c>
      <c r="H9" s="249">
        <v>0.24</v>
      </c>
      <c r="I9" s="250">
        <v>6</v>
      </c>
      <c r="J9" s="251">
        <v>0.06</v>
      </c>
      <c r="K9" s="252">
        <v>4.8</v>
      </c>
      <c r="L9" s="253">
        <v>2.4E-2</v>
      </c>
      <c r="M9" s="254">
        <v>1.7999999999999999E-2</v>
      </c>
      <c r="N9" s="252">
        <v>1.2</v>
      </c>
      <c r="O9" s="255">
        <v>0</v>
      </c>
      <c r="P9" s="255">
        <v>0.24</v>
      </c>
      <c r="Q9" s="936"/>
      <c r="R9" s="936"/>
      <c r="S9" s="936"/>
      <c r="T9" s="936"/>
      <c r="U9" s="936"/>
    </row>
    <row r="10" spans="2:21">
      <c r="B10" s="10">
        <v>10321</v>
      </c>
      <c r="C10" s="247" t="s">
        <v>251</v>
      </c>
      <c r="D10" s="10">
        <v>60</v>
      </c>
      <c r="E10" s="248">
        <v>58.2</v>
      </c>
      <c r="F10" s="249">
        <v>12.96</v>
      </c>
      <c r="G10" s="249">
        <v>0.36</v>
      </c>
      <c r="H10" s="249">
        <v>0</v>
      </c>
      <c r="I10" s="250">
        <v>24.6</v>
      </c>
      <c r="J10" s="251">
        <v>0.3</v>
      </c>
      <c r="K10" s="252">
        <v>2.4</v>
      </c>
      <c r="L10" s="253">
        <v>6.6000000000000003E-2</v>
      </c>
      <c r="M10" s="254">
        <v>3.5999999999999997E-2</v>
      </c>
      <c r="N10" s="252">
        <v>0</v>
      </c>
      <c r="O10" s="255">
        <v>0</v>
      </c>
      <c r="P10" s="255">
        <v>0.24</v>
      </c>
      <c r="Q10" s="936"/>
      <c r="R10" s="936"/>
      <c r="S10" s="936"/>
      <c r="T10" s="936"/>
      <c r="U10" s="936"/>
    </row>
    <row r="11" spans="2:21">
      <c r="B11" s="10">
        <v>17009</v>
      </c>
      <c r="C11" s="247" t="s">
        <v>250</v>
      </c>
      <c r="D11" s="10">
        <v>20</v>
      </c>
      <c r="E11" s="248">
        <v>22.2</v>
      </c>
      <c r="F11" s="249">
        <v>2.36</v>
      </c>
      <c r="G11" s="249">
        <v>0</v>
      </c>
      <c r="H11" s="249">
        <v>3.18</v>
      </c>
      <c r="I11" s="250">
        <v>8</v>
      </c>
      <c r="J11" s="251">
        <v>0.54</v>
      </c>
      <c r="K11" s="252">
        <v>0</v>
      </c>
      <c r="L11" s="253">
        <v>1.4000000000000002E-2</v>
      </c>
      <c r="M11" s="254">
        <v>3.4000000000000002E-2</v>
      </c>
      <c r="N11" s="252">
        <v>0</v>
      </c>
      <c r="O11" s="255">
        <v>0</v>
      </c>
      <c r="P11" s="255">
        <v>2.6</v>
      </c>
      <c r="Q11" s="936"/>
      <c r="R11" s="936"/>
      <c r="S11" s="936"/>
      <c r="T11" s="936"/>
      <c r="U11" s="936"/>
    </row>
    <row r="12" spans="2:21">
      <c r="B12" s="10">
        <v>17081</v>
      </c>
      <c r="C12" s="247" t="s">
        <v>239</v>
      </c>
      <c r="D12" s="10">
        <v>10</v>
      </c>
      <c r="E12" s="248">
        <v>26.5</v>
      </c>
      <c r="F12" s="249">
        <v>0.33</v>
      </c>
      <c r="G12" s="249">
        <v>1.03</v>
      </c>
      <c r="H12" s="249">
        <v>3.98</v>
      </c>
      <c r="I12" s="250">
        <v>6.2</v>
      </c>
      <c r="J12" s="251">
        <v>0.2</v>
      </c>
      <c r="K12" s="252">
        <v>0.1</v>
      </c>
      <c r="L12" s="253">
        <v>1.1000000000000001E-2</v>
      </c>
      <c r="M12" s="254">
        <v>7.000000000000001E-3</v>
      </c>
      <c r="N12" s="252">
        <v>0</v>
      </c>
      <c r="O12" s="255">
        <v>0</v>
      </c>
      <c r="P12" s="255">
        <v>0.61</v>
      </c>
      <c r="Q12" s="936"/>
      <c r="R12" s="936"/>
      <c r="S12" s="936"/>
      <c r="T12" s="936"/>
      <c r="U12" s="936"/>
    </row>
    <row r="13" spans="2:21">
      <c r="B13" s="10">
        <v>6105</v>
      </c>
      <c r="C13" s="247" t="s">
        <v>238</v>
      </c>
      <c r="D13" s="264">
        <v>20</v>
      </c>
      <c r="E13" s="248">
        <v>10.199999999999999</v>
      </c>
      <c r="F13" s="249">
        <v>0.04</v>
      </c>
      <c r="G13" s="249">
        <v>0.06</v>
      </c>
      <c r="H13" s="249">
        <v>2.5</v>
      </c>
      <c r="I13" s="250">
        <v>7.2</v>
      </c>
      <c r="J13" s="251">
        <v>0.1</v>
      </c>
      <c r="K13" s="252">
        <v>0</v>
      </c>
      <c r="L13" s="253">
        <v>0</v>
      </c>
      <c r="M13" s="254">
        <v>0</v>
      </c>
      <c r="N13" s="252">
        <v>0</v>
      </c>
      <c r="O13" s="255">
        <v>0.4</v>
      </c>
      <c r="P13" s="255">
        <v>0.6</v>
      </c>
      <c r="Q13" s="936"/>
      <c r="R13" s="936"/>
      <c r="S13" s="936"/>
      <c r="T13" s="936"/>
      <c r="U13" s="936"/>
    </row>
    <row r="14" spans="2:21">
      <c r="B14" s="28"/>
      <c r="C14" s="28" t="s">
        <v>249</v>
      </c>
      <c r="D14" s="256">
        <v>493.7</v>
      </c>
      <c r="E14" s="257">
        <v>996.17800000000011</v>
      </c>
      <c r="F14" s="258">
        <v>65.503000000000014</v>
      </c>
      <c r="G14" s="258">
        <v>10.9</v>
      </c>
      <c r="H14" s="258">
        <v>148.2884</v>
      </c>
      <c r="I14" s="259">
        <v>71.507000000000005</v>
      </c>
      <c r="J14" s="258">
        <v>3.3400000000000003</v>
      </c>
      <c r="K14" s="260">
        <v>63.699999999999996</v>
      </c>
      <c r="L14" s="261">
        <v>0.51729999999999998</v>
      </c>
      <c r="M14" s="262">
        <v>0.21529999999999999</v>
      </c>
      <c r="N14" s="260">
        <v>3.5999999999999996</v>
      </c>
      <c r="O14" s="263">
        <v>1.25</v>
      </c>
      <c r="P14" s="263">
        <v>8.3740000000000006</v>
      </c>
      <c r="Q14" s="28"/>
      <c r="R14" s="28"/>
      <c r="S14" s="28"/>
      <c r="T14" s="28"/>
      <c r="U14" s="28"/>
    </row>
    <row r="15" spans="2:21">
      <c r="D15" s="14"/>
      <c r="E15" s="14"/>
      <c r="F15" s="14"/>
      <c r="G15" s="14"/>
    </row>
    <row r="16" spans="2:21">
      <c r="C16" s="10"/>
      <c r="D16" s="17"/>
      <c r="E16" s="18"/>
      <c r="F16" s="17"/>
      <c r="G16" s="18"/>
      <c r="H16" s="11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3:16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</sheetData>
  <mergeCells count="1">
    <mergeCell ref="Q3:U13"/>
  </mergeCells>
  <phoneticPr fontId="1"/>
  <pageMargins left="0.7" right="0.7" top="0.75" bottom="0.75" header="0.3" footer="0.3"/>
  <pageSetup paperSize="9" scale="79" orientation="landscape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8.625" customWidth="1"/>
    <col min="4" max="16" width="11.125" customWidth="1"/>
  </cols>
  <sheetData>
    <row r="1" spans="1:21" s="478" customFormat="1">
      <c r="B1" s="30" t="s">
        <v>956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459</v>
      </c>
      <c r="C3" s="366" t="s">
        <v>457</v>
      </c>
      <c r="D3" s="176">
        <v>30</v>
      </c>
      <c r="E3" s="176">
        <v>24.6</v>
      </c>
      <c r="F3" s="176">
        <v>5.52</v>
      </c>
      <c r="G3" s="176">
        <v>0.09</v>
      </c>
      <c r="H3" s="176">
        <v>0.09</v>
      </c>
      <c r="I3" s="176">
        <v>20.100000000000001</v>
      </c>
      <c r="J3" s="176">
        <v>0.06</v>
      </c>
      <c r="K3" s="176">
        <v>0.3</v>
      </c>
      <c r="L3" s="176">
        <v>0.02</v>
      </c>
      <c r="M3" s="176">
        <v>0.01</v>
      </c>
      <c r="N3" s="176">
        <v>0</v>
      </c>
      <c r="O3" s="176">
        <v>0</v>
      </c>
      <c r="P3" s="176">
        <v>0.12</v>
      </c>
      <c r="Q3" s="974"/>
      <c r="R3" s="980"/>
      <c r="S3" s="980"/>
      <c r="T3" s="980"/>
      <c r="U3" s="980"/>
    </row>
    <row r="4" spans="1:21" s="30" customFormat="1">
      <c r="A4" s="478"/>
      <c r="B4" s="365" t="s">
        <v>456</v>
      </c>
      <c r="C4" s="366" t="s">
        <v>455</v>
      </c>
      <c r="D4" s="176">
        <v>30</v>
      </c>
      <c r="E4" s="176">
        <v>23.1</v>
      </c>
      <c r="F4" s="176">
        <v>4.32</v>
      </c>
      <c r="G4" s="176">
        <v>0.51</v>
      </c>
      <c r="H4" s="176">
        <v>0.03</v>
      </c>
      <c r="I4" s="176">
        <v>135</v>
      </c>
      <c r="J4" s="176">
        <v>0.24</v>
      </c>
      <c r="K4" s="176">
        <v>29.7</v>
      </c>
      <c r="L4" s="176">
        <v>0</v>
      </c>
      <c r="M4" s="176">
        <v>0.04</v>
      </c>
      <c r="N4" s="176">
        <v>0.3</v>
      </c>
      <c r="O4" s="176">
        <v>0</v>
      </c>
      <c r="P4" s="176">
        <v>0.15</v>
      </c>
      <c r="Q4" s="972"/>
      <c r="R4" s="972"/>
      <c r="S4" s="972"/>
      <c r="T4" s="972"/>
      <c r="U4" s="972"/>
    </row>
    <row r="5" spans="1:21" s="30" customFormat="1">
      <c r="A5" s="478"/>
      <c r="B5" s="365" t="s">
        <v>454</v>
      </c>
      <c r="C5" s="366" t="s">
        <v>452</v>
      </c>
      <c r="D5" s="176">
        <v>20</v>
      </c>
      <c r="E5" s="176">
        <v>13.2</v>
      </c>
      <c r="F5" s="176">
        <v>2.98</v>
      </c>
      <c r="G5" s="176">
        <v>0.06</v>
      </c>
      <c r="H5" s="176">
        <v>0.02</v>
      </c>
      <c r="I5" s="176">
        <v>3.4</v>
      </c>
      <c r="J5" s="176">
        <v>0.02</v>
      </c>
      <c r="K5" s="176">
        <v>1</v>
      </c>
      <c r="L5" s="176">
        <v>0.01</v>
      </c>
      <c r="M5" s="176">
        <v>0.01</v>
      </c>
      <c r="N5" s="176">
        <v>0.2</v>
      </c>
      <c r="O5" s="176">
        <v>0</v>
      </c>
      <c r="P5" s="176">
        <v>0.14000000000000001</v>
      </c>
      <c r="Q5" s="972"/>
      <c r="R5" s="972"/>
      <c r="S5" s="972"/>
      <c r="T5" s="972"/>
      <c r="U5" s="972"/>
    </row>
    <row r="6" spans="1:21" s="30" customFormat="1">
      <c r="A6" s="478"/>
      <c r="B6" s="365" t="s">
        <v>444</v>
      </c>
      <c r="C6" s="366" t="s">
        <v>436</v>
      </c>
      <c r="D6" s="176">
        <v>5</v>
      </c>
      <c r="E6" s="176">
        <v>18.399999999999999</v>
      </c>
      <c r="F6" s="176">
        <v>0.4</v>
      </c>
      <c r="G6" s="176">
        <v>0.09</v>
      </c>
      <c r="H6" s="176">
        <v>3.8</v>
      </c>
      <c r="I6" s="176">
        <v>1.1499999999999999</v>
      </c>
      <c r="J6" s="176">
        <v>0.03</v>
      </c>
      <c r="K6" s="176">
        <v>0</v>
      </c>
      <c r="L6" s="176">
        <v>0.01</v>
      </c>
      <c r="M6" s="176">
        <v>0</v>
      </c>
      <c r="N6" s="176">
        <v>0</v>
      </c>
      <c r="O6" s="176">
        <v>0.13</v>
      </c>
      <c r="P6" s="176">
        <v>0</v>
      </c>
      <c r="Q6" s="972"/>
      <c r="R6" s="972"/>
      <c r="S6" s="972"/>
      <c r="T6" s="972"/>
      <c r="U6" s="972"/>
    </row>
    <row r="7" spans="1:21" s="30" customFormat="1">
      <c r="A7" s="478"/>
      <c r="B7" s="365" t="s">
        <v>396</v>
      </c>
      <c r="C7" s="366" t="s">
        <v>394</v>
      </c>
      <c r="D7" s="176">
        <v>20</v>
      </c>
      <c r="E7" s="176">
        <v>4.4000000000000004</v>
      </c>
      <c r="F7" s="176">
        <v>0.22</v>
      </c>
      <c r="G7" s="176">
        <v>0.02</v>
      </c>
      <c r="H7" s="176">
        <v>1.02</v>
      </c>
      <c r="I7" s="176">
        <v>3.6</v>
      </c>
      <c r="J7" s="176">
        <v>0.06</v>
      </c>
      <c r="K7" s="176">
        <v>1.6</v>
      </c>
      <c r="L7" s="176">
        <v>0.01</v>
      </c>
      <c r="M7" s="176">
        <v>0.01</v>
      </c>
      <c r="N7" s="176">
        <v>0.8</v>
      </c>
      <c r="O7" s="176">
        <v>0.44</v>
      </c>
      <c r="P7" s="176">
        <v>0</v>
      </c>
      <c r="Q7" s="972"/>
      <c r="R7" s="972"/>
      <c r="S7" s="972"/>
      <c r="T7" s="972"/>
      <c r="U7" s="972"/>
    </row>
    <row r="8" spans="1:21" s="30" customFormat="1">
      <c r="A8" s="478"/>
      <c r="B8" s="365" t="s">
        <v>451</v>
      </c>
      <c r="C8" s="366" t="s">
        <v>450</v>
      </c>
      <c r="D8" s="176">
        <v>10</v>
      </c>
      <c r="E8" s="176">
        <v>1.8</v>
      </c>
      <c r="F8" s="176">
        <v>0.3</v>
      </c>
      <c r="G8" s="176">
        <v>0.04</v>
      </c>
      <c r="H8" s="176">
        <v>0.49</v>
      </c>
      <c r="I8" s="176">
        <v>0.3</v>
      </c>
      <c r="J8" s="176">
        <v>0.03</v>
      </c>
      <c r="K8" s="176">
        <v>0</v>
      </c>
      <c r="L8" s="176">
        <v>0.01</v>
      </c>
      <c r="M8" s="176">
        <v>0.02</v>
      </c>
      <c r="N8" s="176">
        <v>1</v>
      </c>
      <c r="O8" s="176">
        <v>0.35</v>
      </c>
      <c r="P8" s="176">
        <v>0</v>
      </c>
      <c r="Q8" s="972"/>
      <c r="R8" s="972"/>
      <c r="S8" s="972"/>
      <c r="T8" s="972"/>
      <c r="U8" s="972"/>
    </row>
    <row r="9" spans="1:21" s="30" customFormat="1">
      <c r="A9" s="478"/>
      <c r="B9" s="365" t="s">
        <v>449</v>
      </c>
      <c r="C9" s="366" t="s">
        <v>447</v>
      </c>
      <c r="D9" s="176">
        <v>10</v>
      </c>
      <c r="E9" s="176">
        <v>2.7</v>
      </c>
      <c r="F9" s="176">
        <v>0.19</v>
      </c>
      <c r="G9" s="176">
        <v>0.03</v>
      </c>
      <c r="H9" s="176">
        <v>0.56999999999999995</v>
      </c>
      <c r="I9" s="176">
        <v>1.1000000000000001</v>
      </c>
      <c r="J9" s="176">
        <v>0.05</v>
      </c>
      <c r="K9" s="176">
        <v>4.4000000000000004</v>
      </c>
      <c r="L9" s="176">
        <v>0.01</v>
      </c>
      <c r="M9" s="176">
        <v>0.01</v>
      </c>
      <c r="N9" s="176">
        <v>5.7</v>
      </c>
      <c r="O9" s="176">
        <v>0.36</v>
      </c>
      <c r="P9" s="176">
        <v>0</v>
      </c>
      <c r="Q9" s="972"/>
      <c r="R9" s="972"/>
      <c r="S9" s="972"/>
      <c r="T9" s="972"/>
      <c r="U9" s="972"/>
    </row>
    <row r="10" spans="1:21" s="30" customFormat="1">
      <c r="A10" s="478"/>
      <c r="B10" s="365" t="s">
        <v>446</v>
      </c>
      <c r="C10" s="366" t="s">
        <v>445</v>
      </c>
      <c r="D10" s="176">
        <v>1</v>
      </c>
      <c r="E10" s="176">
        <v>0.37</v>
      </c>
      <c r="F10" s="176">
        <v>0.04</v>
      </c>
      <c r="G10" s="176">
        <v>0</v>
      </c>
      <c r="H10" s="176">
        <v>0.08</v>
      </c>
      <c r="I10" s="176">
        <v>2.2999999999999998</v>
      </c>
      <c r="J10" s="176">
        <v>0.02</v>
      </c>
      <c r="K10" s="176">
        <v>8.8000000000000007</v>
      </c>
      <c r="L10" s="176">
        <v>0</v>
      </c>
      <c r="M10" s="176">
        <v>0</v>
      </c>
      <c r="N10" s="176">
        <v>0.26</v>
      </c>
      <c r="O10" s="176">
        <v>7.0000000000000007E-2</v>
      </c>
      <c r="P10" s="176">
        <v>0</v>
      </c>
      <c r="Q10" s="972"/>
      <c r="R10" s="972"/>
      <c r="S10" s="972"/>
      <c r="T10" s="972"/>
      <c r="U10" s="972"/>
    </row>
    <row r="11" spans="1:21" s="30" customFormat="1">
      <c r="A11" s="478"/>
      <c r="B11" s="365" t="s">
        <v>444</v>
      </c>
      <c r="C11" s="366" t="s">
        <v>436</v>
      </c>
      <c r="D11" s="176">
        <v>20</v>
      </c>
      <c r="E11" s="176">
        <v>73.599999999999994</v>
      </c>
      <c r="F11" s="176">
        <v>1.6</v>
      </c>
      <c r="G11" s="176">
        <v>0.34</v>
      </c>
      <c r="H11" s="176">
        <v>15.18</v>
      </c>
      <c r="I11" s="176">
        <v>4.5999999999999996</v>
      </c>
      <c r="J11" s="176">
        <v>0.12</v>
      </c>
      <c r="K11" s="176">
        <v>0</v>
      </c>
      <c r="L11" s="176">
        <v>0.03</v>
      </c>
      <c r="M11" s="176">
        <v>0.01</v>
      </c>
      <c r="N11" s="176">
        <v>0</v>
      </c>
      <c r="O11" s="176">
        <v>0.5</v>
      </c>
      <c r="P11" s="176">
        <v>0</v>
      </c>
      <c r="Q11" s="972"/>
      <c r="R11" s="972"/>
      <c r="S11" s="972"/>
      <c r="T11" s="972"/>
      <c r="U11" s="972"/>
    </row>
    <row r="12" spans="1:21" s="30" customFormat="1">
      <c r="A12" s="478"/>
      <c r="B12" s="365" t="s">
        <v>443</v>
      </c>
      <c r="C12" s="366" t="s">
        <v>411</v>
      </c>
      <c r="D12" s="176">
        <v>10</v>
      </c>
      <c r="E12" s="176">
        <v>15.1</v>
      </c>
      <c r="F12" s="176">
        <v>1.23</v>
      </c>
      <c r="G12" s="176">
        <v>1.03</v>
      </c>
      <c r="H12" s="176">
        <v>0.03</v>
      </c>
      <c r="I12" s="176">
        <v>5.0999999999999996</v>
      </c>
      <c r="J12" s="176">
        <v>0.18</v>
      </c>
      <c r="K12" s="176">
        <v>15</v>
      </c>
      <c r="L12" s="176">
        <v>0.01</v>
      </c>
      <c r="M12" s="176">
        <v>0.04</v>
      </c>
      <c r="N12" s="176">
        <v>0</v>
      </c>
      <c r="O12" s="176">
        <v>0</v>
      </c>
      <c r="P12" s="176">
        <v>0.04</v>
      </c>
      <c r="Q12" s="972"/>
      <c r="R12" s="972"/>
      <c r="S12" s="972"/>
      <c r="T12" s="972"/>
      <c r="U12" s="972"/>
    </row>
    <row r="13" spans="1:21" s="30" customFormat="1">
      <c r="A13" s="478"/>
      <c r="B13" s="365" t="s">
        <v>393</v>
      </c>
      <c r="C13" s="366" t="s">
        <v>392</v>
      </c>
      <c r="D13" s="176">
        <v>27.3</v>
      </c>
      <c r="E13" s="176">
        <v>251.43</v>
      </c>
      <c r="F13" s="176">
        <v>0</v>
      </c>
      <c r="G13" s="176">
        <v>27.3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972"/>
      <c r="R13" s="972"/>
      <c r="S13" s="972"/>
      <c r="T13" s="972"/>
      <c r="U13" s="972"/>
    </row>
    <row r="14" spans="1:21" s="30" customFormat="1">
      <c r="A14" s="478"/>
      <c r="B14" s="365" t="s">
        <v>442</v>
      </c>
      <c r="C14" s="366" t="s">
        <v>432</v>
      </c>
      <c r="D14" s="176">
        <v>30</v>
      </c>
      <c r="E14" s="176">
        <v>5.4</v>
      </c>
      <c r="F14" s="176">
        <v>0.15</v>
      </c>
      <c r="G14" s="176">
        <v>0.03</v>
      </c>
      <c r="H14" s="176">
        <v>1.23</v>
      </c>
      <c r="I14" s="176">
        <v>7.2</v>
      </c>
      <c r="J14" s="176">
        <v>0.06</v>
      </c>
      <c r="K14" s="176">
        <v>0</v>
      </c>
      <c r="L14" s="176">
        <v>0.01</v>
      </c>
      <c r="M14" s="176">
        <v>0</v>
      </c>
      <c r="N14" s="176">
        <v>3.6</v>
      </c>
      <c r="O14" s="176">
        <v>0.42</v>
      </c>
      <c r="P14" s="176">
        <v>0</v>
      </c>
      <c r="Q14" s="972"/>
      <c r="R14" s="972"/>
      <c r="S14" s="972"/>
      <c r="T14" s="972"/>
      <c r="U14" s="972"/>
    </row>
    <row r="15" spans="1:21" s="30" customFormat="1">
      <c r="A15" s="478"/>
      <c r="B15" s="365" t="s">
        <v>387</v>
      </c>
      <c r="C15" s="366" t="s">
        <v>385</v>
      </c>
      <c r="D15" s="176">
        <v>47.5</v>
      </c>
      <c r="E15" s="176">
        <v>0.95</v>
      </c>
      <c r="F15" s="176">
        <v>0.14000000000000001</v>
      </c>
      <c r="G15" s="176">
        <v>0</v>
      </c>
      <c r="H15" s="176">
        <v>0.14000000000000001</v>
      </c>
      <c r="I15" s="176">
        <v>1.43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0.05</v>
      </c>
      <c r="Q15" s="972"/>
      <c r="R15" s="972"/>
      <c r="S15" s="972"/>
      <c r="T15" s="972"/>
      <c r="U15" s="972"/>
    </row>
    <row r="16" spans="1:21" s="30" customFormat="1">
      <c r="A16" s="478"/>
      <c r="B16" s="365" t="s">
        <v>390</v>
      </c>
      <c r="C16" s="366" t="s">
        <v>362</v>
      </c>
      <c r="D16" s="176">
        <v>2.85</v>
      </c>
      <c r="E16" s="176">
        <v>2.02</v>
      </c>
      <c r="F16" s="176">
        <v>0.22</v>
      </c>
      <c r="G16" s="176">
        <v>0</v>
      </c>
      <c r="H16" s="176">
        <v>0.28999999999999998</v>
      </c>
      <c r="I16" s="176">
        <v>0.83</v>
      </c>
      <c r="J16" s="176">
        <v>0.05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0.41</v>
      </c>
      <c r="Q16" s="972"/>
      <c r="R16" s="972"/>
      <c r="S16" s="972"/>
      <c r="T16" s="972"/>
      <c r="U16" s="972"/>
    </row>
    <row r="17" spans="1:21">
      <c r="B17" s="195" t="s">
        <v>382</v>
      </c>
      <c r="C17" s="366" t="s">
        <v>380</v>
      </c>
      <c r="D17" s="174">
        <v>2.85</v>
      </c>
      <c r="E17" s="174">
        <v>6.87</v>
      </c>
      <c r="F17" s="174">
        <v>0.01</v>
      </c>
      <c r="G17" s="174">
        <v>0</v>
      </c>
      <c r="H17" s="174">
        <v>1.23</v>
      </c>
      <c r="I17" s="174">
        <v>0.06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4">
        <v>0</v>
      </c>
      <c r="Q17" s="973"/>
      <c r="R17" s="973"/>
      <c r="S17" s="973"/>
      <c r="T17" s="973"/>
      <c r="U17" s="973"/>
    </row>
    <row r="18" spans="1:21" s="30" customFormat="1">
      <c r="A18" s="478"/>
      <c r="B18" s="182"/>
      <c r="C18" s="178" t="s">
        <v>1678</v>
      </c>
      <c r="D18" s="181">
        <f t="shared" ref="D18:P18" si="0">SUM(D3:D17)</f>
        <v>266.50000000000006</v>
      </c>
      <c r="E18" s="180">
        <f t="shared" si="0"/>
        <v>443.94</v>
      </c>
      <c r="F18" s="179">
        <f t="shared" si="0"/>
        <v>17.32</v>
      </c>
      <c r="G18" s="179">
        <f t="shared" si="0"/>
        <v>29.540000000000003</v>
      </c>
      <c r="H18" s="179">
        <f t="shared" si="0"/>
        <v>24.200000000000003</v>
      </c>
      <c r="I18" s="180">
        <f t="shared" si="0"/>
        <v>186.17000000000002</v>
      </c>
      <c r="J18" s="179">
        <f t="shared" si="0"/>
        <v>0.91999999999999993</v>
      </c>
      <c r="K18" s="180">
        <f t="shared" si="0"/>
        <v>60.8</v>
      </c>
      <c r="L18" s="181">
        <f t="shared" si="0"/>
        <v>0.12</v>
      </c>
      <c r="M18" s="181">
        <f t="shared" si="0"/>
        <v>0.15</v>
      </c>
      <c r="N18" s="180">
        <f t="shared" si="0"/>
        <v>11.86</v>
      </c>
      <c r="O18" s="179">
        <f t="shared" si="0"/>
        <v>2.27</v>
      </c>
      <c r="P18" s="179">
        <f t="shared" si="0"/>
        <v>0.90999999999999992</v>
      </c>
      <c r="Q18" s="178">
        <v>0</v>
      </c>
      <c r="R18" s="178">
        <v>1</v>
      </c>
      <c r="S18" s="178">
        <v>2</v>
      </c>
      <c r="T18" s="178">
        <v>0</v>
      </c>
      <c r="U18" s="178">
        <v>0</v>
      </c>
    </row>
    <row r="19" spans="1:21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1:21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1:21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21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21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21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1:21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1:21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1:21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1:21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1:21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1:21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1:21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1:21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7"/>
  </mergeCells>
  <phoneticPr fontId="1"/>
  <pageMargins left="0.7" right="0.7" top="0.75" bottom="0.75" header="0.3" footer="0.3"/>
  <pageSetup paperSize="9" scale="59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8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0.375" customWidth="1"/>
    <col min="4" max="16" width="11.125" customWidth="1"/>
  </cols>
  <sheetData>
    <row r="1" spans="1:21" s="478" customFormat="1">
      <c r="B1" s="30" t="s">
        <v>2249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441</v>
      </c>
      <c r="C3" s="366" t="s">
        <v>440</v>
      </c>
      <c r="D3" s="176">
        <v>20</v>
      </c>
      <c r="E3" s="176">
        <v>26.4</v>
      </c>
      <c r="F3" s="176">
        <v>0.24</v>
      </c>
      <c r="G3" s="176">
        <v>0.04</v>
      </c>
      <c r="H3" s="176">
        <v>6.3</v>
      </c>
      <c r="I3" s="176">
        <v>8</v>
      </c>
      <c r="J3" s="176">
        <v>0.14000000000000001</v>
      </c>
      <c r="K3" s="176">
        <v>0.4</v>
      </c>
      <c r="L3" s="176">
        <v>0.02</v>
      </c>
      <c r="M3" s="176">
        <v>0.01</v>
      </c>
      <c r="N3" s="176">
        <v>5.8</v>
      </c>
      <c r="O3" s="176">
        <v>0.46</v>
      </c>
      <c r="P3" s="176">
        <v>0</v>
      </c>
      <c r="Q3" s="974"/>
      <c r="R3" s="980"/>
      <c r="S3" s="980"/>
      <c r="T3" s="980"/>
      <c r="U3" s="980"/>
    </row>
    <row r="4" spans="1:21" s="30" customFormat="1">
      <c r="A4" s="478"/>
      <c r="B4" s="365" t="s">
        <v>439</v>
      </c>
      <c r="C4" s="366" t="s">
        <v>403</v>
      </c>
      <c r="D4" s="176">
        <v>10</v>
      </c>
      <c r="E4" s="176">
        <v>2.2999999999999998</v>
      </c>
      <c r="F4" s="176">
        <v>0.18</v>
      </c>
      <c r="G4" s="176">
        <v>0.01</v>
      </c>
      <c r="H4" s="176">
        <v>0.51</v>
      </c>
      <c r="I4" s="176">
        <v>4.8</v>
      </c>
      <c r="J4" s="176">
        <v>7.0000000000000007E-2</v>
      </c>
      <c r="K4" s="176">
        <v>4.9000000000000004</v>
      </c>
      <c r="L4" s="176">
        <v>0.01</v>
      </c>
      <c r="M4" s="176">
        <v>0.01</v>
      </c>
      <c r="N4" s="176">
        <v>0.8</v>
      </c>
      <c r="O4" s="176">
        <v>0.24</v>
      </c>
      <c r="P4" s="176">
        <v>0</v>
      </c>
      <c r="Q4" s="972"/>
      <c r="R4" s="972"/>
      <c r="S4" s="972"/>
      <c r="T4" s="972"/>
      <c r="U4" s="972"/>
    </row>
    <row r="5" spans="1:21" s="30" customFormat="1">
      <c r="A5" s="478"/>
      <c r="B5" s="365" t="s">
        <v>438</v>
      </c>
      <c r="C5" s="366" t="s">
        <v>416</v>
      </c>
      <c r="D5" s="176">
        <v>10</v>
      </c>
      <c r="E5" s="176">
        <v>6.5</v>
      </c>
      <c r="F5" s="176">
        <v>0.18</v>
      </c>
      <c r="G5" s="176">
        <v>0.01</v>
      </c>
      <c r="H5" s="176">
        <v>1.54</v>
      </c>
      <c r="I5" s="176">
        <v>4.5999999999999996</v>
      </c>
      <c r="J5" s="176">
        <v>7.0000000000000007E-2</v>
      </c>
      <c r="K5" s="176">
        <v>0</v>
      </c>
      <c r="L5" s="176">
        <v>0.01</v>
      </c>
      <c r="M5" s="176">
        <v>0</v>
      </c>
      <c r="N5" s="176">
        <v>0.3</v>
      </c>
      <c r="O5" s="176">
        <v>0.56999999999999995</v>
      </c>
      <c r="P5" s="176">
        <v>0</v>
      </c>
      <c r="Q5" s="972"/>
      <c r="R5" s="972"/>
      <c r="S5" s="972"/>
      <c r="T5" s="972"/>
      <c r="U5" s="972"/>
    </row>
    <row r="6" spans="1:21" s="30" customFormat="1">
      <c r="A6" s="478"/>
      <c r="B6" s="365" t="s">
        <v>437</v>
      </c>
      <c r="C6" s="366" t="s">
        <v>436</v>
      </c>
      <c r="D6" s="176">
        <v>10</v>
      </c>
      <c r="E6" s="176">
        <v>36.799999999999997</v>
      </c>
      <c r="F6" s="176">
        <v>0.8</v>
      </c>
      <c r="G6" s="176">
        <v>0.17</v>
      </c>
      <c r="H6" s="176">
        <v>7.59</v>
      </c>
      <c r="I6" s="176">
        <v>2.2999999999999998</v>
      </c>
      <c r="J6" s="176">
        <v>0.06</v>
      </c>
      <c r="K6" s="176">
        <v>0</v>
      </c>
      <c r="L6" s="176">
        <v>0.01</v>
      </c>
      <c r="M6" s="176">
        <v>0</v>
      </c>
      <c r="N6" s="176">
        <v>0</v>
      </c>
      <c r="O6" s="176">
        <v>0.25</v>
      </c>
      <c r="P6" s="176">
        <v>0</v>
      </c>
      <c r="Q6" s="972"/>
      <c r="R6" s="972"/>
      <c r="S6" s="972"/>
      <c r="T6" s="972"/>
      <c r="U6" s="972"/>
    </row>
    <row r="7" spans="1:21" s="30" customFormat="1">
      <c r="A7" s="478"/>
      <c r="B7" s="365" t="s">
        <v>435</v>
      </c>
      <c r="C7" s="366" t="s">
        <v>392</v>
      </c>
      <c r="D7" s="176">
        <v>18</v>
      </c>
      <c r="E7" s="176">
        <v>165.78</v>
      </c>
      <c r="F7" s="176">
        <v>0</v>
      </c>
      <c r="G7" s="176">
        <v>18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972"/>
      <c r="R7" s="972"/>
      <c r="S7" s="972"/>
      <c r="T7" s="972"/>
      <c r="U7" s="972"/>
    </row>
    <row r="8" spans="1:21" s="30" customFormat="1">
      <c r="A8" s="478"/>
      <c r="B8" s="365" t="s">
        <v>434</v>
      </c>
      <c r="C8" s="366" t="s">
        <v>432</v>
      </c>
      <c r="D8" s="176">
        <v>30</v>
      </c>
      <c r="E8" s="176">
        <v>5.4</v>
      </c>
      <c r="F8" s="176">
        <v>0.15</v>
      </c>
      <c r="G8" s="176">
        <v>0.03</v>
      </c>
      <c r="H8" s="176">
        <v>1.23</v>
      </c>
      <c r="I8" s="176">
        <v>7.2</v>
      </c>
      <c r="J8" s="176">
        <v>0.06</v>
      </c>
      <c r="K8" s="176">
        <v>0</v>
      </c>
      <c r="L8" s="176">
        <v>0.01</v>
      </c>
      <c r="M8" s="176">
        <v>0</v>
      </c>
      <c r="N8" s="176">
        <v>3.6</v>
      </c>
      <c r="O8" s="176">
        <v>0.42</v>
      </c>
      <c r="P8" s="176">
        <v>0</v>
      </c>
      <c r="Q8" s="972"/>
      <c r="R8" s="972"/>
      <c r="S8" s="972"/>
      <c r="T8" s="972"/>
      <c r="U8" s="972"/>
    </row>
    <row r="9" spans="1:21" s="30" customFormat="1">
      <c r="A9" s="478"/>
      <c r="B9" s="365" t="s">
        <v>431</v>
      </c>
      <c r="C9" s="366" t="s">
        <v>385</v>
      </c>
      <c r="D9" s="176">
        <v>47.5</v>
      </c>
      <c r="E9" s="176">
        <v>0.95</v>
      </c>
      <c r="F9" s="176">
        <v>0.14000000000000001</v>
      </c>
      <c r="G9" s="176">
        <v>0</v>
      </c>
      <c r="H9" s="176">
        <v>0.14000000000000001</v>
      </c>
      <c r="I9" s="176">
        <v>1.43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0.05</v>
      </c>
      <c r="Q9" s="972"/>
      <c r="R9" s="972"/>
      <c r="S9" s="972"/>
      <c r="T9" s="972"/>
      <c r="U9" s="972"/>
    </row>
    <row r="10" spans="1:21" s="30" customFormat="1">
      <c r="A10" s="478"/>
      <c r="B10" s="365" t="s">
        <v>430</v>
      </c>
      <c r="C10" s="366" t="s">
        <v>362</v>
      </c>
      <c r="D10" s="176">
        <v>2.85</v>
      </c>
      <c r="E10" s="176">
        <v>2.02</v>
      </c>
      <c r="F10" s="176">
        <v>0.22</v>
      </c>
      <c r="G10" s="176">
        <v>0</v>
      </c>
      <c r="H10" s="176">
        <v>0.28999999999999998</v>
      </c>
      <c r="I10" s="176">
        <v>0.83</v>
      </c>
      <c r="J10" s="176">
        <v>0.05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0.41</v>
      </c>
      <c r="Q10" s="972"/>
      <c r="R10" s="972"/>
      <c r="S10" s="972"/>
      <c r="T10" s="972"/>
      <c r="U10" s="972"/>
    </row>
    <row r="11" spans="1:21">
      <c r="B11" s="195" t="s">
        <v>429</v>
      </c>
      <c r="C11" s="366" t="s">
        <v>380</v>
      </c>
      <c r="D11" s="174">
        <v>2.85</v>
      </c>
      <c r="E11" s="174">
        <v>6.87</v>
      </c>
      <c r="F11" s="174">
        <v>0.01</v>
      </c>
      <c r="G11" s="174">
        <v>0</v>
      </c>
      <c r="H11" s="174">
        <v>1.23</v>
      </c>
      <c r="I11" s="174">
        <v>0.06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74">
        <v>0</v>
      </c>
      <c r="Q11" s="973"/>
      <c r="R11" s="973"/>
      <c r="S11" s="973"/>
      <c r="T11" s="973"/>
      <c r="U11" s="973"/>
    </row>
    <row r="12" spans="1:21" s="30" customFormat="1">
      <c r="A12" s="478"/>
      <c r="B12" s="182"/>
      <c r="C12" s="178" t="s">
        <v>1678</v>
      </c>
      <c r="D12" s="181">
        <f t="shared" ref="D12:P12" si="0">SUM(D3:D11)</f>
        <v>151.19999999999999</v>
      </c>
      <c r="E12" s="180">
        <f t="shared" si="0"/>
        <v>253.02</v>
      </c>
      <c r="F12" s="179">
        <f t="shared" si="0"/>
        <v>1.92</v>
      </c>
      <c r="G12" s="179">
        <f t="shared" si="0"/>
        <v>18.260000000000002</v>
      </c>
      <c r="H12" s="179">
        <f t="shared" si="0"/>
        <v>18.829999999999998</v>
      </c>
      <c r="I12" s="180">
        <f t="shared" si="0"/>
        <v>29.219999999999995</v>
      </c>
      <c r="J12" s="179">
        <f t="shared" si="0"/>
        <v>0.45</v>
      </c>
      <c r="K12" s="180">
        <f t="shared" si="0"/>
        <v>5.3000000000000007</v>
      </c>
      <c r="L12" s="181">
        <f t="shared" si="0"/>
        <v>6.0000000000000005E-2</v>
      </c>
      <c r="M12" s="181">
        <f t="shared" si="0"/>
        <v>0.02</v>
      </c>
      <c r="N12" s="180">
        <f t="shared" si="0"/>
        <v>10.5</v>
      </c>
      <c r="O12" s="179">
        <f t="shared" si="0"/>
        <v>1.94</v>
      </c>
      <c r="P12" s="179">
        <f t="shared" si="0"/>
        <v>0.45999999999999996</v>
      </c>
      <c r="Q12" s="178">
        <v>0</v>
      </c>
      <c r="R12" s="178">
        <v>0</v>
      </c>
      <c r="S12" s="178">
        <v>1</v>
      </c>
      <c r="T12" s="178">
        <v>0</v>
      </c>
      <c r="U12" s="178">
        <v>0</v>
      </c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>
      <c r="B16" s="175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</sheetData>
  <mergeCells count="1">
    <mergeCell ref="Q3:U11"/>
  </mergeCells>
  <phoneticPr fontId="1"/>
  <pageMargins left="0.7" right="0.7" top="0.75" bottom="0.75" header="0.3" footer="0.3"/>
  <pageSetup paperSize="9" scale="59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"/>
  <sheetViews>
    <sheetView workbookViewId="0"/>
  </sheetViews>
  <sheetFormatPr defaultRowHeight="13.5"/>
  <cols>
    <col min="1" max="1" width="3.875" style="478" customWidth="1"/>
    <col min="2" max="2" width="12.625" customWidth="1"/>
    <col min="3" max="3" width="20.25" customWidth="1"/>
    <col min="4" max="16" width="11.125" customWidth="1"/>
  </cols>
  <sheetData>
    <row r="1" spans="2:21">
      <c r="B1" t="s">
        <v>977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4042</v>
      </c>
      <c r="C3" t="s">
        <v>978</v>
      </c>
      <c r="D3" s="10">
        <v>10</v>
      </c>
      <c r="E3" s="250">
        <v>52.9</v>
      </c>
      <c r="F3" s="249">
        <v>4.9400000000000004</v>
      </c>
      <c r="G3" s="249">
        <v>3.32</v>
      </c>
      <c r="H3" s="249">
        <v>0.56999999999999995</v>
      </c>
      <c r="I3" s="250">
        <v>66</v>
      </c>
      <c r="J3" s="251">
        <v>0.68</v>
      </c>
      <c r="K3" s="252">
        <v>0</v>
      </c>
      <c r="L3" s="253">
        <v>1E-3</v>
      </c>
      <c r="M3" s="254">
        <v>1E-3</v>
      </c>
      <c r="N3" s="252">
        <v>0</v>
      </c>
      <c r="O3" s="255">
        <v>0.18</v>
      </c>
      <c r="P3" s="255">
        <v>0.1</v>
      </c>
      <c r="Q3" s="938"/>
      <c r="R3" s="938"/>
      <c r="S3" s="938"/>
      <c r="T3" s="938"/>
      <c r="U3" s="938"/>
    </row>
    <row r="4" spans="2:21">
      <c r="B4" s="195">
        <v>17021</v>
      </c>
      <c r="C4" t="s">
        <v>979</v>
      </c>
      <c r="D4" s="10">
        <v>30</v>
      </c>
      <c r="E4" s="250">
        <v>0.6</v>
      </c>
      <c r="F4" s="249">
        <v>0.09</v>
      </c>
      <c r="G4" s="249">
        <v>0</v>
      </c>
      <c r="H4" s="249">
        <v>0.09</v>
      </c>
      <c r="I4" s="250">
        <v>0.9</v>
      </c>
      <c r="J4" s="251">
        <v>0</v>
      </c>
      <c r="K4" s="252">
        <v>0</v>
      </c>
      <c r="L4" s="253">
        <v>3.0000000000000001E-3</v>
      </c>
      <c r="M4" s="254">
        <v>3.0000000000000001E-3</v>
      </c>
      <c r="N4" s="252">
        <v>0</v>
      </c>
      <c r="O4" s="255">
        <v>0</v>
      </c>
      <c r="P4" s="255">
        <v>0.03</v>
      </c>
      <c r="Q4" s="938"/>
      <c r="R4" s="938"/>
      <c r="S4" s="938"/>
      <c r="T4" s="938"/>
      <c r="U4" s="938"/>
    </row>
    <row r="5" spans="2:21">
      <c r="B5" s="195">
        <v>17012</v>
      </c>
      <c r="C5" t="s">
        <v>980</v>
      </c>
      <c r="D5" s="10">
        <v>0.5</v>
      </c>
      <c r="E5" s="250">
        <v>0</v>
      </c>
      <c r="F5" s="249">
        <v>0</v>
      </c>
      <c r="G5" s="249">
        <v>0</v>
      </c>
      <c r="H5" s="249">
        <v>0</v>
      </c>
      <c r="I5" s="250">
        <v>0.11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0.4955</v>
      </c>
      <c r="Q5" s="938"/>
      <c r="R5" s="938"/>
      <c r="S5" s="938"/>
      <c r="T5" s="938"/>
      <c r="U5" s="938"/>
    </row>
    <row r="6" spans="2:21">
      <c r="B6" s="195">
        <v>3003</v>
      </c>
      <c r="C6" t="s">
        <v>981</v>
      </c>
      <c r="D6" s="10">
        <v>5</v>
      </c>
      <c r="E6" s="250">
        <v>19.2</v>
      </c>
      <c r="F6" s="249">
        <v>0</v>
      </c>
      <c r="G6" s="249">
        <v>0</v>
      </c>
      <c r="H6" s="249">
        <v>4.96</v>
      </c>
      <c r="I6" s="250">
        <v>0.05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38"/>
      <c r="R6" s="938"/>
      <c r="S6" s="938"/>
      <c r="T6" s="938"/>
      <c r="U6" s="938"/>
    </row>
    <row r="7" spans="2:21">
      <c r="B7" s="195">
        <v>17008</v>
      </c>
      <c r="C7" t="s">
        <v>982</v>
      </c>
      <c r="D7" s="10">
        <v>1</v>
      </c>
      <c r="E7" s="250">
        <v>0.54</v>
      </c>
      <c r="F7" s="249">
        <v>5.7000000000000002E-2</v>
      </c>
      <c r="G7" s="249">
        <v>0</v>
      </c>
      <c r="H7" s="249">
        <v>7.8E-2</v>
      </c>
      <c r="I7" s="250">
        <v>0.24</v>
      </c>
      <c r="J7" s="251">
        <v>1.1000000000000001E-2</v>
      </c>
      <c r="K7" s="252">
        <v>0</v>
      </c>
      <c r="L7" s="253">
        <v>5.0000000000000001E-4</v>
      </c>
      <c r="M7" s="254">
        <v>1.1000000000000001E-3</v>
      </c>
      <c r="N7" s="252">
        <v>0</v>
      </c>
      <c r="O7" s="255">
        <v>0</v>
      </c>
      <c r="P7" s="255">
        <v>0.16</v>
      </c>
      <c r="Q7" s="938"/>
      <c r="R7" s="938"/>
      <c r="S7" s="938"/>
      <c r="T7" s="938"/>
      <c r="U7" s="938"/>
    </row>
    <row r="8" spans="2:21">
      <c r="B8" s="195">
        <v>8013</v>
      </c>
      <c r="C8" t="s">
        <v>983</v>
      </c>
      <c r="D8" s="10">
        <v>2</v>
      </c>
      <c r="E8" s="250">
        <v>3.64</v>
      </c>
      <c r="F8" s="249">
        <v>0.38600000000000001</v>
      </c>
      <c r="G8" s="249">
        <v>7.400000000000001E-2</v>
      </c>
      <c r="H8" s="249">
        <v>1.268</v>
      </c>
      <c r="I8" s="250">
        <v>0.2</v>
      </c>
      <c r="J8" s="251">
        <v>3.4000000000000002E-2</v>
      </c>
      <c r="K8" s="252">
        <v>0</v>
      </c>
      <c r="L8" s="253">
        <v>0.01</v>
      </c>
      <c r="M8" s="254">
        <v>2.7999999999999997E-2</v>
      </c>
      <c r="N8" s="252">
        <v>0</v>
      </c>
      <c r="O8" s="255">
        <v>0.82</v>
      </c>
      <c r="P8" s="255">
        <v>0</v>
      </c>
      <c r="Q8" s="938"/>
      <c r="R8" s="938"/>
      <c r="S8" s="938"/>
      <c r="T8" s="938"/>
      <c r="U8" s="938"/>
    </row>
    <row r="9" spans="2:21">
      <c r="B9" s="195">
        <v>3003</v>
      </c>
      <c r="C9" t="s">
        <v>981</v>
      </c>
      <c r="D9" s="10">
        <v>2.5</v>
      </c>
      <c r="E9" s="250">
        <v>9.6</v>
      </c>
      <c r="F9" s="249">
        <v>0</v>
      </c>
      <c r="G9" s="249">
        <v>0</v>
      </c>
      <c r="H9" s="249">
        <v>2.48</v>
      </c>
      <c r="I9" s="250">
        <v>2.5000000000000001E-2</v>
      </c>
      <c r="J9" s="251">
        <v>0</v>
      </c>
      <c r="K9" s="252">
        <v>0</v>
      </c>
      <c r="L9" s="253">
        <v>0</v>
      </c>
      <c r="M9" s="254">
        <v>0</v>
      </c>
      <c r="N9" s="252">
        <v>0</v>
      </c>
      <c r="O9" s="255">
        <v>0</v>
      </c>
      <c r="P9" s="255">
        <v>0</v>
      </c>
      <c r="Q9" s="938"/>
      <c r="R9" s="938"/>
      <c r="S9" s="938"/>
      <c r="T9" s="938"/>
      <c r="U9" s="938"/>
    </row>
    <row r="10" spans="2:21">
      <c r="B10" s="195">
        <v>17008</v>
      </c>
      <c r="C10" t="s">
        <v>982</v>
      </c>
      <c r="D10" s="10">
        <v>1.5</v>
      </c>
      <c r="E10" s="250">
        <v>0.81</v>
      </c>
      <c r="F10" s="249">
        <v>8.5500000000000007E-2</v>
      </c>
      <c r="G10" s="249">
        <v>0</v>
      </c>
      <c r="H10" s="249">
        <v>0.11699999999999999</v>
      </c>
      <c r="I10" s="250">
        <v>0.36</v>
      </c>
      <c r="J10" s="251">
        <v>1.6500000000000001E-2</v>
      </c>
      <c r="K10" s="252">
        <v>0</v>
      </c>
      <c r="L10" s="253">
        <v>7.5000000000000012E-4</v>
      </c>
      <c r="M10" s="254">
        <v>1.65E-3</v>
      </c>
      <c r="N10" s="252">
        <v>0</v>
      </c>
      <c r="O10" s="255">
        <v>0</v>
      </c>
      <c r="P10" s="255">
        <v>0.24</v>
      </c>
      <c r="Q10" s="938"/>
      <c r="R10" s="938"/>
      <c r="S10" s="938"/>
      <c r="T10" s="938"/>
      <c r="U10" s="938"/>
    </row>
    <row r="11" spans="2:21">
      <c r="B11" s="195">
        <v>17054</v>
      </c>
      <c r="C11" t="s">
        <v>984</v>
      </c>
      <c r="D11" s="10">
        <v>1.5</v>
      </c>
      <c r="E11" s="250">
        <v>3.39</v>
      </c>
      <c r="F11" s="249">
        <v>1.5000000000000002E-3</v>
      </c>
      <c r="G11" s="249">
        <v>0</v>
      </c>
      <c r="H11" s="249">
        <v>0.8234999999999999</v>
      </c>
      <c r="I11" s="250">
        <v>0</v>
      </c>
      <c r="J11" s="251">
        <v>1.5000000000000002E-3</v>
      </c>
      <c r="K11" s="252">
        <v>0</v>
      </c>
      <c r="L11" s="253">
        <v>0</v>
      </c>
      <c r="M11" s="254">
        <v>2.9999999999999997E-4</v>
      </c>
      <c r="N11" s="252">
        <v>0</v>
      </c>
      <c r="O11" s="255">
        <v>0</v>
      </c>
      <c r="P11" s="255">
        <v>3.0000000000000005E-3</v>
      </c>
      <c r="Q11" s="938"/>
      <c r="R11" s="938"/>
      <c r="S11" s="938"/>
      <c r="T11" s="938"/>
      <c r="U11" s="938"/>
    </row>
    <row r="12" spans="2:21">
      <c r="B12" s="195">
        <v>6020</v>
      </c>
      <c r="C12" t="s">
        <v>985</v>
      </c>
      <c r="D12" s="10">
        <v>2.5</v>
      </c>
      <c r="E12" s="250">
        <v>0.9</v>
      </c>
      <c r="F12" s="249">
        <v>7.7499999999999999E-2</v>
      </c>
      <c r="G12" s="249">
        <v>5.0000000000000001E-3</v>
      </c>
      <c r="H12" s="249">
        <v>0.1875</v>
      </c>
      <c r="I12" s="250">
        <v>0.875</v>
      </c>
      <c r="J12" s="251">
        <v>2.2499999999999999E-2</v>
      </c>
      <c r="K12" s="252">
        <v>1.175</v>
      </c>
      <c r="L12" s="253">
        <v>3.7499999999999999E-3</v>
      </c>
      <c r="M12" s="254">
        <v>2.7500000000000003E-3</v>
      </c>
      <c r="N12" s="252">
        <v>1.5</v>
      </c>
      <c r="O12" s="255">
        <v>7.4999999999999997E-2</v>
      </c>
      <c r="P12" s="255">
        <v>0</v>
      </c>
      <c r="Q12" s="947"/>
      <c r="R12" s="947"/>
      <c r="S12" s="947"/>
      <c r="T12" s="947"/>
      <c r="U12" s="947"/>
    </row>
    <row r="13" spans="2:21">
      <c r="B13" s="244"/>
      <c r="C13" s="28" t="s">
        <v>986</v>
      </c>
      <c r="D13" s="265">
        <v>56.5</v>
      </c>
      <c r="E13" s="259">
        <v>91.58</v>
      </c>
      <c r="F13" s="258">
        <v>5.6375000000000002</v>
      </c>
      <c r="G13" s="258">
        <v>3.3989999999999996</v>
      </c>
      <c r="H13" s="258">
        <v>10.573999999999998</v>
      </c>
      <c r="I13" s="259">
        <v>68.760000000000005</v>
      </c>
      <c r="J13" s="258">
        <v>0.76549999999999996</v>
      </c>
      <c r="K13" s="260">
        <v>1.175</v>
      </c>
      <c r="L13" s="261">
        <v>1.9000000000000003E-2</v>
      </c>
      <c r="M13" s="262">
        <v>3.78E-2</v>
      </c>
      <c r="N13" s="260">
        <v>1.5</v>
      </c>
      <c r="O13" s="263">
        <v>1.075</v>
      </c>
      <c r="P13" s="263">
        <v>1.0285</v>
      </c>
      <c r="Q13" s="265">
        <v>0</v>
      </c>
      <c r="R13" s="265">
        <v>0</v>
      </c>
      <c r="S13" s="265">
        <v>1</v>
      </c>
      <c r="T13" s="265">
        <v>0</v>
      </c>
      <c r="U13" s="265">
        <v>0</v>
      </c>
    </row>
  </sheetData>
  <mergeCells count="1">
    <mergeCell ref="Q3:U12"/>
  </mergeCells>
  <phoneticPr fontId="1"/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0.625" customWidth="1"/>
    <col min="4" max="16" width="11.125" customWidth="1"/>
  </cols>
  <sheetData>
    <row r="1" spans="1:21" s="478" customFormat="1">
      <c r="B1" s="478" t="s">
        <v>955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428</v>
      </c>
      <c r="C3" s="366" t="s">
        <v>426</v>
      </c>
      <c r="D3" s="176">
        <v>300</v>
      </c>
      <c r="E3" s="176">
        <v>216</v>
      </c>
      <c r="F3" s="176">
        <v>19.8</v>
      </c>
      <c r="G3" s="176">
        <v>12.6</v>
      </c>
      <c r="H3" s="176">
        <v>4.8</v>
      </c>
      <c r="I3" s="176">
        <v>360</v>
      </c>
      <c r="J3" s="176">
        <v>2.7</v>
      </c>
      <c r="K3" s="176">
        <v>0</v>
      </c>
      <c r="L3" s="176">
        <v>0.21</v>
      </c>
      <c r="M3" s="176">
        <v>0.09</v>
      </c>
      <c r="N3" s="176">
        <v>0</v>
      </c>
      <c r="O3" s="176">
        <v>1.2</v>
      </c>
      <c r="P3" s="176">
        <v>0</v>
      </c>
      <c r="Q3" s="974"/>
      <c r="R3" s="980"/>
      <c r="S3" s="980"/>
      <c r="T3" s="980"/>
      <c r="U3" s="980"/>
    </row>
    <row r="4" spans="1:21" s="30" customFormat="1">
      <c r="A4" s="478"/>
      <c r="B4" s="365" t="s">
        <v>425</v>
      </c>
      <c r="C4" s="366" t="s">
        <v>424</v>
      </c>
      <c r="D4" s="176">
        <v>8</v>
      </c>
      <c r="E4" s="176">
        <v>14.96</v>
      </c>
      <c r="F4" s="176">
        <v>0.38</v>
      </c>
      <c r="G4" s="176">
        <v>0.14000000000000001</v>
      </c>
      <c r="H4" s="176">
        <v>3.08</v>
      </c>
      <c r="I4" s="176">
        <v>0.4</v>
      </c>
      <c r="J4" s="176">
        <v>0.08</v>
      </c>
      <c r="K4" s="176">
        <v>1.92</v>
      </c>
      <c r="L4" s="176">
        <v>0.02</v>
      </c>
      <c r="M4" s="176">
        <v>0.01</v>
      </c>
      <c r="N4" s="176">
        <v>1.84</v>
      </c>
      <c r="O4" s="176">
        <v>0.14000000000000001</v>
      </c>
      <c r="P4" s="176">
        <v>0</v>
      </c>
      <c r="Q4" s="972"/>
      <c r="R4" s="972"/>
      <c r="S4" s="972"/>
      <c r="T4" s="972"/>
      <c r="U4" s="972"/>
    </row>
    <row r="5" spans="1:21" s="30" customFormat="1">
      <c r="A5" s="478"/>
      <c r="B5" s="365" t="s">
        <v>423</v>
      </c>
      <c r="C5" s="366" t="s">
        <v>421</v>
      </c>
      <c r="D5" s="176">
        <v>10</v>
      </c>
      <c r="E5" s="176">
        <v>3.7</v>
      </c>
      <c r="F5" s="176">
        <v>0.06</v>
      </c>
      <c r="G5" s="176">
        <v>0.01</v>
      </c>
      <c r="H5" s="176">
        <v>0.91</v>
      </c>
      <c r="I5" s="176">
        <v>2.8</v>
      </c>
      <c r="J5" s="176">
        <v>0.02</v>
      </c>
      <c r="K5" s="176">
        <v>76</v>
      </c>
      <c r="L5" s="176">
        <v>0.01</v>
      </c>
      <c r="M5" s="176">
        <v>0</v>
      </c>
      <c r="N5" s="176">
        <v>0.4</v>
      </c>
      <c r="O5" s="176">
        <v>0.27</v>
      </c>
      <c r="P5" s="176">
        <v>0.01</v>
      </c>
      <c r="Q5" s="972"/>
      <c r="R5" s="972"/>
      <c r="S5" s="972"/>
      <c r="T5" s="972"/>
      <c r="U5" s="972"/>
    </row>
    <row r="6" spans="1:21" s="30" customFormat="1">
      <c r="A6" s="478"/>
      <c r="B6" s="365" t="s">
        <v>420</v>
      </c>
      <c r="C6" s="366" t="s">
        <v>419</v>
      </c>
      <c r="D6" s="176">
        <v>1</v>
      </c>
      <c r="E6" s="176">
        <v>1.67</v>
      </c>
      <c r="F6" s="176">
        <v>0.08</v>
      </c>
      <c r="G6" s="176">
        <v>0.02</v>
      </c>
      <c r="H6" s="176">
        <v>0.71</v>
      </c>
      <c r="I6" s="176">
        <v>3.1</v>
      </c>
      <c r="J6" s="176">
        <v>0.35</v>
      </c>
      <c r="K6" s="176">
        <v>0</v>
      </c>
      <c r="L6" s="176">
        <v>0</v>
      </c>
      <c r="M6" s="176">
        <v>0.01</v>
      </c>
      <c r="N6" s="176">
        <v>0.05</v>
      </c>
      <c r="O6" s="176">
        <v>0.56999999999999995</v>
      </c>
      <c r="P6" s="176">
        <v>0</v>
      </c>
      <c r="Q6" s="972"/>
      <c r="R6" s="972"/>
      <c r="S6" s="972"/>
      <c r="T6" s="972"/>
      <c r="U6" s="972"/>
    </row>
    <row r="7" spans="1:21" s="30" customFormat="1">
      <c r="A7" s="478"/>
      <c r="B7" s="365" t="s">
        <v>418</v>
      </c>
      <c r="C7" s="366" t="s">
        <v>416</v>
      </c>
      <c r="D7" s="176">
        <v>5</v>
      </c>
      <c r="E7" s="176">
        <v>3.25</v>
      </c>
      <c r="F7" s="176">
        <v>0.09</v>
      </c>
      <c r="G7" s="176">
        <v>0.01</v>
      </c>
      <c r="H7" s="176">
        <v>0.77</v>
      </c>
      <c r="I7" s="176">
        <v>2.2999999999999998</v>
      </c>
      <c r="J7" s="176">
        <v>0.04</v>
      </c>
      <c r="K7" s="176">
        <v>0</v>
      </c>
      <c r="L7" s="176">
        <v>0</v>
      </c>
      <c r="M7" s="176">
        <v>0</v>
      </c>
      <c r="N7" s="176">
        <v>0.15</v>
      </c>
      <c r="O7" s="176">
        <v>0.28999999999999998</v>
      </c>
      <c r="P7" s="176">
        <v>0</v>
      </c>
      <c r="Q7" s="972"/>
      <c r="R7" s="972"/>
      <c r="S7" s="972"/>
      <c r="T7" s="972"/>
      <c r="U7" s="972"/>
    </row>
    <row r="8" spans="1:21" s="30" customFormat="1">
      <c r="A8" s="478"/>
      <c r="B8" s="365" t="s">
        <v>415</v>
      </c>
      <c r="C8" s="366" t="s">
        <v>414</v>
      </c>
      <c r="D8" s="176">
        <v>20</v>
      </c>
      <c r="E8" s="176">
        <v>13</v>
      </c>
      <c r="F8" s="176">
        <v>0.44</v>
      </c>
      <c r="G8" s="176">
        <v>0.06</v>
      </c>
      <c r="H8" s="176">
        <v>2.78</v>
      </c>
      <c r="I8" s="176">
        <v>3.4</v>
      </c>
      <c r="J8" s="176">
        <v>0.08</v>
      </c>
      <c r="K8" s="176">
        <v>0</v>
      </c>
      <c r="L8" s="176">
        <v>0.02</v>
      </c>
      <c r="M8" s="176">
        <v>0</v>
      </c>
      <c r="N8" s="176">
        <v>1.2</v>
      </c>
      <c r="O8" s="176">
        <v>0.2</v>
      </c>
      <c r="P8" s="176">
        <v>0</v>
      </c>
      <c r="Q8" s="972"/>
      <c r="R8" s="972"/>
      <c r="S8" s="972"/>
      <c r="T8" s="972"/>
      <c r="U8" s="972"/>
    </row>
    <row r="9" spans="1:21" s="30" customFormat="1">
      <c r="A9" s="478"/>
      <c r="B9" s="365" t="s">
        <v>413</v>
      </c>
      <c r="C9" s="366" t="s">
        <v>411</v>
      </c>
      <c r="D9" s="176">
        <v>25</v>
      </c>
      <c r="E9" s="176">
        <v>37.75</v>
      </c>
      <c r="F9" s="176">
        <v>3.08</v>
      </c>
      <c r="G9" s="176">
        <v>2.58</v>
      </c>
      <c r="H9" s="176">
        <v>0.08</v>
      </c>
      <c r="I9" s="176">
        <v>12.75</v>
      </c>
      <c r="J9" s="176">
        <v>0.45</v>
      </c>
      <c r="K9" s="176">
        <v>37.5</v>
      </c>
      <c r="L9" s="176">
        <v>0.02</v>
      </c>
      <c r="M9" s="176">
        <v>0.11</v>
      </c>
      <c r="N9" s="176">
        <v>0</v>
      </c>
      <c r="O9" s="176">
        <v>0</v>
      </c>
      <c r="P9" s="176">
        <v>0.1</v>
      </c>
      <c r="Q9" s="972"/>
      <c r="R9" s="972"/>
      <c r="S9" s="972"/>
      <c r="T9" s="972"/>
      <c r="U9" s="972"/>
    </row>
    <row r="10" spans="1:21" s="30" customFormat="1">
      <c r="A10" s="478"/>
      <c r="B10" s="365" t="s">
        <v>400</v>
      </c>
      <c r="C10" s="366" t="s">
        <v>372</v>
      </c>
      <c r="D10" s="176">
        <v>1</v>
      </c>
      <c r="E10" s="176">
        <v>0</v>
      </c>
      <c r="F10" s="176">
        <v>0</v>
      </c>
      <c r="G10" s="176">
        <v>0</v>
      </c>
      <c r="H10" s="176">
        <v>0</v>
      </c>
      <c r="I10" s="176">
        <v>0.22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0.99</v>
      </c>
      <c r="Q10" s="972"/>
      <c r="R10" s="972"/>
      <c r="S10" s="972"/>
      <c r="T10" s="972"/>
      <c r="U10" s="972"/>
    </row>
    <row r="11" spans="1:21" s="30" customFormat="1">
      <c r="A11" s="478"/>
      <c r="B11" s="365" t="s">
        <v>410</v>
      </c>
      <c r="C11" s="366" t="s">
        <v>392</v>
      </c>
      <c r="D11" s="176">
        <v>21.54</v>
      </c>
      <c r="E11" s="176">
        <v>198.38</v>
      </c>
      <c r="F11" s="176">
        <v>0</v>
      </c>
      <c r="G11" s="176">
        <v>21.54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972"/>
      <c r="R11" s="972"/>
      <c r="S11" s="972"/>
      <c r="T11" s="972"/>
      <c r="U11" s="972"/>
    </row>
    <row r="12" spans="1:21" s="30" customFormat="1">
      <c r="A12" s="478"/>
      <c r="B12" s="365" t="s">
        <v>409</v>
      </c>
      <c r="C12" s="366" t="s">
        <v>408</v>
      </c>
      <c r="D12" s="176">
        <v>6</v>
      </c>
      <c r="E12" s="176">
        <v>30.66</v>
      </c>
      <c r="F12" s="176">
        <v>3.19</v>
      </c>
      <c r="G12" s="176">
        <v>1.68</v>
      </c>
      <c r="H12" s="176">
        <v>0.53</v>
      </c>
      <c r="I12" s="176">
        <v>12</v>
      </c>
      <c r="J12" s="176">
        <v>0.49</v>
      </c>
      <c r="K12" s="176">
        <v>0.18</v>
      </c>
      <c r="L12" s="176">
        <v>0.01</v>
      </c>
      <c r="M12" s="176">
        <v>0</v>
      </c>
      <c r="N12" s="176">
        <v>0</v>
      </c>
      <c r="O12" s="176">
        <v>0.2</v>
      </c>
      <c r="P12" s="176">
        <v>0</v>
      </c>
      <c r="Q12" s="972"/>
      <c r="R12" s="972"/>
      <c r="S12" s="972"/>
      <c r="T12" s="972"/>
      <c r="U12" s="972"/>
    </row>
    <row r="13" spans="1:21" s="30" customFormat="1">
      <c r="A13" s="478"/>
      <c r="B13" s="365" t="s">
        <v>407</v>
      </c>
      <c r="C13" s="366" t="s">
        <v>405</v>
      </c>
      <c r="D13" s="176">
        <v>10</v>
      </c>
      <c r="E13" s="176">
        <v>1.3</v>
      </c>
      <c r="F13" s="176">
        <v>0.09</v>
      </c>
      <c r="G13" s="176">
        <v>0.01</v>
      </c>
      <c r="H13" s="176">
        <v>0.28999999999999998</v>
      </c>
      <c r="I13" s="176">
        <v>4.7</v>
      </c>
      <c r="J13" s="176">
        <v>0.09</v>
      </c>
      <c r="K13" s="176">
        <v>27</v>
      </c>
      <c r="L13" s="176">
        <v>0</v>
      </c>
      <c r="M13" s="176">
        <v>0.01</v>
      </c>
      <c r="N13" s="176">
        <v>1.3</v>
      </c>
      <c r="O13" s="176">
        <v>0.23</v>
      </c>
      <c r="P13" s="176">
        <v>0</v>
      </c>
      <c r="Q13" s="972"/>
      <c r="R13" s="972"/>
      <c r="S13" s="972"/>
      <c r="T13" s="972"/>
      <c r="U13" s="972"/>
    </row>
    <row r="14" spans="1:21" s="30" customFormat="1">
      <c r="A14" s="478"/>
      <c r="B14" s="365" t="s">
        <v>404</v>
      </c>
      <c r="C14" s="366" t="s">
        <v>403</v>
      </c>
      <c r="D14" s="176">
        <v>40</v>
      </c>
      <c r="E14" s="176">
        <v>9.1999999999999993</v>
      </c>
      <c r="F14" s="176">
        <v>0.72</v>
      </c>
      <c r="G14" s="176">
        <v>0.04</v>
      </c>
      <c r="H14" s="176">
        <v>2.04</v>
      </c>
      <c r="I14" s="176">
        <v>19.2</v>
      </c>
      <c r="J14" s="176">
        <v>0.28000000000000003</v>
      </c>
      <c r="K14" s="176">
        <v>19.600000000000001</v>
      </c>
      <c r="L14" s="176">
        <v>0.02</v>
      </c>
      <c r="M14" s="176">
        <v>0.04</v>
      </c>
      <c r="N14" s="176">
        <v>3.2</v>
      </c>
      <c r="O14" s="176">
        <v>0.96</v>
      </c>
      <c r="P14" s="176">
        <v>0</v>
      </c>
      <c r="Q14" s="972"/>
      <c r="R14" s="972"/>
      <c r="S14" s="972"/>
      <c r="T14" s="972"/>
      <c r="U14" s="972"/>
    </row>
    <row r="15" spans="1:21" s="30" customFormat="1">
      <c r="A15" s="478"/>
      <c r="B15" s="365" t="s">
        <v>402</v>
      </c>
      <c r="C15" s="366" t="s">
        <v>385</v>
      </c>
      <c r="D15" s="176">
        <v>300</v>
      </c>
      <c r="E15" s="176">
        <v>6</v>
      </c>
      <c r="F15" s="176">
        <v>0.9</v>
      </c>
      <c r="G15" s="176">
        <v>0</v>
      </c>
      <c r="H15" s="176">
        <v>0.9</v>
      </c>
      <c r="I15" s="176">
        <v>9</v>
      </c>
      <c r="J15" s="176">
        <v>0</v>
      </c>
      <c r="K15" s="176">
        <v>0</v>
      </c>
      <c r="L15" s="176">
        <v>0.03</v>
      </c>
      <c r="M15" s="176">
        <v>0.03</v>
      </c>
      <c r="N15" s="176">
        <v>0</v>
      </c>
      <c r="O15" s="176">
        <v>0</v>
      </c>
      <c r="P15" s="176">
        <v>0.3</v>
      </c>
      <c r="Q15" s="972"/>
      <c r="R15" s="972"/>
      <c r="S15" s="972"/>
      <c r="T15" s="972"/>
      <c r="U15" s="972"/>
    </row>
    <row r="16" spans="1:21" s="30" customFormat="1">
      <c r="A16" s="478"/>
      <c r="B16" s="365" t="s">
        <v>401</v>
      </c>
      <c r="C16" s="366" t="s">
        <v>372</v>
      </c>
      <c r="D16" s="176">
        <v>3</v>
      </c>
      <c r="E16" s="176">
        <v>0</v>
      </c>
      <c r="F16" s="176">
        <v>0</v>
      </c>
      <c r="G16" s="176">
        <v>0</v>
      </c>
      <c r="H16" s="176">
        <v>0</v>
      </c>
      <c r="I16" s="176">
        <v>0.66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2.97</v>
      </c>
      <c r="Q16" s="972"/>
      <c r="R16" s="972"/>
      <c r="S16" s="972"/>
      <c r="T16" s="972"/>
      <c r="U16" s="972"/>
    </row>
    <row r="17" spans="1:21">
      <c r="B17" s="195" t="s">
        <v>400</v>
      </c>
      <c r="C17" s="366" t="s">
        <v>383</v>
      </c>
      <c r="D17" s="174">
        <v>9</v>
      </c>
      <c r="E17" s="174">
        <v>4.8600000000000003</v>
      </c>
      <c r="F17" s="174">
        <v>0.51</v>
      </c>
      <c r="G17" s="174">
        <v>0</v>
      </c>
      <c r="H17" s="174">
        <v>0.7</v>
      </c>
      <c r="I17" s="174">
        <v>2.16</v>
      </c>
      <c r="J17" s="174">
        <v>0.1</v>
      </c>
      <c r="K17" s="174">
        <v>0</v>
      </c>
      <c r="L17" s="174">
        <v>0</v>
      </c>
      <c r="M17" s="174">
        <v>0.01</v>
      </c>
      <c r="N17" s="174">
        <v>0</v>
      </c>
      <c r="O17" s="174">
        <v>0</v>
      </c>
      <c r="P17" s="174">
        <v>1.44</v>
      </c>
      <c r="Q17" s="972"/>
      <c r="R17" s="972"/>
      <c r="S17" s="972"/>
      <c r="T17" s="972"/>
      <c r="U17" s="972"/>
    </row>
    <row r="18" spans="1:21">
      <c r="B18" s="195" t="s">
        <v>399</v>
      </c>
      <c r="C18" s="366" t="s">
        <v>380</v>
      </c>
      <c r="D18" s="174">
        <v>18</v>
      </c>
      <c r="E18" s="174">
        <v>43.38</v>
      </c>
      <c r="F18" s="174">
        <v>0.05</v>
      </c>
      <c r="G18" s="174">
        <v>0</v>
      </c>
      <c r="H18" s="174">
        <v>7.78</v>
      </c>
      <c r="I18" s="174">
        <v>0.36</v>
      </c>
      <c r="J18" s="174">
        <v>0</v>
      </c>
      <c r="K18" s="174">
        <v>0</v>
      </c>
      <c r="L18" s="174">
        <v>0</v>
      </c>
      <c r="M18" s="174">
        <v>0</v>
      </c>
      <c r="N18" s="174">
        <v>0</v>
      </c>
      <c r="O18" s="174">
        <v>0</v>
      </c>
      <c r="P18" s="174">
        <v>0</v>
      </c>
      <c r="Q18" s="973"/>
      <c r="R18" s="973"/>
      <c r="S18" s="973"/>
      <c r="T18" s="973"/>
      <c r="U18" s="973"/>
    </row>
    <row r="19" spans="1:21" s="30" customFormat="1">
      <c r="A19" s="478"/>
      <c r="B19" s="182"/>
      <c r="C19" s="178" t="s">
        <v>1678</v>
      </c>
      <c r="D19" s="181">
        <f t="shared" ref="D19:P19" si="0">SUM(D3:D18)</f>
        <v>777.54</v>
      </c>
      <c r="E19" s="180">
        <f t="shared" si="0"/>
        <v>584.11</v>
      </c>
      <c r="F19" s="179">
        <f t="shared" si="0"/>
        <v>29.39</v>
      </c>
      <c r="G19" s="179">
        <f t="shared" si="0"/>
        <v>38.69</v>
      </c>
      <c r="H19" s="179">
        <f t="shared" si="0"/>
        <v>25.369999999999997</v>
      </c>
      <c r="I19" s="180">
        <f t="shared" si="0"/>
        <v>433.05000000000007</v>
      </c>
      <c r="J19" s="179">
        <f t="shared" si="0"/>
        <v>4.6800000000000006</v>
      </c>
      <c r="K19" s="180">
        <f t="shared" si="0"/>
        <v>162.20000000000002</v>
      </c>
      <c r="L19" s="181">
        <f t="shared" si="0"/>
        <v>0.34000000000000008</v>
      </c>
      <c r="M19" s="181">
        <f t="shared" si="0"/>
        <v>0.30999999999999994</v>
      </c>
      <c r="N19" s="180">
        <f t="shared" si="0"/>
        <v>8.14</v>
      </c>
      <c r="O19" s="179">
        <f t="shared" si="0"/>
        <v>4.0600000000000005</v>
      </c>
      <c r="P19" s="179">
        <f t="shared" si="0"/>
        <v>5.8100000000000005</v>
      </c>
      <c r="Q19" s="178"/>
      <c r="R19" s="178"/>
      <c r="S19" s="178"/>
      <c r="T19" s="178"/>
      <c r="U19" s="178"/>
    </row>
    <row r="20" spans="1:21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1:21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21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21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21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1:21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1:21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1:21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1:21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1:21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1:21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1:21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1:21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8"/>
  </mergeCells>
  <phoneticPr fontId="1"/>
  <pageMargins left="0.7" right="0.7" top="0.75" bottom="0.75" header="0.3" footer="0.3"/>
  <pageSetup paperSize="9" scale="59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5.75" customWidth="1"/>
    <col min="4" max="16" width="11.125" customWidth="1"/>
  </cols>
  <sheetData>
    <row r="1" spans="1:21" s="478" customFormat="1">
      <c r="B1" s="478" t="s">
        <v>2250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398</v>
      </c>
      <c r="C3" s="366" t="s">
        <v>397</v>
      </c>
      <c r="D3" s="176">
        <v>50</v>
      </c>
      <c r="E3" s="176">
        <v>45.5</v>
      </c>
      <c r="F3" s="176">
        <v>0.95</v>
      </c>
      <c r="G3" s="176">
        <v>0.15</v>
      </c>
      <c r="H3" s="176">
        <v>10.3</v>
      </c>
      <c r="I3" s="176">
        <v>7.5</v>
      </c>
      <c r="J3" s="176">
        <v>0.25</v>
      </c>
      <c r="K3" s="176">
        <v>165</v>
      </c>
      <c r="L3" s="176">
        <v>0.04</v>
      </c>
      <c r="M3" s="176">
        <v>0.05</v>
      </c>
      <c r="N3" s="176">
        <v>21.5</v>
      </c>
      <c r="O3" s="176">
        <v>1.75</v>
      </c>
      <c r="P3" s="176">
        <v>0</v>
      </c>
      <c r="Q3" s="974"/>
      <c r="R3" s="974"/>
      <c r="S3" s="974"/>
      <c r="T3" s="974"/>
      <c r="U3" s="974"/>
    </row>
    <row r="4" spans="1:21" s="30" customFormat="1">
      <c r="A4" s="478"/>
      <c r="B4" s="365" t="s">
        <v>387</v>
      </c>
      <c r="C4" s="366" t="s">
        <v>385</v>
      </c>
      <c r="D4" s="176">
        <v>18.5</v>
      </c>
      <c r="E4" s="176">
        <v>0.37</v>
      </c>
      <c r="F4" s="176">
        <v>0.06</v>
      </c>
      <c r="G4" s="176">
        <v>0</v>
      </c>
      <c r="H4" s="176">
        <v>0.06</v>
      </c>
      <c r="I4" s="176">
        <v>0.56000000000000005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0.02</v>
      </c>
      <c r="Q4" s="975"/>
      <c r="R4" s="975"/>
      <c r="S4" s="975"/>
      <c r="T4" s="975"/>
      <c r="U4" s="975"/>
    </row>
    <row r="5" spans="1:21" s="30" customFormat="1">
      <c r="A5" s="478"/>
      <c r="B5" s="365" t="s">
        <v>391</v>
      </c>
      <c r="C5" s="366" t="s">
        <v>364</v>
      </c>
      <c r="D5" s="176">
        <v>1.66</v>
      </c>
      <c r="E5" s="176">
        <v>6.37</v>
      </c>
      <c r="F5" s="176">
        <v>0</v>
      </c>
      <c r="G5" s="176">
        <v>0</v>
      </c>
      <c r="H5" s="176">
        <v>1.65</v>
      </c>
      <c r="I5" s="176">
        <v>0.02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975"/>
      <c r="R5" s="975"/>
      <c r="S5" s="975"/>
      <c r="T5" s="975"/>
      <c r="U5" s="975"/>
    </row>
    <row r="6" spans="1:21" s="30" customFormat="1">
      <c r="A6" s="478"/>
      <c r="B6" s="365" t="s">
        <v>384</v>
      </c>
      <c r="C6" s="366" t="s">
        <v>383</v>
      </c>
      <c r="D6" s="176">
        <v>2.2200000000000002</v>
      </c>
      <c r="E6" s="176">
        <v>1.2</v>
      </c>
      <c r="F6" s="176">
        <v>0.13</v>
      </c>
      <c r="G6" s="176">
        <v>0</v>
      </c>
      <c r="H6" s="176">
        <v>0.17</v>
      </c>
      <c r="I6" s="176">
        <v>0.53</v>
      </c>
      <c r="J6" s="176">
        <v>0.02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0.36</v>
      </c>
      <c r="Q6" s="975"/>
      <c r="R6" s="975"/>
      <c r="S6" s="975"/>
      <c r="T6" s="975"/>
      <c r="U6" s="975"/>
    </row>
    <row r="7" spans="1:21" s="30" customFormat="1">
      <c r="A7" s="478"/>
      <c r="B7" s="365" t="s">
        <v>396</v>
      </c>
      <c r="C7" s="366" t="s">
        <v>394</v>
      </c>
      <c r="D7" s="176">
        <v>25</v>
      </c>
      <c r="E7" s="176">
        <v>5.5</v>
      </c>
      <c r="F7" s="176">
        <v>0.28000000000000003</v>
      </c>
      <c r="G7" s="176">
        <v>0.03</v>
      </c>
      <c r="H7" s="176">
        <v>1.28</v>
      </c>
      <c r="I7" s="176">
        <v>4.5</v>
      </c>
      <c r="J7" s="176">
        <v>0.08</v>
      </c>
      <c r="K7" s="176">
        <v>2</v>
      </c>
      <c r="L7" s="176">
        <v>0.01</v>
      </c>
      <c r="M7" s="176">
        <v>0.01</v>
      </c>
      <c r="N7" s="176">
        <v>1</v>
      </c>
      <c r="O7" s="176">
        <v>0.55000000000000004</v>
      </c>
      <c r="P7" s="176">
        <v>0</v>
      </c>
      <c r="Q7" s="975"/>
      <c r="R7" s="975"/>
      <c r="S7" s="975"/>
      <c r="T7" s="975"/>
      <c r="U7" s="975"/>
    </row>
    <row r="8" spans="1:21" s="30" customFormat="1">
      <c r="A8" s="478"/>
      <c r="B8" s="365" t="s">
        <v>393</v>
      </c>
      <c r="C8" s="366" t="s">
        <v>392</v>
      </c>
      <c r="D8" s="176">
        <v>3.5</v>
      </c>
      <c r="E8" s="176">
        <v>32.24</v>
      </c>
      <c r="F8" s="176">
        <v>0</v>
      </c>
      <c r="G8" s="176">
        <v>3.5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975"/>
      <c r="R8" s="975"/>
      <c r="S8" s="975"/>
      <c r="T8" s="975"/>
      <c r="U8" s="975"/>
    </row>
    <row r="9" spans="1:21" s="30" customFormat="1">
      <c r="A9" s="478"/>
      <c r="B9" s="365" t="s">
        <v>387</v>
      </c>
      <c r="C9" s="366" t="s">
        <v>385</v>
      </c>
      <c r="D9" s="176">
        <v>18.5</v>
      </c>
      <c r="E9" s="176">
        <v>0.37</v>
      </c>
      <c r="F9" s="176">
        <v>0.06</v>
      </c>
      <c r="G9" s="176">
        <v>0</v>
      </c>
      <c r="H9" s="176">
        <v>0.06</v>
      </c>
      <c r="I9" s="176">
        <v>0.56000000000000005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0.02</v>
      </c>
      <c r="Q9" s="975"/>
      <c r="R9" s="975"/>
      <c r="S9" s="975"/>
      <c r="T9" s="975"/>
      <c r="U9" s="975"/>
    </row>
    <row r="10" spans="1:21" s="30" customFormat="1">
      <c r="A10" s="478"/>
      <c r="B10" s="365" t="s">
        <v>391</v>
      </c>
      <c r="C10" s="366" t="s">
        <v>364</v>
      </c>
      <c r="D10" s="176">
        <v>1.66</v>
      </c>
      <c r="E10" s="176">
        <v>6.37</v>
      </c>
      <c r="F10" s="176">
        <v>0</v>
      </c>
      <c r="G10" s="176">
        <v>0</v>
      </c>
      <c r="H10" s="176">
        <v>1.65</v>
      </c>
      <c r="I10" s="176">
        <v>0.02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975"/>
      <c r="R10" s="975"/>
      <c r="S10" s="975"/>
      <c r="T10" s="975"/>
      <c r="U10" s="975"/>
    </row>
    <row r="11" spans="1:21" s="30" customFormat="1">
      <c r="A11" s="478"/>
      <c r="B11" s="365" t="s">
        <v>390</v>
      </c>
      <c r="C11" s="366" t="s">
        <v>362</v>
      </c>
      <c r="D11" s="176">
        <v>3.33</v>
      </c>
      <c r="E11" s="176">
        <v>2.36</v>
      </c>
      <c r="F11" s="176">
        <v>0.26</v>
      </c>
      <c r="G11" s="176">
        <v>0</v>
      </c>
      <c r="H11" s="176">
        <v>0.34</v>
      </c>
      <c r="I11" s="176">
        <v>0.97</v>
      </c>
      <c r="J11" s="176">
        <v>0.06</v>
      </c>
      <c r="K11" s="176">
        <v>0</v>
      </c>
      <c r="L11" s="176">
        <v>0</v>
      </c>
      <c r="M11" s="176">
        <v>0.01</v>
      </c>
      <c r="N11" s="176">
        <v>0</v>
      </c>
      <c r="O11" s="176">
        <v>0</v>
      </c>
      <c r="P11" s="176">
        <v>0.48</v>
      </c>
      <c r="Q11" s="975"/>
      <c r="R11" s="975"/>
      <c r="S11" s="975"/>
      <c r="T11" s="975"/>
      <c r="U11" s="975"/>
    </row>
    <row r="12" spans="1:21" s="30" customFormat="1">
      <c r="A12" s="478"/>
      <c r="B12" s="365" t="s">
        <v>389</v>
      </c>
      <c r="C12" s="366" t="s">
        <v>388</v>
      </c>
      <c r="D12" s="176">
        <v>10</v>
      </c>
      <c r="E12" s="176">
        <v>3</v>
      </c>
      <c r="F12" s="176">
        <v>0.21</v>
      </c>
      <c r="G12" s="176">
        <v>0.02</v>
      </c>
      <c r="H12" s="176">
        <v>0.66</v>
      </c>
      <c r="I12" s="176">
        <v>9.1999999999999993</v>
      </c>
      <c r="J12" s="176">
        <v>0.05</v>
      </c>
      <c r="K12" s="176">
        <v>5.6</v>
      </c>
      <c r="L12" s="176">
        <v>0.01</v>
      </c>
      <c r="M12" s="176">
        <v>0.01</v>
      </c>
      <c r="N12" s="176">
        <v>1.1000000000000001</v>
      </c>
      <c r="O12" s="176">
        <v>0.5</v>
      </c>
      <c r="P12" s="176">
        <v>0</v>
      </c>
      <c r="Q12" s="975"/>
      <c r="R12" s="975"/>
      <c r="S12" s="975"/>
      <c r="T12" s="975"/>
      <c r="U12" s="975"/>
    </row>
    <row r="13" spans="1:21" s="30" customFormat="1">
      <c r="A13" s="478"/>
      <c r="B13" s="365" t="s">
        <v>387</v>
      </c>
      <c r="C13" s="366" t="s">
        <v>385</v>
      </c>
      <c r="D13" s="176">
        <v>6.3</v>
      </c>
      <c r="E13" s="176">
        <v>0.13</v>
      </c>
      <c r="F13" s="176">
        <v>0.02</v>
      </c>
      <c r="G13" s="176">
        <v>0</v>
      </c>
      <c r="H13" s="176">
        <v>0.02</v>
      </c>
      <c r="I13" s="176">
        <v>0.19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0.01</v>
      </c>
      <c r="Q13" s="975"/>
      <c r="R13" s="975"/>
      <c r="S13" s="975"/>
      <c r="T13" s="975"/>
      <c r="U13" s="975"/>
    </row>
    <row r="14" spans="1:21" s="30" customFormat="1">
      <c r="A14" s="478"/>
      <c r="B14" s="365" t="s">
        <v>384</v>
      </c>
      <c r="C14" s="366" t="s">
        <v>383</v>
      </c>
      <c r="D14" s="176">
        <v>0.19</v>
      </c>
      <c r="E14" s="176">
        <v>0.1</v>
      </c>
      <c r="F14" s="176">
        <v>0.01</v>
      </c>
      <c r="G14" s="176">
        <v>0</v>
      </c>
      <c r="H14" s="176">
        <v>0.01</v>
      </c>
      <c r="I14" s="176">
        <v>0.05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0.03</v>
      </c>
      <c r="Q14" s="975"/>
      <c r="R14" s="975"/>
      <c r="S14" s="975"/>
      <c r="T14" s="975"/>
      <c r="U14" s="975"/>
    </row>
    <row r="15" spans="1:21" s="30" customFormat="1">
      <c r="A15" s="478"/>
      <c r="B15" s="365" t="s">
        <v>382</v>
      </c>
      <c r="C15" s="366" t="s">
        <v>380</v>
      </c>
      <c r="D15" s="176">
        <v>0.38</v>
      </c>
      <c r="E15" s="176">
        <v>0.92</v>
      </c>
      <c r="F15" s="176">
        <v>0</v>
      </c>
      <c r="G15" s="176">
        <v>0</v>
      </c>
      <c r="H15" s="176">
        <v>0.16</v>
      </c>
      <c r="I15" s="176">
        <v>0.01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975"/>
      <c r="R15" s="975"/>
      <c r="S15" s="975"/>
      <c r="T15" s="975"/>
      <c r="U15" s="975"/>
    </row>
    <row r="16" spans="1:21" s="30" customFormat="1">
      <c r="A16" s="478"/>
      <c r="B16" s="365" t="s">
        <v>379</v>
      </c>
      <c r="C16" s="366" t="s">
        <v>372</v>
      </c>
      <c r="D16" s="176">
        <v>0.06</v>
      </c>
      <c r="E16" s="176">
        <v>0</v>
      </c>
      <c r="F16" s="176">
        <v>0</v>
      </c>
      <c r="G16" s="176">
        <v>0</v>
      </c>
      <c r="H16" s="176">
        <v>0</v>
      </c>
      <c r="I16" s="176">
        <v>0.01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0.06</v>
      </c>
      <c r="Q16" s="976"/>
      <c r="R16" s="976"/>
      <c r="S16" s="976"/>
      <c r="T16" s="976"/>
      <c r="U16" s="976"/>
    </row>
    <row r="17" spans="1:21" s="30" customFormat="1">
      <c r="A17" s="478"/>
      <c r="B17" s="182"/>
      <c r="C17" s="178" t="s">
        <v>1678</v>
      </c>
      <c r="D17" s="181">
        <f t="shared" ref="D17:P17" si="0">SUM(D3:D16)</f>
        <v>141.30000000000001</v>
      </c>
      <c r="E17" s="180">
        <f t="shared" si="0"/>
        <v>104.43</v>
      </c>
      <c r="F17" s="179">
        <f t="shared" si="0"/>
        <v>1.9800000000000002</v>
      </c>
      <c r="G17" s="179">
        <f t="shared" si="0"/>
        <v>3.7</v>
      </c>
      <c r="H17" s="179">
        <f t="shared" si="0"/>
        <v>16.360000000000003</v>
      </c>
      <c r="I17" s="180">
        <f t="shared" si="0"/>
        <v>24.120000000000005</v>
      </c>
      <c r="J17" s="179">
        <f t="shared" si="0"/>
        <v>0.46</v>
      </c>
      <c r="K17" s="180">
        <f t="shared" si="0"/>
        <v>172.6</v>
      </c>
      <c r="L17" s="181">
        <f t="shared" si="0"/>
        <v>6.0000000000000005E-2</v>
      </c>
      <c r="M17" s="181">
        <f t="shared" si="0"/>
        <v>0.08</v>
      </c>
      <c r="N17" s="180">
        <f t="shared" si="0"/>
        <v>23.6</v>
      </c>
      <c r="O17" s="179">
        <f t="shared" si="0"/>
        <v>2.8</v>
      </c>
      <c r="P17" s="179">
        <f t="shared" si="0"/>
        <v>0.98</v>
      </c>
      <c r="Q17" s="178">
        <v>0</v>
      </c>
      <c r="R17" s="178">
        <v>0</v>
      </c>
      <c r="S17" s="178">
        <v>1</v>
      </c>
      <c r="T17" s="178">
        <v>0</v>
      </c>
      <c r="U17" s="178">
        <v>0</v>
      </c>
    </row>
    <row r="18" spans="1:21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1:21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1:21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1:21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21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21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21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1:21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1:21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1:21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1:21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1:21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1:21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1:21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1:21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6"/>
  </mergeCells>
  <phoneticPr fontId="1"/>
  <pageMargins left="0.7" right="0.7" top="0.75" bottom="0.75" header="0.3" footer="0.3"/>
  <pageSetup paperSize="9" scale="59"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9.125" customWidth="1"/>
    <col min="4" max="16" width="11.125" customWidth="1"/>
    <col min="17" max="21" width="9" customWidth="1"/>
  </cols>
  <sheetData>
    <row r="1" spans="2:21">
      <c r="B1" t="s">
        <v>292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6134</v>
      </c>
      <c r="C3" s="29" t="s">
        <v>176</v>
      </c>
      <c r="D3" s="10">
        <v>100</v>
      </c>
      <c r="E3" s="248">
        <v>18</v>
      </c>
      <c r="F3" s="249">
        <v>0.4</v>
      </c>
      <c r="G3" s="249">
        <v>0.1</v>
      </c>
      <c r="H3" s="249">
        <v>4.0999999999999996</v>
      </c>
      <c r="I3" s="250">
        <v>23</v>
      </c>
      <c r="J3" s="251">
        <v>0.2</v>
      </c>
      <c r="K3" s="252">
        <v>0</v>
      </c>
      <c r="L3" s="253">
        <v>0.02</v>
      </c>
      <c r="M3" s="254">
        <v>0.01</v>
      </c>
      <c r="N3" s="252">
        <v>11</v>
      </c>
      <c r="O3" s="255">
        <v>1.3</v>
      </c>
      <c r="P3" s="255">
        <v>0</v>
      </c>
      <c r="Q3" s="935"/>
      <c r="R3" s="935"/>
      <c r="S3" s="935"/>
      <c r="T3" s="935"/>
      <c r="U3" s="935"/>
    </row>
    <row r="4" spans="2:21">
      <c r="B4" s="10">
        <v>17045</v>
      </c>
      <c r="C4" s="29" t="s">
        <v>68</v>
      </c>
      <c r="D4" s="10">
        <v>10</v>
      </c>
      <c r="E4" s="248">
        <v>19.2</v>
      </c>
      <c r="F4" s="249">
        <v>1.25</v>
      </c>
      <c r="G4" s="249">
        <v>0.6</v>
      </c>
      <c r="H4" s="249">
        <v>2.19</v>
      </c>
      <c r="I4" s="250">
        <v>10</v>
      </c>
      <c r="J4" s="251">
        <v>0.4</v>
      </c>
      <c r="K4" s="252">
        <v>0</v>
      </c>
      <c r="L4" s="253">
        <v>3.0000000000000001E-3</v>
      </c>
      <c r="M4" s="254">
        <v>0.01</v>
      </c>
      <c r="N4" s="252">
        <v>0</v>
      </c>
      <c r="O4" s="255">
        <v>0.49</v>
      </c>
      <c r="P4" s="255">
        <v>1.24</v>
      </c>
      <c r="Q4" s="936"/>
      <c r="R4" s="936"/>
      <c r="S4" s="936"/>
      <c r="T4" s="936"/>
      <c r="U4" s="936"/>
    </row>
    <row r="5" spans="2:21">
      <c r="B5" s="10">
        <v>3003</v>
      </c>
      <c r="C5" s="29" t="s">
        <v>4</v>
      </c>
      <c r="D5" s="10">
        <v>5</v>
      </c>
      <c r="E5" s="248">
        <v>19.2</v>
      </c>
      <c r="F5" s="249">
        <v>0</v>
      </c>
      <c r="G5" s="249">
        <v>0</v>
      </c>
      <c r="H5" s="249">
        <v>4.96</v>
      </c>
      <c r="I5" s="250">
        <v>0.05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36"/>
      <c r="R5" s="936"/>
      <c r="S5" s="936"/>
      <c r="T5" s="936"/>
      <c r="U5" s="936"/>
    </row>
    <row r="6" spans="2:21">
      <c r="B6" s="10">
        <v>16025</v>
      </c>
      <c r="C6" s="29" t="s">
        <v>66</v>
      </c>
      <c r="D6" s="10">
        <v>5</v>
      </c>
      <c r="E6" s="248">
        <v>12.05</v>
      </c>
      <c r="F6" s="249">
        <v>1.4999999999999999E-2</v>
      </c>
      <c r="G6" s="249">
        <v>0</v>
      </c>
      <c r="H6" s="249">
        <v>2.16</v>
      </c>
      <c r="I6" s="250">
        <v>0.1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36"/>
      <c r="R6" s="936"/>
      <c r="S6" s="936"/>
      <c r="T6" s="936"/>
      <c r="U6" s="936"/>
    </row>
    <row r="7" spans="2:21">
      <c r="B7" s="10">
        <v>17021</v>
      </c>
      <c r="C7" s="29" t="s">
        <v>174</v>
      </c>
      <c r="D7" s="10">
        <v>7.5</v>
      </c>
      <c r="E7" s="248">
        <v>0.15</v>
      </c>
      <c r="F7" s="249">
        <v>2.2499999999999999E-2</v>
      </c>
      <c r="G7" s="249">
        <v>0</v>
      </c>
      <c r="H7" s="249">
        <v>2.2499999999999999E-2</v>
      </c>
      <c r="I7" s="250">
        <v>0.22500000000000001</v>
      </c>
      <c r="J7" s="251">
        <v>0</v>
      </c>
      <c r="K7" s="252">
        <v>0</v>
      </c>
      <c r="L7" s="253">
        <v>7.5000000000000002E-4</v>
      </c>
      <c r="M7" s="254">
        <v>7.5000000000000002E-4</v>
      </c>
      <c r="N7" s="252">
        <v>0</v>
      </c>
      <c r="O7" s="255">
        <v>0</v>
      </c>
      <c r="P7" s="255">
        <v>7.4999999999999997E-3</v>
      </c>
      <c r="Q7" s="936"/>
      <c r="R7" s="936"/>
      <c r="S7" s="936"/>
      <c r="T7" s="936"/>
      <c r="U7" s="936"/>
    </row>
    <row r="8" spans="2:21">
      <c r="B8" s="10">
        <v>7142</v>
      </c>
      <c r="C8" s="29" t="s">
        <v>184</v>
      </c>
      <c r="D8" s="10">
        <v>0.5</v>
      </c>
      <c r="E8" s="248">
        <v>0.29499999999999998</v>
      </c>
      <c r="F8" s="249">
        <v>6.0000000000000001E-3</v>
      </c>
      <c r="G8" s="249">
        <v>2.5000000000000001E-3</v>
      </c>
      <c r="H8" s="249">
        <v>7.0999999999999994E-2</v>
      </c>
      <c r="I8" s="250">
        <v>0.20499999999999999</v>
      </c>
      <c r="J8" s="251">
        <v>1.5E-3</v>
      </c>
      <c r="K8" s="252">
        <v>0.1</v>
      </c>
      <c r="L8" s="253">
        <v>3.5000000000000005E-4</v>
      </c>
      <c r="M8" s="254">
        <v>5.0000000000000001E-4</v>
      </c>
      <c r="N8" s="252">
        <v>0.75</v>
      </c>
      <c r="O8" s="255">
        <v>3.4500000000000003E-2</v>
      </c>
      <c r="P8" s="255">
        <v>0</v>
      </c>
      <c r="Q8" s="936"/>
      <c r="R8" s="936"/>
      <c r="S8" s="936"/>
      <c r="T8" s="936"/>
      <c r="U8" s="936"/>
    </row>
    <row r="9" spans="2:21">
      <c r="B9" s="28"/>
      <c r="C9" s="28" t="s">
        <v>280</v>
      </c>
      <c r="D9" s="256">
        <v>128</v>
      </c>
      <c r="E9" s="257">
        <v>68.89500000000001</v>
      </c>
      <c r="F9" s="258">
        <v>1.6934999999999998</v>
      </c>
      <c r="G9" s="258">
        <v>0.7024999999999999</v>
      </c>
      <c r="H9" s="258">
        <v>13.503500000000001</v>
      </c>
      <c r="I9" s="259">
        <v>33.58</v>
      </c>
      <c r="J9" s="258">
        <v>0.60150000000000003</v>
      </c>
      <c r="K9" s="260">
        <v>0.1</v>
      </c>
      <c r="L9" s="261">
        <v>2.41E-2</v>
      </c>
      <c r="M9" s="262">
        <v>2.1250000000000002E-2</v>
      </c>
      <c r="N9" s="260">
        <v>11.75</v>
      </c>
      <c r="O9" s="263">
        <v>1.8245</v>
      </c>
      <c r="P9" s="263">
        <v>1.2475000000000001</v>
      </c>
      <c r="Q9" s="28">
        <v>0</v>
      </c>
      <c r="R9" s="28">
        <v>0</v>
      </c>
      <c r="S9" s="28">
        <v>1</v>
      </c>
      <c r="T9" s="28">
        <v>0</v>
      </c>
      <c r="U9" s="28">
        <v>0</v>
      </c>
    </row>
    <row r="10" spans="2:21">
      <c r="D10" s="14"/>
      <c r="E10" s="14"/>
      <c r="F10" s="14"/>
      <c r="G10" s="14"/>
    </row>
    <row r="11" spans="2:21">
      <c r="C11" s="10"/>
      <c r="D11" s="17"/>
      <c r="E11" s="18"/>
      <c r="F11" s="17"/>
      <c r="G11" s="18"/>
      <c r="H11" s="11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3:16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mergeCells count="1">
    <mergeCell ref="Q3:U8"/>
  </mergeCells>
  <phoneticPr fontId="1"/>
  <pageMargins left="0.7" right="0.7" top="0.75" bottom="0.75" header="0.3" footer="0.3"/>
  <pageSetup paperSize="9" scale="75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7.875" bestFit="1" customWidth="1"/>
    <col min="4" max="16" width="11.125" customWidth="1"/>
    <col min="17" max="21" width="9" customWidth="1"/>
  </cols>
  <sheetData>
    <row r="1" spans="2:21">
      <c r="B1" t="s">
        <v>828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6046</v>
      </c>
      <c r="C3" s="29" t="s">
        <v>788</v>
      </c>
      <c r="D3" s="264">
        <v>100</v>
      </c>
      <c r="E3" s="248">
        <v>49</v>
      </c>
      <c r="F3" s="249">
        <v>1.6</v>
      </c>
      <c r="G3" s="249">
        <v>0.1</v>
      </c>
      <c r="H3" s="249">
        <v>10.9</v>
      </c>
      <c r="I3" s="250">
        <v>20</v>
      </c>
      <c r="J3" s="251">
        <v>0.5</v>
      </c>
      <c r="K3" s="252">
        <v>60</v>
      </c>
      <c r="L3" s="253">
        <v>7.0000000000000007E-2</v>
      </c>
      <c r="M3" s="254">
        <v>0.06</v>
      </c>
      <c r="N3" s="252">
        <v>16</v>
      </c>
      <c r="O3" s="255">
        <v>2.8</v>
      </c>
      <c r="P3" s="255">
        <v>0</v>
      </c>
      <c r="Q3" s="938"/>
      <c r="R3" s="938"/>
      <c r="S3" s="938"/>
      <c r="T3" s="938"/>
      <c r="U3" s="938"/>
    </row>
    <row r="4" spans="2:21">
      <c r="B4" s="10">
        <v>17021</v>
      </c>
      <c r="C4" s="29" t="s">
        <v>174</v>
      </c>
      <c r="D4" s="264">
        <v>75</v>
      </c>
      <c r="E4" s="248">
        <v>1.5</v>
      </c>
      <c r="F4" s="249">
        <v>0.22500000000000001</v>
      </c>
      <c r="G4" s="249">
        <v>0</v>
      </c>
      <c r="H4" s="249">
        <v>0.22500000000000001</v>
      </c>
      <c r="I4" s="250">
        <v>2.25</v>
      </c>
      <c r="J4" s="251">
        <v>0</v>
      </c>
      <c r="K4" s="252">
        <v>0</v>
      </c>
      <c r="L4" s="253">
        <v>7.4999999999999997E-3</v>
      </c>
      <c r="M4" s="254">
        <v>7.4999999999999997E-3</v>
      </c>
      <c r="N4" s="252">
        <v>0</v>
      </c>
      <c r="O4" s="255">
        <v>0</v>
      </c>
      <c r="P4" s="255">
        <v>7.4999999999999997E-2</v>
      </c>
      <c r="Q4" s="938"/>
      <c r="R4" s="938"/>
      <c r="S4" s="938"/>
      <c r="T4" s="938"/>
      <c r="U4" s="938"/>
    </row>
    <row r="5" spans="2:21">
      <c r="B5" s="10">
        <v>3003</v>
      </c>
      <c r="C5" s="29" t="s">
        <v>4</v>
      </c>
      <c r="D5" s="264">
        <v>4.5</v>
      </c>
      <c r="E5" s="248">
        <v>17.28</v>
      </c>
      <c r="F5" s="249">
        <v>0</v>
      </c>
      <c r="G5" s="249">
        <v>0</v>
      </c>
      <c r="H5" s="249">
        <v>4.4640000000000004</v>
      </c>
      <c r="I5" s="250">
        <v>4.4999999999999998E-2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38"/>
      <c r="R5" s="938"/>
      <c r="S5" s="938"/>
      <c r="T5" s="938"/>
      <c r="U5" s="938"/>
    </row>
    <row r="6" spans="2:21">
      <c r="B6" s="10">
        <v>17007</v>
      </c>
      <c r="C6" s="29" t="s">
        <v>5</v>
      </c>
      <c r="D6" s="264">
        <v>4.5</v>
      </c>
      <c r="E6" s="248">
        <v>3.1949999999999998</v>
      </c>
      <c r="F6" s="249">
        <v>0.34649999999999997</v>
      </c>
      <c r="G6" s="249">
        <v>0</v>
      </c>
      <c r="H6" s="249">
        <v>0.45449999999999996</v>
      </c>
      <c r="I6" s="250">
        <v>1.3049999999999999</v>
      </c>
      <c r="J6" s="251">
        <v>7.6499999999999999E-2</v>
      </c>
      <c r="K6" s="252">
        <v>0</v>
      </c>
      <c r="L6" s="253">
        <v>2.2500000000000003E-3</v>
      </c>
      <c r="M6" s="254">
        <v>7.6500000000000005E-3</v>
      </c>
      <c r="N6" s="252">
        <v>0</v>
      </c>
      <c r="O6" s="255">
        <v>0</v>
      </c>
      <c r="P6" s="255">
        <v>0.65249999999999997</v>
      </c>
      <c r="Q6" s="938"/>
      <c r="R6" s="938"/>
      <c r="S6" s="938"/>
      <c r="T6" s="938"/>
      <c r="U6" s="938"/>
    </row>
    <row r="7" spans="2:21">
      <c r="B7" s="10">
        <v>17012</v>
      </c>
      <c r="C7" s="29" t="s">
        <v>0</v>
      </c>
      <c r="D7" s="264">
        <v>0.75</v>
      </c>
      <c r="E7" s="248">
        <v>0</v>
      </c>
      <c r="F7" s="249">
        <v>0</v>
      </c>
      <c r="G7" s="249">
        <v>0</v>
      </c>
      <c r="H7" s="249">
        <v>0</v>
      </c>
      <c r="I7" s="250">
        <v>0.16500000000000001</v>
      </c>
      <c r="J7" s="251">
        <v>0</v>
      </c>
      <c r="K7" s="252">
        <v>0</v>
      </c>
      <c r="L7" s="253">
        <v>0</v>
      </c>
      <c r="M7" s="254">
        <v>0</v>
      </c>
      <c r="N7" s="252">
        <v>0</v>
      </c>
      <c r="O7" s="255">
        <v>0</v>
      </c>
      <c r="P7" s="255">
        <v>0.74324999999999986</v>
      </c>
      <c r="Q7" s="938"/>
      <c r="R7" s="938"/>
      <c r="S7" s="938"/>
      <c r="T7" s="938"/>
      <c r="U7" s="938"/>
    </row>
    <row r="8" spans="2:21">
      <c r="B8" s="10">
        <v>16023</v>
      </c>
      <c r="C8" s="29" t="s">
        <v>663</v>
      </c>
      <c r="D8" s="264">
        <v>4</v>
      </c>
      <c r="E8" s="248">
        <v>4.3600000000000003</v>
      </c>
      <c r="F8" s="249">
        <v>4.0000000000000001E-3</v>
      </c>
      <c r="G8" s="249">
        <v>0</v>
      </c>
      <c r="H8" s="249">
        <v>0.21199999999999999</v>
      </c>
      <c r="I8" s="250">
        <v>0.08</v>
      </c>
      <c r="J8" s="251">
        <v>0</v>
      </c>
      <c r="K8" s="252">
        <v>0</v>
      </c>
      <c r="L8" s="253">
        <v>0</v>
      </c>
      <c r="M8" s="254">
        <v>0</v>
      </c>
      <c r="N8" s="252">
        <v>0</v>
      </c>
      <c r="O8" s="255">
        <v>0</v>
      </c>
      <c r="P8" s="255">
        <v>0</v>
      </c>
      <c r="Q8" s="938"/>
      <c r="R8" s="938"/>
      <c r="S8" s="938"/>
      <c r="T8" s="938"/>
      <c r="U8" s="938"/>
    </row>
    <row r="9" spans="2:21">
      <c r="B9" s="27">
        <v>11230</v>
      </c>
      <c r="C9" s="37" t="s">
        <v>166</v>
      </c>
      <c r="D9" s="197">
        <v>50</v>
      </c>
      <c r="E9" s="248">
        <v>83</v>
      </c>
      <c r="F9" s="249">
        <v>10.45</v>
      </c>
      <c r="G9" s="249">
        <v>4.1500000000000004</v>
      </c>
      <c r="H9" s="249">
        <v>0</v>
      </c>
      <c r="I9" s="250">
        <v>5.5</v>
      </c>
      <c r="J9" s="251">
        <v>0.6</v>
      </c>
      <c r="K9" s="252">
        <v>20</v>
      </c>
      <c r="L9" s="253">
        <v>0.05</v>
      </c>
      <c r="M9" s="254">
        <v>0.105</v>
      </c>
      <c r="N9" s="252">
        <v>0</v>
      </c>
      <c r="O9" s="255">
        <v>0</v>
      </c>
      <c r="P9" s="255">
        <v>0.1</v>
      </c>
      <c r="Q9" s="938"/>
      <c r="R9" s="938"/>
      <c r="S9" s="938"/>
      <c r="T9" s="938"/>
      <c r="U9" s="938"/>
    </row>
    <row r="10" spans="2:21">
      <c r="B10" s="27">
        <v>2034</v>
      </c>
      <c r="C10" s="37" t="s">
        <v>3</v>
      </c>
      <c r="D10" s="197">
        <v>4</v>
      </c>
      <c r="E10" s="407">
        <v>13.2</v>
      </c>
      <c r="F10" s="251">
        <v>4.0000000000000001E-3</v>
      </c>
      <c r="G10" s="251">
        <v>4.0000000000000001E-3</v>
      </c>
      <c r="H10" s="251">
        <v>3.2639999999999998</v>
      </c>
      <c r="I10" s="364">
        <v>0.4</v>
      </c>
      <c r="J10" s="251">
        <v>2.4E-2</v>
      </c>
      <c r="K10" s="252">
        <v>0</v>
      </c>
      <c r="L10" s="253">
        <v>0</v>
      </c>
      <c r="M10" s="254">
        <v>0</v>
      </c>
      <c r="N10" s="252">
        <v>0</v>
      </c>
      <c r="O10" s="255">
        <v>0</v>
      </c>
      <c r="P10" s="255">
        <v>0</v>
      </c>
      <c r="Q10" s="938"/>
      <c r="R10" s="938"/>
      <c r="S10" s="938"/>
      <c r="T10" s="938"/>
      <c r="U10" s="938"/>
    </row>
    <row r="11" spans="2:21">
      <c r="B11" s="40">
        <v>6103</v>
      </c>
      <c r="C11" s="242" t="s">
        <v>70</v>
      </c>
      <c r="D11" s="266">
        <v>2</v>
      </c>
      <c r="E11" s="267">
        <v>0.6</v>
      </c>
      <c r="F11" s="268">
        <v>1.8000000000000002E-2</v>
      </c>
      <c r="G11" s="268">
        <v>6.0000000000000001E-3</v>
      </c>
      <c r="H11" s="268">
        <v>0.13200000000000001</v>
      </c>
      <c r="I11" s="269">
        <v>0.24</v>
      </c>
      <c r="J11" s="268">
        <v>0.01</v>
      </c>
      <c r="K11" s="270">
        <v>0</v>
      </c>
      <c r="L11" s="271">
        <v>5.9999999999999995E-4</v>
      </c>
      <c r="M11" s="272">
        <v>4.0000000000000002E-4</v>
      </c>
      <c r="N11" s="270">
        <v>0.04</v>
      </c>
      <c r="O11" s="273">
        <v>4.2000000000000003E-2</v>
      </c>
      <c r="P11" s="273">
        <v>0</v>
      </c>
      <c r="Q11" s="947"/>
      <c r="R11" s="947"/>
      <c r="S11" s="947"/>
      <c r="T11" s="947"/>
      <c r="U11" s="947"/>
    </row>
    <row r="12" spans="2:21">
      <c r="C12" s="178" t="s">
        <v>1678</v>
      </c>
      <c r="D12" s="264">
        <v>244.75</v>
      </c>
      <c r="E12" s="248">
        <v>172.13499999999996</v>
      </c>
      <c r="F12" s="249">
        <v>12.647499999999999</v>
      </c>
      <c r="G12" s="249">
        <v>4.26</v>
      </c>
      <c r="H12" s="249">
        <v>19.651500000000002</v>
      </c>
      <c r="I12" s="250">
        <v>29.984999999999996</v>
      </c>
      <c r="J12" s="251">
        <v>1.2104999999999999</v>
      </c>
      <c r="K12" s="252">
        <v>80</v>
      </c>
      <c r="L12" s="253">
        <v>0.13035000000000002</v>
      </c>
      <c r="M12" s="254">
        <v>0.18055000000000002</v>
      </c>
      <c r="N12" s="252">
        <v>16.04</v>
      </c>
      <c r="O12" s="255">
        <v>2.8419999999999996</v>
      </c>
      <c r="P12" s="255">
        <v>1.5707499999999999</v>
      </c>
      <c r="Q12" s="10">
        <v>0</v>
      </c>
      <c r="R12" s="10">
        <v>2</v>
      </c>
      <c r="S12" s="10">
        <v>1</v>
      </c>
      <c r="T12" s="10">
        <v>0</v>
      </c>
      <c r="U12" s="10">
        <v>0</v>
      </c>
    </row>
    <row r="13" spans="2:21">
      <c r="D13" s="14"/>
      <c r="E13" s="14"/>
      <c r="F13" s="14"/>
      <c r="G13" s="14"/>
    </row>
    <row r="14" spans="2:21">
      <c r="D14" s="14"/>
      <c r="E14" s="14"/>
      <c r="F14" s="14"/>
      <c r="G14" s="14"/>
    </row>
  </sheetData>
  <mergeCells count="1">
    <mergeCell ref="Q3:U11"/>
  </mergeCells>
  <phoneticPr fontId="1"/>
  <pageMargins left="0.7" right="0.7" top="0.75" bottom="0.75" header="0.3" footer="0.3"/>
  <pageSetup paperSize="9" scale="74" orientation="landscape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style="193" customWidth="1"/>
  </cols>
  <sheetData>
    <row r="1" spans="2:21">
      <c r="B1" t="s">
        <v>829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2010</v>
      </c>
      <c r="C3" s="29" t="s">
        <v>180</v>
      </c>
      <c r="D3" s="264">
        <v>60</v>
      </c>
      <c r="E3" s="250">
        <v>34.799999999999997</v>
      </c>
      <c r="F3" s="249">
        <v>0.9</v>
      </c>
      <c r="G3" s="249">
        <v>0.06</v>
      </c>
      <c r="H3" s="249">
        <v>7.86</v>
      </c>
      <c r="I3" s="250">
        <v>6</v>
      </c>
      <c r="J3" s="251">
        <v>0.3</v>
      </c>
      <c r="K3" s="252">
        <v>0</v>
      </c>
      <c r="L3" s="253">
        <v>4.2000000000000003E-2</v>
      </c>
      <c r="M3" s="254">
        <v>1.2E-2</v>
      </c>
      <c r="N3" s="252">
        <v>3.6</v>
      </c>
      <c r="O3" s="255">
        <v>1.38</v>
      </c>
      <c r="P3" s="255">
        <v>0</v>
      </c>
      <c r="Q3" s="981"/>
      <c r="R3" s="981"/>
      <c r="S3" s="981"/>
      <c r="T3" s="981"/>
      <c r="U3" s="981"/>
    </row>
    <row r="4" spans="2:21">
      <c r="B4" s="10">
        <v>17021</v>
      </c>
      <c r="C4" s="29" t="s">
        <v>174</v>
      </c>
      <c r="D4" s="264">
        <v>21.25</v>
      </c>
      <c r="E4" s="248">
        <v>0.42499999999999999</v>
      </c>
      <c r="F4" s="249">
        <v>6.3750000000000001E-2</v>
      </c>
      <c r="G4" s="249">
        <v>0</v>
      </c>
      <c r="H4" s="249">
        <v>6.3750000000000001E-2</v>
      </c>
      <c r="I4" s="248">
        <v>0.63749999999999996</v>
      </c>
      <c r="J4" s="251">
        <v>0</v>
      </c>
      <c r="K4" s="252">
        <v>0</v>
      </c>
      <c r="L4" s="253">
        <v>2.1250000000000002E-3</v>
      </c>
      <c r="M4" s="254">
        <v>2.1250000000000002E-3</v>
      </c>
      <c r="N4" s="252">
        <v>0</v>
      </c>
      <c r="O4" s="255">
        <v>0</v>
      </c>
      <c r="P4" s="255">
        <v>2.1250000000000002E-2</v>
      </c>
      <c r="Q4" s="981"/>
      <c r="R4" s="981"/>
      <c r="S4" s="981"/>
      <c r="T4" s="981"/>
      <c r="U4" s="981"/>
    </row>
    <row r="5" spans="2:21">
      <c r="B5" s="10">
        <v>3003</v>
      </c>
      <c r="C5" s="29" t="s">
        <v>4</v>
      </c>
      <c r="D5" s="264">
        <v>4.25</v>
      </c>
      <c r="E5" s="248">
        <v>16.32</v>
      </c>
      <c r="F5" s="249">
        <v>0</v>
      </c>
      <c r="G5" s="249">
        <v>0</v>
      </c>
      <c r="H5" s="249">
        <v>4.2160000000000002</v>
      </c>
      <c r="I5" s="248">
        <v>4.2500000000000003E-2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81"/>
      <c r="R5" s="981"/>
      <c r="S5" s="981"/>
      <c r="T5" s="981"/>
      <c r="U5" s="981"/>
    </row>
    <row r="6" spans="2:21">
      <c r="B6" s="10">
        <v>16025</v>
      </c>
      <c r="C6" s="29" t="s">
        <v>66</v>
      </c>
      <c r="D6" s="264">
        <v>8.5</v>
      </c>
      <c r="E6" s="248">
        <v>20.484999999999999</v>
      </c>
      <c r="F6" s="249">
        <v>2.5499999999999998E-2</v>
      </c>
      <c r="G6" s="249">
        <v>0</v>
      </c>
      <c r="H6" s="249">
        <v>3.6720000000000006</v>
      </c>
      <c r="I6" s="248">
        <v>0.17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81"/>
      <c r="R6" s="981"/>
      <c r="S6" s="981"/>
      <c r="T6" s="981"/>
      <c r="U6" s="981"/>
    </row>
    <row r="7" spans="2:21">
      <c r="B7" s="10">
        <v>17012</v>
      </c>
      <c r="C7" s="29" t="s">
        <v>0</v>
      </c>
      <c r="D7" s="264">
        <v>0.64</v>
      </c>
      <c r="E7" s="248">
        <v>0</v>
      </c>
      <c r="F7" s="249">
        <v>0</v>
      </c>
      <c r="G7" s="249">
        <v>0</v>
      </c>
      <c r="H7" s="249">
        <v>0</v>
      </c>
      <c r="I7" s="248">
        <v>0.14080000000000001</v>
      </c>
      <c r="J7" s="251">
        <v>0</v>
      </c>
      <c r="K7" s="252">
        <v>0</v>
      </c>
      <c r="L7" s="253">
        <v>0</v>
      </c>
      <c r="M7" s="254">
        <v>0</v>
      </c>
      <c r="N7" s="252">
        <v>0</v>
      </c>
      <c r="O7" s="255">
        <v>0</v>
      </c>
      <c r="P7" s="255">
        <v>0.63424000000000003</v>
      </c>
      <c r="Q7" s="981"/>
      <c r="R7" s="981"/>
      <c r="S7" s="981"/>
      <c r="T7" s="981"/>
      <c r="U7" s="981"/>
    </row>
    <row r="8" spans="2:21">
      <c r="B8" s="27">
        <v>17007</v>
      </c>
      <c r="C8" s="37" t="s">
        <v>5</v>
      </c>
      <c r="D8" s="197">
        <v>1.27</v>
      </c>
      <c r="E8" s="248">
        <v>0.90170000000000006</v>
      </c>
      <c r="F8" s="249">
        <v>9.7790000000000002E-2</v>
      </c>
      <c r="G8" s="249">
        <v>0</v>
      </c>
      <c r="H8" s="249">
        <v>0.12827</v>
      </c>
      <c r="I8" s="248">
        <v>0.36829999999999996</v>
      </c>
      <c r="J8" s="251">
        <v>2.1589999999999998E-2</v>
      </c>
      <c r="K8" s="252">
        <v>0</v>
      </c>
      <c r="L8" s="253">
        <v>6.3500000000000004E-4</v>
      </c>
      <c r="M8" s="254">
        <v>2.1589999999999999E-3</v>
      </c>
      <c r="N8" s="252">
        <v>0</v>
      </c>
      <c r="O8" s="255">
        <v>0</v>
      </c>
      <c r="P8" s="255">
        <v>0.18414999999999998</v>
      </c>
      <c r="Q8" s="981"/>
      <c r="R8" s="981"/>
      <c r="S8" s="981"/>
      <c r="T8" s="981"/>
      <c r="U8" s="981"/>
    </row>
    <row r="9" spans="2:21">
      <c r="B9" s="40">
        <v>7142</v>
      </c>
      <c r="C9" s="242" t="s">
        <v>184</v>
      </c>
      <c r="D9" s="266">
        <v>0.75</v>
      </c>
      <c r="E9" s="267">
        <v>0.4425</v>
      </c>
      <c r="F9" s="268">
        <v>8.9999999999999993E-3</v>
      </c>
      <c r="G9" s="268">
        <v>3.7499999999999999E-3</v>
      </c>
      <c r="H9" s="268">
        <v>0.10649999999999998</v>
      </c>
      <c r="I9" s="267">
        <v>0.3075</v>
      </c>
      <c r="J9" s="268">
        <v>2.2499999999999998E-3</v>
      </c>
      <c r="K9" s="270">
        <v>0.15</v>
      </c>
      <c r="L9" s="271">
        <v>5.2500000000000008E-4</v>
      </c>
      <c r="M9" s="272">
        <v>7.5000000000000012E-4</v>
      </c>
      <c r="N9" s="270">
        <v>1.125</v>
      </c>
      <c r="O9" s="273">
        <v>5.1750000000000004E-2</v>
      </c>
      <c r="P9" s="273">
        <v>0</v>
      </c>
      <c r="Q9" s="982"/>
      <c r="R9" s="982"/>
      <c r="S9" s="982"/>
      <c r="T9" s="982"/>
      <c r="U9" s="982"/>
    </row>
    <row r="10" spans="2:21">
      <c r="C10" s="178" t="s">
        <v>1678</v>
      </c>
      <c r="D10" s="264">
        <v>96.66</v>
      </c>
      <c r="E10" s="248">
        <v>73.374200000000002</v>
      </c>
      <c r="F10" s="249">
        <v>1.0960399999999999</v>
      </c>
      <c r="G10" s="249">
        <v>6.3750000000000001E-2</v>
      </c>
      <c r="H10" s="249">
        <v>16.046520000000001</v>
      </c>
      <c r="I10" s="248">
        <v>7.6665999999999999</v>
      </c>
      <c r="J10" s="251">
        <v>0.32383999999999996</v>
      </c>
      <c r="K10" s="252">
        <v>0.15</v>
      </c>
      <c r="L10" s="253">
        <v>4.5284999999999999E-2</v>
      </c>
      <c r="M10" s="254">
        <v>1.7034000000000001E-2</v>
      </c>
      <c r="N10" s="252">
        <v>4.7249999999999996</v>
      </c>
      <c r="O10" s="255">
        <v>1.4317499999999999</v>
      </c>
      <c r="P10" s="255">
        <v>0.83963999999999994</v>
      </c>
      <c r="Q10" s="404">
        <v>0</v>
      </c>
      <c r="R10" s="404">
        <v>0</v>
      </c>
      <c r="S10" s="408">
        <v>1</v>
      </c>
      <c r="T10" s="199">
        <v>0</v>
      </c>
      <c r="U10" s="199">
        <v>0</v>
      </c>
    </row>
    <row r="13" spans="2:21">
      <c r="C13" s="163"/>
    </row>
  </sheetData>
  <mergeCells count="1">
    <mergeCell ref="Q3:U9"/>
  </mergeCells>
  <phoneticPr fontId="1"/>
  <pageMargins left="0.7" right="0.7" top="0.75" bottom="0.75" header="0.3" footer="0.3"/>
  <pageSetup paperSize="9" scale="74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7.5" customWidth="1"/>
    <col min="4" max="16" width="11.125" customWidth="1"/>
    <col min="17" max="21" width="9" customWidth="1"/>
  </cols>
  <sheetData>
    <row r="1" spans="1:21" s="198" customFormat="1">
      <c r="A1" s="478"/>
      <c r="B1" s="198" t="s">
        <v>704</v>
      </c>
    </row>
    <row r="2" spans="1:21" s="198" customFormat="1" ht="27" customHeight="1">
      <c r="A2" s="478"/>
      <c r="B2" s="442" t="s">
        <v>922</v>
      </c>
      <c r="C2" s="442" t="s">
        <v>923</v>
      </c>
      <c r="D2" s="443" t="s">
        <v>936</v>
      </c>
      <c r="E2" s="443" t="s">
        <v>924</v>
      </c>
      <c r="F2" s="443" t="s">
        <v>937</v>
      </c>
      <c r="G2" s="443" t="s">
        <v>938</v>
      </c>
      <c r="H2" s="443" t="s">
        <v>939</v>
      </c>
      <c r="I2" s="443" t="s">
        <v>925</v>
      </c>
      <c r="J2" s="443" t="s">
        <v>926</v>
      </c>
      <c r="K2" s="443" t="s">
        <v>927</v>
      </c>
      <c r="L2" s="443" t="s">
        <v>987</v>
      </c>
      <c r="M2" s="443" t="s">
        <v>988</v>
      </c>
      <c r="N2" s="443" t="s">
        <v>928</v>
      </c>
      <c r="O2" s="443" t="s">
        <v>940</v>
      </c>
      <c r="P2" s="443" t="s">
        <v>941</v>
      </c>
      <c r="Q2" s="444" t="s">
        <v>929</v>
      </c>
      <c r="R2" s="444" t="s">
        <v>930</v>
      </c>
      <c r="S2" s="444" t="s">
        <v>931</v>
      </c>
      <c r="T2" s="445" t="s">
        <v>932</v>
      </c>
      <c r="U2" s="444" t="s">
        <v>933</v>
      </c>
    </row>
    <row r="3" spans="1:21" s="198" customFormat="1">
      <c r="A3" s="478"/>
      <c r="B3" s="376">
        <v>6023</v>
      </c>
      <c r="C3" s="446" t="s">
        <v>703</v>
      </c>
      <c r="D3" s="447">
        <v>32.5</v>
      </c>
      <c r="E3" s="448">
        <v>30.225000000000001</v>
      </c>
      <c r="F3" s="449">
        <v>2.2425000000000002</v>
      </c>
      <c r="G3" s="449">
        <v>0.13</v>
      </c>
      <c r="H3" s="449">
        <v>4.9725000000000001</v>
      </c>
      <c r="I3" s="448">
        <v>7.4749999999999996</v>
      </c>
      <c r="J3" s="449">
        <v>0.55249999999999999</v>
      </c>
      <c r="K3" s="450">
        <v>11.375</v>
      </c>
      <c r="L3" s="451">
        <v>0.12675</v>
      </c>
      <c r="M3" s="451">
        <v>5.2000000000000005E-2</v>
      </c>
      <c r="N3" s="448">
        <v>6.1749999999999998</v>
      </c>
      <c r="O3" s="449">
        <v>2.5024999999999999</v>
      </c>
      <c r="P3" s="449">
        <v>0</v>
      </c>
      <c r="Q3" s="952"/>
      <c r="R3" s="952"/>
      <c r="S3" s="952"/>
      <c r="T3" s="952"/>
      <c r="U3" s="952"/>
    </row>
    <row r="4" spans="1:21" s="198" customFormat="1">
      <c r="A4" s="478"/>
      <c r="B4" s="376">
        <v>17012</v>
      </c>
      <c r="C4" s="243" t="s">
        <v>357</v>
      </c>
      <c r="D4" s="447">
        <v>0.5</v>
      </c>
      <c r="E4" s="448">
        <v>0</v>
      </c>
      <c r="F4" s="449">
        <v>0</v>
      </c>
      <c r="G4" s="449">
        <v>0</v>
      </c>
      <c r="H4" s="449">
        <v>0</v>
      </c>
      <c r="I4" s="448">
        <v>0.11</v>
      </c>
      <c r="J4" s="449">
        <v>0</v>
      </c>
      <c r="K4" s="450">
        <v>0</v>
      </c>
      <c r="L4" s="451">
        <v>0</v>
      </c>
      <c r="M4" s="451">
        <v>0</v>
      </c>
      <c r="N4" s="448">
        <v>0</v>
      </c>
      <c r="O4" s="449">
        <v>0</v>
      </c>
      <c r="P4" s="449">
        <v>0.4955</v>
      </c>
      <c r="Q4" s="952"/>
      <c r="R4" s="952"/>
      <c r="S4" s="952"/>
      <c r="T4" s="952"/>
      <c r="U4" s="952"/>
    </row>
    <row r="5" spans="1:21" s="198" customFormat="1">
      <c r="A5" s="478"/>
      <c r="B5" s="376">
        <v>3003</v>
      </c>
      <c r="C5" s="446" t="s">
        <v>614</v>
      </c>
      <c r="D5" s="447">
        <v>5</v>
      </c>
      <c r="E5" s="448">
        <v>19.2</v>
      </c>
      <c r="F5" s="449">
        <v>0</v>
      </c>
      <c r="G5" s="449">
        <v>0</v>
      </c>
      <c r="H5" s="449">
        <v>4.96</v>
      </c>
      <c r="I5" s="448">
        <v>0.05</v>
      </c>
      <c r="J5" s="449">
        <v>0</v>
      </c>
      <c r="K5" s="450">
        <v>0</v>
      </c>
      <c r="L5" s="451">
        <v>0</v>
      </c>
      <c r="M5" s="451">
        <v>0</v>
      </c>
      <c r="N5" s="448">
        <v>0</v>
      </c>
      <c r="O5" s="449">
        <v>0</v>
      </c>
      <c r="P5" s="449">
        <v>0</v>
      </c>
      <c r="Q5" s="952"/>
      <c r="R5" s="952"/>
      <c r="S5" s="952"/>
      <c r="T5" s="952"/>
      <c r="U5" s="952"/>
    </row>
    <row r="6" spans="1:21" s="198" customFormat="1">
      <c r="A6" s="478"/>
      <c r="B6" s="281">
        <v>17007</v>
      </c>
      <c r="C6" s="282" t="s">
        <v>702</v>
      </c>
      <c r="D6" s="283">
        <v>0.75</v>
      </c>
      <c r="E6" s="284">
        <v>0.53249999999999997</v>
      </c>
      <c r="F6" s="285">
        <v>5.7750000000000003E-2</v>
      </c>
      <c r="G6" s="285">
        <v>0</v>
      </c>
      <c r="H6" s="285">
        <v>7.5749999999999998E-2</v>
      </c>
      <c r="I6" s="284">
        <v>0.2175</v>
      </c>
      <c r="J6" s="285">
        <v>1.2749999999999999E-2</v>
      </c>
      <c r="K6" s="286">
        <v>0</v>
      </c>
      <c r="L6" s="287">
        <v>3.7500000000000006E-4</v>
      </c>
      <c r="M6" s="287">
        <v>1.2750000000000001E-3</v>
      </c>
      <c r="N6" s="284">
        <v>0</v>
      </c>
      <c r="O6" s="285">
        <v>0</v>
      </c>
      <c r="P6" s="285">
        <v>0.10875</v>
      </c>
      <c r="Q6" s="953"/>
      <c r="R6" s="953"/>
      <c r="S6" s="953"/>
      <c r="T6" s="953"/>
      <c r="U6" s="953"/>
    </row>
    <row r="7" spans="1:21" s="198" customFormat="1">
      <c r="A7" s="478"/>
      <c r="B7" s="452"/>
      <c r="C7" s="178" t="s">
        <v>1678</v>
      </c>
      <c r="D7" s="453">
        <v>38.75</v>
      </c>
      <c r="E7" s="448">
        <v>49.957499999999996</v>
      </c>
      <c r="F7" s="449">
        <v>2.3002500000000001</v>
      </c>
      <c r="G7" s="449">
        <v>0.13</v>
      </c>
      <c r="H7" s="449">
        <v>10.00825</v>
      </c>
      <c r="I7" s="448">
        <v>7.8525</v>
      </c>
      <c r="J7" s="449">
        <v>0.56525000000000003</v>
      </c>
      <c r="K7" s="450">
        <v>11.375</v>
      </c>
      <c r="L7" s="451">
        <v>0.12712499999999999</v>
      </c>
      <c r="M7" s="451">
        <v>5.3275000000000003E-2</v>
      </c>
      <c r="N7" s="448">
        <v>6.1749999999999998</v>
      </c>
      <c r="O7" s="449">
        <v>2.5024999999999999</v>
      </c>
      <c r="P7" s="449">
        <v>0.60424999999999995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</row>
    <row r="8" spans="1:21">
      <c r="D8" s="14"/>
      <c r="E8" s="14"/>
      <c r="F8" s="14"/>
      <c r="G8" s="14"/>
    </row>
    <row r="9" spans="1:21">
      <c r="C9" s="10"/>
      <c r="D9" s="17"/>
      <c r="E9" s="18"/>
      <c r="F9" s="17"/>
      <c r="G9" s="18"/>
      <c r="H9" s="11"/>
      <c r="I9" s="12"/>
      <c r="J9" s="12"/>
      <c r="K9" s="12"/>
      <c r="L9" s="12"/>
      <c r="M9" s="12"/>
      <c r="N9" s="12"/>
      <c r="O9" s="12"/>
      <c r="P9" s="12"/>
    </row>
    <row r="10" spans="1:21">
      <c r="C10" s="10"/>
      <c r="D10" s="1"/>
      <c r="E10" s="12"/>
      <c r="F10" s="12"/>
      <c r="G10" s="12"/>
      <c r="H10" s="12"/>
      <c r="I10" s="1"/>
      <c r="J10" s="12"/>
      <c r="K10" s="12"/>
      <c r="L10" s="12"/>
      <c r="M10" s="12"/>
      <c r="N10" s="12"/>
      <c r="O10" s="12"/>
      <c r="P10" s="12"/>
    </row>
    <row r="11" spans="1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1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1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1:21">
      <c r="C15" s="1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21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</sheetData>
  <mergeCells count="1">
    <mergeCell ref="Q3:U6"/>
  </mergeCells>
  <phoneticPr fontId="1"/>
  <pageMargins left="0.7" right="0.7" top="0.75" bottom="0.75" header="0.3" footer="0.3"/>
  <pageSetup paperSize="9" scale="79" orientation="landscape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3.875" bestFit="1" customWidth="1"/>
    <col min="4" max="16" width="11.125" customWidth="1"/>
    <col min="17" max="21" width="9" customWidth="1"/>
  </cols>
  <sheetData>
    <row r="1" spans="2:21">
      <c r="B1" t="s">
        <v>957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4023</v>
      </c>
      <c r="C3" s="29" t="s">
        <v>789</v>
      </c>
      <c r="D3" s="10">
        <v>40</v>
      </c>
      <c r="E3" s="248">
        <v>166.8</v>
      </c>
      <c r="F3" s="249">
        <v>14.12</v>
      </c>
      <c r="G3" s="249">
        <v>7.6</v>
      </c>
      <c r="H3" s="249">
        <v>11.28</v>
      </c>
      <c r="I3" s="250">
        <v>96</v>
      </c>
      <c r="J3" s="251">
        <v>3.76</v>
      </c>
      <c r="K3" s="252">
        <v>0.4</v>
      </c>
      <c r="L3" s="253">
        <v>0.33199999999999996</v>
      </c>
      <c r="M3" s="254">
        <v>0.12</v>
      </c>
      <c r="N3" s="252">
        <v>0</v>
      </c>
      <c r="O3" s="255">
        <v>6.84</v>
      </c>
      <c r="P3" s="255">
        <v>0</v>
      </c>
      <c r="Q3" s="938"/>
      <c r="R3" s="938"/>
      <c r="S3" s="938"/>
      <c r="T3" s="938"/>
      <c r="U3" s="938"/>
    </row>
    <row r="4" spans="2:21">
      <c r="B4" s="10">
        <v>3003</v>
      </c>
      <c r="C4" s="29" t="s">
        <v>4</v>
      </c>
      <c r="D4" s="10">
        <v>40</v>
      </c>
      <c r="E4" s="248">
        <v>153.6</v>
      </c>
      <c r="F4" s="249">
        <v>0</v>
      </c>
      <c r="G4" s="249">
        <v>0</v>
      </c>
      <c r="H4" s="249">
        <v>39.68</v>
      </c>
      <c r="I4" s="250">
        <v>0.4</v>
      </c>
      <c r="J4" s="251">
        <v>0</v>
      </c>
      <c r="K4" s="252">
        <v>0</v>
      </c>
      <c r="L4" s="253">
        <v>0</v>
      </c>
      <c r="M4" s="254">
        <v>0</v>
      </c>
      <c r="N4" s="252">
        <v>0</v>
      </c>
      <c r="O4" s="255">
        <v>0</v>
      </c>
      <c r="P4" s="255">
        <v>0</v>
      </c>
      <c r="Q4" s="938"/>
      <c r="R4" s="938"/>
      <c r="S4" s="938"/>
      <c r="T4" s="938"/>
      <c r="U4" s="938"/>
    </row>
    <row r="5" spans="2:21">
      <c r="B5" s="40">
        <v>17007</v>
      </c>
      <c r="C5" s="242" t="s">
        <v>5</v>
      </c>
      <c r="D5" s="40">
        <v>9</v>
      </c>
      <c r="E5" s="267">
        <v>6.39</v>
      </c>
      <c r="F5" s="268">
        <v>0.69299999999999995</v>
      </c>
      <c r="G5" s="268">
        <v>0</v>
      </c>
      <c r="H5" s="268">
        <v>0.90899999999999992</v>
      </c>
      <c r="I5" s="269">
        <v>2.61</v>
      </c>
      <c r="J5" s="268">
        <v>0.153</v>
      </c>
      <c r="K5" s="270">
        <v>0</v>
      </c>
      <c r="L5" s="271">
        <v>4.5000000000000005E-3</v>
      </c>
      <c r="M5" s="272">
        <v>1.5300000000000001E-2</v>
      </c>
      <c r="N5" s="270">
        <v>0</v>
      </c>
      <c r="O5" s="273">
        <v>0</v>
      </c>
      <c r="P5" s="273">
        <v>1.3049999999999999</v>
      </c>
      <c r="Q5" s="947"/>
      <c r="R5" s="947"/>
      <c r="S5" s="947"/>
      <c r="T5" s="947"/>
      <c r="U5" s="947"/>
    </row>
    <row r="6" spans="2:21">
      <c r="C6" s="178" t="s">
        <v>1678</v>
      </c>
      <c r="D6" s="10">
        <v>89</v>
      </c>
      <c r="E6" s="248">
        <v>326.78999999999996</v>
      </c>
      <c r="F6" s="249">
        <v>14.812999999999999</v>
      </c>
      <c r="G6" s="249">
        <v>7.6</v>
      </c>
      <c r="H6" s="249">
        <v>51.869</v>
      </c>
      <c r="I6" s="250">
        <v>99.01</v>
      </c>
      <c r="J6" s="251">
        <v>3.9129999999999998</v>
      </c>
      <c r="K6" s="252">
        <v>0.4</v>
      </c>
      <c r="L6" s="253">
        <v>0.33649999999999997</v>
      </c>
      <c r="M6" s="254">
        <v>0.1353</v>
      </c>
      <c r="N6" s="252">
        <v>0</v>
      </c>
      <c r="O6" s="255">
        <v>6.84</v>
      </c>
      <c r="P6" s="255">
        <v>1.3049999999999999</v>
      </c>
      <c r="Q6" s="10"/>
      <c r="R6" s="10"/>
      <c r="S6" s="10"/>
      <c r="T6" s="10"/>
      <c r="U6" s="10"/>
    </row>
    <row r="7" spans="2:21">
      <c r="E7" s="14"/>
      <c r="F7" s="14"/>
      <c r="G7" s="14"/>
    </row>
  </sheetData>
  <mergeCells count="1">
    <mergeCell ref="Q3:U5"/>
  </mergeCells>
  <phoneticPr fontId="1"/>
  <pageMargins left="0.7" right="0.7" top="0.75" bottom="0.75" header="0.3" footer="0.3"/>
  <pageSetup paperSize="9" scale="7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6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2.125" customWidth="1"/>
    <col min="4" max="16" width="11.125" customWidth="1"/>
    <col min="17" max="21" width="9" customWidth="1"/>
  </cols>
  <sheetData>
    <row r="1" spans="2:21">
      <c r="B1" t="s">
        <v>258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1083</v>
      </c>
      <c r="C3" s="29" t="s">
        <v>39</v>
      </c>
      <c r="D3" s="10">
        <v>85</v>
      </c>
      <c r="E3" s="248">
        <v>302.60000000000002</v>
      </c>
      <c r="F3" s="249">
        <v>5.1849999999999996</v>
      </c>
      <c r="G3" s="249">
        <v>0.76500000000000001</v>
      </c>
      <c r="H3" s="249">
        <v>65.534999999999997</v>
      </c>
      <c r="I3" s="250">
        <v>4.25</v>
      </c>
      <c r="J3" s="251">
        <v>0.68</v>
      </c>
      <c r="K3" s="252">
        <v>0</v>
      </c>
      <c r="L3" s="253">
        <v>6.8000000000000005E-2</v>
      </c>
      <c r="M3" s="254">
        <v>1.7000000000000001E-2</v>
      </c>
      <c r="N3" s="252">
        <v>0</v>
      </c>
      <c r="O3" s="255">
        <v>0.42499999999999999</v>
      </c>
      <c r="P3" s="255">
        <v>0</v>
      </c>
      <c r="Q3" s="934"/>
      <c r="R3" s="934"/>
      <c r="S3" s="934"/>
      <c r="T3" s="934"/>
      <c r="U3" s="934"/>
    </row>
    <row r="4" spans="2:21">
      <c r="B4" s="10">
        <v>17015</v>
      </c>
      <c r="C4" s="29" t="s">
        <v>73</v>
      </c>
      <c r="D4" s="10">
        <v>16</v>
      </c>
      <c r="E4" s="248">
        <v>4</v>
      </c>
      <c r="F4" s="249">
        <v>1.6E-2</v>
      </c>
      <c r="G4" s="249">
        <v>0</v>
      </c>
      <c r="H4" s="249">
        <v>0.38400000000000001</v>
      </c>
      <c r="I4" s="250">
        <v>0.32</v>
      </c>
      <c r="J4" s="251">
        <v>0</v>
      </c>
      <c r="K4" s="252">
        <v>0</v>
      </c>
      <c r="L4" s="253">
        <v>1.6000000000000001E-3</v>
      </c>
      <c r="M4" s="254">
        <v>1.6000000000000001E-3</v>
      </c>
      <c r="N4" s="252">
        <v>0</v>
      </c>
      <c r="O4" s="255">
        <v>0</v>
      </c>
      <c r="P4" s="255">
        <v>0</v>
      </c>
      <c r="Q4" s="938"/>
      <c r="R4" s="938"/>
      <c r="S4" s="938"/>
      <c r="T4" s="938"/>
      <c r="U4" s="938"/>
    </row>
    <row r="5" spans="2:21">
      <c r="B5" s="10">
        <v>3003</v>
      </c>
      <c r="C5" s="29" t="s">
        <v>4</v>
      </c>
      <c r="D5" s="10">
        <v>5</v>
      </c>
      <c r="E5" s="248">
        <v>19.2</v>
      </c>
      <c r="F5" s="249">
        <v>0</v>
      </c>
      <c r="G5" s="249">
        <v>0</v>
      </c>
      <c r="H5" s="249">
        <v>4.96</v>
      </c>
      <c r="I5" s="250">
        <v>0.05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38"/>
      <c r="R5" s="938"/>
      <c r="S5" s="938"/>
      <c r="T5" s="938"/>
      <c r="U5" s="938"/>
    </row>
    <row r="6" spans="2:21">
      <c r="B6" s="10">
        <v>17012</v>
      </c>
      <c r="C6" s="29" t="s">
        <v>0</v>
      </c>
      <c r="D6" s="10">
        <v>1</v>
      </c>
      <c r="E6" s="248">
        <v>0</v>
      </c>
      <c r="F6" s="249">
        <v>0</v>
      </c>
      <c r="G6" s="249">
        <v>0</v>
      </c>
      <c r="H6" s="249">
        <v>0</v>
      </c>
      <c r="I6" s="250">
        <v>0.22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0.99099999999999999</v>
      </c>
      <c r="Q6" s="938"/>
      <c r="R6" s="938"/>
      <c r="S6" s="938"/>
      <c r="T6" s="938"/>
      <c r="U6" s="938"/>
    </row>
    <row r="7" spans="2:21">
      <c r="B7" s="10">
        <v>6056</v>
      </c>
      <c r="C7" s="29" t="s">
        <v>235</v>
      </c>
      <c r="D7" s="10">
        <v>3</v>
      </c>
      <c r="E7" s="248">
        <v>7.83</v>
      </c>
      <c r="F7" s="249">
        <v>0.21299999999999997</v>
      </c>
      <c r="G7" s="249">
        <v>6.000000000000001E-3</v>
      </c>
      <c r="H7" s="249">
        <v>2.0370000000000004</v>
      </c>
      <c r="I7" s="250">
        <v>7.5</v>
      </c>
      <c r="J7" s="251">
        <v>8.6999999999999994E-2</v>
      </c>
      <c r="K7" s="252">
        <v>0</v>
      </c>
      <c r="L7" s="253">
        <v>0</v>
      </c>
      <c r="M7" s="254">
        <v>1.1999999999999999E-3</v>
      </c>
      <c r="N7" s="252">
        <v>0</v>
      </c>
      <c r="O7" s="255">
        <v>0.90300000000000014</v>
      </c>
      <c r="P7" s="255">
        <v>0</v>
      </c>
      <c r="Q7" s="938"/>
      <c r="R7" s="938"/>
      <c r="S7" s="938"/>
      <c r="T7" s="938"/>
      <c r="U7" s="938"/>
    </row>
    <row r="8" spans="2:21">
      <c r="B8" s="10">
        <v>8013</v>
      </c>
      <c r="C8" s="29" t="s">
        <v>49</v>
      </c>
      <c r="D8" s="10">
        <v>3</v>
      </c>
      <c r="E8" s="248">
        <v>5.46</v>
      </c>
      <c r="F8" s="249">
        <v>0.57900000000000007</v>
      </c>
      <c r="G8" s="249">
        <v>0.11100000000000002</v>
      </c>
      <c r="H8" s="249">
        <v>1.9019999999999999</v>
      </c>
      <c r="I8" s="250">
        <v>0.3</v>
      </c>
      <c r="J8" s="251">
        <v>5.0999999999999997E-2</v>
      </c>
      <c r="K8" s="252">
        <v>0</v>
      </c>
      <c r="L8" s="253">
        <v>1.4999999999999999E-2</v>
      </c>
      <c r="M8" s="254">
        <v>4.1999999999999996E-2</v>
      </c>
      <c r="N8" s="252">
        <v>0</v>
      </c>
      <c r="O8" s="255">
        <v>1.23</v>
      </c>
      <c r="P8" s="255">
        <v>0</v>
      </c>
      <c r="Q8" s="938"/>
      <c r="R8" s="938"/>
      <c r="S8" s="938"/>
      <c r="T8" s="938"/>
      <c r="U8" s="938"/>
    </row>
    <row r="9" spans="2:21">
      <c r="B9" s="10">
        <v>17008</v>
      </c>
      <c r="C9" s="29" t="s">
        <v>170</v>
      </c>
      <c r="D9" s="10">
        <v>6</v>
      </c>
      <c r="E9" s="248">
        <v>3.24</v>
      </c>
      <c r="F9" s="249">
        <v>0.34200000000000003</v>
      </c>
      <c r="G9" s="249">
        <v>0</v>
      </c>
      <c r="H9" s="249">
        <v>0.46799999999999997</v>
      </c>
      <c r="I9" s="250">
        <v>1.44</v>
      </c>
      <c r="J9" s="251">
        <v>6.6000000000000003E-2</v>
      </c>
      <c r="K9" s="252">
        <v>0</v>
      </c>
      <c r="L9" s="253">
        <v>3.0000000000000005E-3</v>
      </c>
      <c r="M9" s="254">
        <v>6.6E-3</v>
      </c>
      <c r="N9" s="252">
        <v>0</v>
      </c>
      <c r="O9" s="255">
        <v>0</v>
      </c>
      <c r="P9" s="255">
        <v>0.96</v>
      </c>
      <c r="Q9" s="938"/>
      <c r="R9" s="938"/>
      <c r="S9" s="938"/>
      <c r="T9" s="938"/>
      <c r="U9" s="938"/>
    </row>
    <row r="10" spans="2:21">
      <c r="B10" s="10">
        <v>3003</v>
      </c>
      <c r="C10" s="29" t="s">
        <v>4</v>
      </c>
      <c r="D10" s="10">
        <v>6</v>
      </c>
      <c r="E10" s="248">
        <v>23.04</v>
      </c>
      <c r="F10" s="249">
        <v>0</v>
      </c>
      <c r="G10" s="249">
        <v>0</v>
      </c>
      <c r="H10" s="249">
        <v>5.9520000000000008</v>
      </c>
      <c r="I10" s="250">
        <v>0.06</v>
      </c>
      <c r="J10" s="251">
        <v>0</v>
      </c>
      <c r="K10" s="252">
        <v>0</v>
      </c>
      <c r="L10" s="253">
        <v>0</v>
      </c>
      <c r="M10" s="254">
        <v>0</v>
      </c>
      <c r="N10" s="252">
        <v>0</v>
      </c>
      <c r="O10" s="255">
        <v>0</v>
      </c>
      <c r="P10" s="255">
        <v>0</v>
      </c>
      <c r="Q10" s="938"/>
      <c r="R10" s="938"/>
      <c r="S10" s="938"/>
      <c r="T10" s="938"/>
      <c r="U10" s="938"/>
    </row>
    <row r="11" spans="2:21">
      <c r="B11" s="10">
        <v>17022</v>
      </c>
      <c r="C11" s="29" t="s">
        <v>257</v>
      </c>
      <c r="D11" s="10">
        <v>30</v>
      </c>
      <c r="E11" s="248">
        <v>1.2</v>
      </c>
      <c r="F11" s="249">
        <v>0.03</v>
      </c>
      <c r="G11" s="249">
        <v>0</v>
      </c>
      <c r="H11" s="249">
        <v>0.27</v>
      </c>
      <c r="I11" s="250">
        <v>0.3</v>
      </c>
      <c r="J11" s="251">
        <v>0.03</v>
      </c>
      <c r="K11" s="252">
        <v>0</v>
      </c>
      <c r="L11" s="253">
        <v>0</v>
      </c>
      <c r="M11" s="254">
        <v>6.0000000000000001E-3</v>
      </c>
      <c r="N11" s="252">
        <v>0</v>
      </c>
      <c r="O11" s="255">
        <v>0</v>
      </c>
      <c r="P11" s="255">
        <v>0</v>
      </c>
      <c r="Q11" s="938"/>
      <c r="R11" s="938"/>
      <c r="S11" s="938"/>
      <c r="T11" s="938"/>
      <c r="U11" s="938"/>
    </row>
    <row r="12" spans="2:21">
      <c r="B12" s="10">
        <v>6214</v>
      </c>
      <c r="C12" s="29" t="s">
        <v>2213</v>
      </c>
      <c r="D12" s="10">
        <v>15</v>
      </c>
      <c r="E12" s="248">
        <v>5.55</v>
      </c>
      <c r="F12" s="249">
        <v>0.09</v>
      </c>
      <c r="G12" s="249">
        <v>1.4999999999999999E-2</v>
      </c>
      <c r="H12" s="249">
        <v>1.35</v>
      </c>
      <c r="I12" s="250">
        <v>4.05</v>
      </c>
      <c r="J12" s="251">
        <v>0.03</v>
      </c>
      <c r="K12" s="252">
        <v>102</v>
      </c>
      <c r="L12" s="253">
        <v>6.0000000000000001E-3</v>
      </c>
      <c r="M12" s="254">
        <v>6.0000000000000001E-3</v>
      </c>
      <c r="N12" s="252">
        <v>0.6</v>
      </c>
      <c r="O12" s="255">
        <v>0.375</v>
      </c>
      <c r="P12" s="255">
        <v>1.4999999999999999E-2</v>
      </c>
      <c r="Q12" s="938"/>
      <c r="R12" s="938"/>
      <c r="S12" s="938"/>
      <c r="T12" s="938"/>
      <c r="U12" s="938"/>
    </row>
    <row r="13" spans="2:21">
      <c r="B13" s="10">
        <v>17012</v>
      </c>
      <c r="C13" s="29" t="s">
        <v>0</v>
      </c>
      <c r="D13" s="10">
        <v>0.2</v>
      </c>
      <c r="E13" s="248">
        <v>0</v>
      </c>
      <c r="F13" s="249">
        <v>0</v>
      </c>
      <c r="G13" s="249">
        <v>0</v>
      </c>
      <c r="H13" s="249">
        <v>0</v>
      </c>
      <c r="I13" s="250">
        <v>4.4000000000000004E-2</v>
      </c>
      <c r="J13" s="251">
        <v>0</v>
      </c>
      <c r="K13" s="252">
        <v>0</v>
      </c>
      <c r="L13" s="253">
        <v>0</v>
      </c>
      <c r="M13" s="254">
        <v>0</v>
      </c>
      <c r="N13" s="252">
        <v>0</v>
      </c>
      <c r="O13" s="255">
        <v>0</v>
      </c>
      <c r="P13" s="255">
        <v>0.19820000000000002</v>
      </c>
      <c r="Q13" s="938"/>
      <c r="R13" s="938"/>
      <c r="S13" s="938"/>
      <c r="T13" s="938"/>
      <c r="U13" s="938"/>
    </row>
    <row r="14" spans="2:21">
      <c r="B14" s="10">
        <v>3003</v>
      </c>
      <c r="C14" s="29" t="s">
        <v>4</v>
      </c>
      <c r="D14" s="10">
        <v>0.5</v>
      </c>
      <c r="E14" s="248">
        <v>1.92</v>
      </c>
      <c r="F14" s="249">
        <v>0</v>
      </c>
      <c r="G14" s="249">
        <v>0</v>
      </c>
      <c r="H14" s="249">
        <v>0.496</v>
      </c>
      <c r="I14" s="250">
        <v>5.0000000000000001E-3</v>
      </c>
      <c r="J14" s="251">
        <v>0</v>
      </c>
      <c r="K14" s="252">
        <v>0</v>
      </c>
      <c r="L14" s="253">
        <v>0</v>
      </c>
      <c r="M14" s="254">
        <v>0</v>
      </c>
      <c r="N14" s="252">
        <v>0</v>
      </c>
      <c r="O14" s="255">
        <v>0</v>
      </c>
      <c r="P14" s="255">
        <v>0</v>
      </c>
      <c r="Q14" s="938"/>
      <c r="R14" s="938"/>
      <c r="S14" s="938"/>
      <c r="T14" s="938"/>
      <c r="U14" s="938"/>
    </row>
    <row r="15" spans="2:21">
      <c r="B15" s="10">
        <v>17021</v>
      </c>
      <c r="C15" s="29" t="s">
        <v>174</v>
      </c>
      <c r="D15" s="10">
        <v>15</v>
      </c>
      <c r="E15" s="248">
        <v>0.3</v>
      </c>
      <c r="F15" s="249">
        <v>4.4999999999999998E-2</v>
      </c>
      <c r="G15" s="249">
        <v>0</v>
      </c>
      <c r="H15" s="249">
        <v>4.4999999999999998E-2</v>
      </c>
      <c r="I15" s="250">
        <v>0.45</v>
      </c>
      <c r="J15" s="251">
        <v>0</v>
      </c>
      <c r="K15" s="252">
        <v>0</v>
      </c>
      <c r="L15" s="253">
        <v>1.5E-3</v>
      </c>
      <c r="M15" s="254">
        <v>1.5E-3</v>
      </c>
      <c r="N15" s="252">
        <v>0</v>
      </c>
      <c r="O15" s="255">
        <v>0</v>
      </c>
      <c r="P15" s="255">
        <v>1.4999999999999999E-2</v>
      </c>
      <c r="Q15" s="938"/>
      <c r="R15" s="938"/>
      <c r="S15" s="938"/>
      <c r="T15" s="938"/>
      <c r="U15" s="938"/>
    </row>
    <row r="16" spans="2:21">
      <c r="B16" s="10">
        <v>12004</v>
      </c>
      <c r="C16" s="29" t="s">
        <v>1</v>
      </c>
      <c r="D16" s="10">
        <v>25</v>
      </c>
      <c r="E16" s="248">
        <v>37.75</v>
      </c>
      <c r="F16" s="249">
        <v>3.0750000000000002</v>
      </c>
      <c r="G16" s="249">
        <v>2.5750000000000002</v>
      </c>
      <c r="H16" s="249">
        <v>7.4999999999999997E-2</v>
      </c>
      <c r="I16" s="250">
        <v>12.75</v>
      </c>
      <c r="J16" s="251">
        <v>0.45</v>
      </c>
      <c r="K16" s="252">
        <v>37.5</v>
      </c>
      <c r="L16" s="253">
        <v>1.4999999999999999E-2</v>
      </c>
      <c r="M16" s="254">
        <v>0.1075</v>
      </c>
      <c r="N16" s="252">
        <v>0</v>
      </c>
      <c r="O16" s="255">
        <v>0</v>
      </c>
      <c r="P16" s="255">
        <v>0.1</v>
      </c>
      <c r="Q16" s="938"/>
      <c r="R16" s="938"/>
      <c r="S16" s="938"/>
      <c r="T16" s="938"/>
      <c r="U16" s="938"/>
    </row>
    <row r="17" spans="2:21">
      <c r="B17" s="10">
        <v>3003</v>
      </c>
      <c r="C17" s="29" t="s">
        <v>4</v>
      </c>
      <c r="D17" s="10">
        <v>1</v>
      </c>
      <c r="E17" s="248">
        <v>3.84</v>
      </c>
      <c r="F17" s="249">
        <v>0</v>
      </c>
      <c r="G17" s="249">
        <v>0</v>
      </c>
      <c r="H17" s="249">
        <v>0.99199999999999999</v>
      </c>
      <c r="I17" s="250">
        <v>0.01</v>
      </c>
      <c r="J17" s="251">
        <v>0</v>
      </c>
      <c r="K17" s="252">
        <v>0</v>
      </c>
      <c r="L17" s="253">
        <v>0</v>
      </c>
      <c r="M17" s="254">
        <v>0</v>
      </c>
      <c r="N17" s="252">
        <v>0</v>
      </c>
      <c r="O17" s="255">
        <v>0</v>
      </c>
      <c r="P17" s="255">
        <v>0</v>
      </c>
      <c r="Q17" s="938"/>
      <c r="R17" s="938"/>
      <c r="S17" s="938"/>
      <c r="T17" s="938"/>
      <c r="U17" s="938"/>
    </row>
    <row r="18" spans="2:21">
      <c r="B18" s="10">
        <v>17012</v>
      </c>
      <c r="C18" s="29" t="s">
        <v>0</v>
      </c>
      <c r="D18" s="10">
        <v>0.2</v>
      </c>
      <c r="E18" s="248">
        <v>0</v>
      </c>
      <c r="F18" s="249">
        <v>0</v>
      </c>
      <c r="G18" s="249">
        <v>0</v>
      </c>
      <c r="H18" s="249">
        <v>0</v>
      </c>
      <c r="I18" s="250">
        <v>4.4000000000000004E-2</v>
      </c>
      <c r="J18" s="251">
        <v>0</v>
      </c>
      <c r="K18" s="252">
        <v>0</v>
      </c>
      <c r="L18" s="253">
        <v>0</v>
      </c>
      <c r="M18" s="254">
        <v>0</v>
      </c>
      <c r="N18" s="252">
        <v>0</v>
      </c>
      <c r="O18" s="255">
        <v>0</v>
      </c>
      <c r="P18" s="255">
        <v>0.19820000000000002</v>
      </c>
      <c r="Q18" s="938"/>
      <c r="R18" s="938"/>
      <c r="S18" s="938"/>
      <c r="T18" s="938"/>
      <c r="U18" s="938"/>
    </row>
    <row r="19" spans="2:21">
      <c r="B19" s="10">
        <v>14006</v>
      </c>
      <c r="C19" s="29" t="s">
        <v>15</v>
      </c>
      <c r="D19" s="10">
        <v>1</v>
      </c>
      <c r="E19" s="248">
        <v>9.2100000000000009</v>
      </c>
      <c r="F19" s="249">
        <v>0</v>
      </c>
      <c r="G19" s="249">
        <v>1</v>
      </c>
      <c r="H19" s="249">
        <v>0</v>
      </c>
      <c r="I19" s="250">
        <v>0</v>
      </c>
      <c r="J19" s="251">
        <v>0</v>
      </c>
      <c r="K19" s="252">
        <v>0</v>
      </c>
      <c r="L19" s="253">
        <v>0</v>
      </c>
      <c r="M19" s="254">
        <v>0</v>
      </c>
      <c r="N19" s="252">
        <v>0</v>
      </c>
      <c r="O19" s="255">
        <v>0</v>
      </c>
      <c r="P19" s="255">
        <v>0</v>
      </c>
      <c r="Q19" s="938"/>
      <c r="R19" s="938"/>
      <c r="S19" s="938"/>
      <c r="T19" s="938"/>
      <c r="U19" s="938"/>
    </row>
    <row r="20" spans="2:21">
      <c r="B20" s="10">
        <v>10016</v>
      </c>
      <c r="C20" s="29" t="s">
        <v>256</v>
      </c>
      <c r="D20" s="10">
        <v>20</v>
      </c>
      <c r="E20" s="248">
        <v>38.799999999999997</v>
      </c>
      <c r="F20" s="249">
        <v>3.52</v>
      </c>
      <c r="G20" s="249">
        <v>2.54</v>
      </c>
      <c r="H20" s="249">
        <v>0</v>
      </c>
      <c r="I20" s="250">
        <v>12.8</v>
      </c>
      <c r="J20" s="251">
        <v>0.18</v>
      </c>
      <c r="K20" s="252">
        <v>178</v>
      </c>
      <c r="L20" s="253">
        <v>8.0000000000000002E-3</v>
      </c>
      <c r="M20" s="254">
        <v>2.2000000000000002E-2</v>
      </c>
      <c r="N20" s="252">
        <v>0.2</v>
      </c>
      <c r="O20" s="255">
        <v>0</v>
      </c>
      <c r="P20" s="255">
        <v>0.06</v>
      </c>
      <c r="Q20" s="938"/>
      <c r="R20" s="938"/>
      <c r="S20" s="938"/>
      <c r="T20" s="938"/>
      <c r="U20" s="938"/>
    </row>
    <row r="21" spans="2:21">
      <c r="B21" s="10">
        <v>6317</v>
      </c>
      <c r="C21" s="29" t="s">
        <v>163</v>
      </c>
      <c r="D21" s="10">
        <v>20</v>
      </c>
      <c r="E21" s="248">
        <v>13.2</v>
      </c>
      <c r="F21" s="249">
        <v>0.38</v>
      </c>
      <c r="G21" s="249">
        <v>0.02</v>
      </c>
      <c r="H21" s="249">
        <v>3.1</v>
      </c>
      <c r="I21" s="250">
        <v>4</v>
      </c>
      <c r="J21" s="251">
        <v>0.1</v>
      </c>
      <c r="K21" s="252">
        <v>0</v>
      </c>
      <c r="L21" s="253">
        <v>0.02</v>
      </c>
      <c r="M21" s="254">
        <v>2E-3</v>
      </c>
      <c r="N21" s="252">
        <v>9.6</v>
      </c>
      <c r="O21" s="255">
        <v>0.4</v>
      </c>
      <c r="P21" s="255">
        <v>0.02</v>
      </c>
      <c r="Q21" s="938"/>
      <c r="R21" s="938"/>
      <c r="S21" s="938"/>
      <c r="T21" s="938"/>
      <c r="U21" s="938"/>
    </row>
    <row r="22" spans="2:21">
      <c r="B22" s="10">
        <v>17015</v>
      </c>
      <c r="C22" s="29" t="s">
        <v>73</v>
      </c>
      <c r="D22" s="10">
        <v>3</v>
      </c>
      <c r="E22" s="248">
        <v>0.75</v>
      </c>
      <c r="F22" s="249">
        <v>3.0000000000000005E-3</v>
      </c>
      <c r="G22" s="249">
        <v>0</v>
      </c>
      <c r="H22" s="249">
        <v>7.1999999999999995E-2</v>
      </c>
      <c r="I22" s="250">
        <v>0.06</v>
      </c>
      <c r="J22" s="251">
        <v>0</v>
      </c>
      <c r="K22" s="252">
        <v>0</v>
      </c>
      <c r="L22" s="253">
        <v>2.9999999999999997E-4</v>
      </c>
      <c r="M22" s="254">
        <v>2.9999999999999997E-4</v>
      </c>
      <c r="N22" s="252">
        <v>0</v>
      </c>
      <c r="O22" s="255">
        <v>0</v>
      </c>
      <c r="P22" s="255">
        <v>0</v>
      </c>
      <c r="Q22" s="938"/>
      <c r="R22" s="938"/>
      <c r="S22" s="938"/>
      <c r="T22" s="938"/>
      <c r="U22" s="938"/>
    </row>
    <row r="23" spans="2:21">
      <c r="B23" s="10">
        <v>3003</v>
      </c>
      <c r="C23" s="29" t="s">
        <v>4</v>
      </c>
      <c r="D23" s="10">
        <v>3</v>
      </c>
      <c r="E23" s="248">
        <v>11.52</v>
      </c>
      <c r="F23" s="249">
        <v>0</v>
      </c>
      <c r="G23" s="249">
        <v>0</v>
      </c>
      <c r="H23" s="249">
        <v>2.9760000000000004</v>
      </c>
      <c r="I23" s="250">
        <v>0.03</v>
      </c>
      <c r="J23" s="251">
        <v>0</v>
      </c>
      <c r="K23" s="252">
        <v>0</v>
      </c>
      <c r="L23" s="253">
        <v>0</v>
      </c>
      <c r="M23" s="254">
        <v>0</v>
      </c>
      <c r="N23" s="252">
        <v>0</v>
      </c>
      <c r="O23" s="255">
        <v>0</v>
      </c>
      <c r="P23" s="255">
        <v>0</v>
      </c>
      <c r="Q23" s="938"/>
      <c r="R23" s="938"/>
      <c r="S23" s="938"/>
      <c r="T23" s="938"/>
      <c r="U23" s="938"/>
    </row>
    <row r="24" spans="2:21">
      <c r="B24" s="10">
        <v>17012</v>
      </c>
      <c r="C24" s="29" t="s">
        <v>0</v>
      </c>
      <c r="D24" s="10">
        <v>0.3</v>
      </c>
      <c r="E24" s="248">
        <v>0</v>
      </c>
      <c r="F24" s="249">
        <v>0</v>
      </c>
      <c r="G24" s="249">
        <v>0</v>
      </c>
      <c r="H24" s="249">
        <v>0</v>
      </c>
      <c r="I24" s="250">
        <v>6.6000000000000003E-2</v>
      </c>
      <c r="J24" s="251">
        <v>0</v>
      </c>
      <c r="K24" s="252">
        <v>0</v>
      </c>
      <c r="L24" s="253">
        <v>0</v>
      </c>
      <c r="M24" s="254">
        <v>0</v>
      </c>
      <c r="N24" s="252">
        <v>0</v>
      </c>
      <c r="O24" s="255">
        <v>0</v>
      </c>
      <c r="P24" s="255">
        <v>0.29729999999999995</v>
      </c>
      <c r="Q24" s="938"/>
      <c r="R24" s="938"/>
      <c r="S24" s="938"/>
      <c r="T24" s="938"/>
      <c r="U24" s="938"/>
    </row>
    <row r="25" spans="2:21">
      <c r="B25" s="10">
        <v>6010</v>
      </c>
      <c r="C25" s="29" t="s">
        <v>206</v>
      </c>
      <c r="D25" s="264">
        <v>10</v>
      </c>
      <c r="E25" s="248">
        <v>2.2999999999999998</v>
      </c>
      <c r="F25" s="249">
        <v>0.18</v>
      </c>
      <c r="G25" s="249">
        <v>0.01</v>
      </c>
      <c r="H25" s="249">
        <v>0.51</v>
      </c>
      <c r="I25" s="250">
        <v>4.8</v>
      </c>
      <c r="J25" s="251">
        <v>7.0000000000000007E-2</v>
      </c>
      <c r="K25" s="252">
        <v>4.9000000000000004</v>
      </c>
      <c r="L25" s="253">
        <v>6.0000000000000001E-3</v>
      </c>
      <c r="M25" s="254">
        <v>1.1000000000000001E-2</v>
      </c>
      <c r="N25" s="252">
        <v>0.8</v>
      </c>
      <c r="O25" s="255">
        <v>0.24</v>
      </c>
      <c r="P25" s="255">
        <v>0</v>
      </c>
      <c r="Q25" s="938"/>
      <c r="R25" s="938"/>
      <c r="S25" s="938"/>
      <c r="T25" s="938"/>
      <c r="U25" s="938"/>
    </row>
    <row r="26" spans="2:21">
      <c r="B26" s="10">
        <v>6105</v>
      </c>
      <c r="C26" s="29" t="s">
        <v>238</v>
      </c>
      <c r="D26" s="264">
        <v>5</v>
      </c>
      <c r="E26" s="248">
        <v>2.5499999999999998</v>
      </c>
      <c r="F26" s="249">
        <v>0.01</v>
      </c>
      <c r="G26" s="249">
        <v>1.4999999999999999E-2</v>
      </c>
      <c r="H26" s="249">
        <v>0.625</v>
      </c>
      <c r="I26" s="250">
        <v>1.8</v>
      </c>
      <c r="J26" s="251">
        <v>2.5000000000000001E-2</v>
      </c>
      <c r="K26" s="252">
        <v>0</v>
      </c>
      <c r="L26" s="253">
        <v>0</v>
      </c>
      <c r="M26" s="254">
        <v>0</v>
      </c>
      <c r="N26" s="252">
        <v>0</v>
      </c>
      <c r="O26" s="255">
        <v>0.1</v>
      </c>
      <c r="P26" s="255">
        <v>0.15</v>
      </c>
      <c r="Q26" s="938"/>
      <c r="R26" s="938"/>
      <c r="S26" s="938"/>
      <c r="T26" s="938"/>
      <c r="U26" s="938"/>
    </row>
    <row r="27" spans="2:21">
      <c r="B27" s="28"/>
      <c r="C27" s="28" t="s">
        <v>255</v>
      </c>
      <c r="D27" s="256">
        <v>274.2</v>
      </c>
      <c r="E27" s="257">
        <v>494.26</v>
      </c>
      <c r="F27" s="258">
        <v>13.667999999999999</v>
      </c>
      <c r="G27" s="258">
        <v>7.0569999999999995</v>
      </c>
      <c r="H27" s="258">
        <v>91.748999999999995</v>
      </c>
      <c r="I27" s="259">
        <v>55.349000000000004</v>
      </c>
      <c r="J27" s="258">
        <v>1.7690000000000001</v>
      </c>
      <c r="K27" s="260">
        <v>322.39999999999998</v>
      </c>
      <c r="L27" s="261">
        <v>0.1444</v>
      </c>
      <c r="M27" s="262">
        <v>0.22470000000000001</v>
      </c>
      <c r="N27" s="260">
        <v>11.200000000000001</v>
      </c>
      <c r="O27" s="263">
        <v>3.6729999999999996</v>
      </c>
      <c r="P27" s="263">
        <v>3.0047000000000001</v>
      </c>
      <c r="Q27" s="265">
        <v>1.5</v>
      </c>
      <c r="R27" s="265">
        <v>1</v>
      </c>
      <c r="S27" s="265">
        <v>1</v>
      </c>
      <c r="T27" s="265">
        <v>0</v>
      </c>
      <c r="U27" s="265">
        <v>0</v>
      </c>
    </row>
    <row r="28" spans="2:21">
      <c r="D28" s="14"/>
      <c r="E28" s="14"/>
      <c r="F28" s="14"/>
      <c r="G28" s="14"/>
    </row>
    <row r="29" spans="2:21">
      <c r="C29" s="10"/>
      <c r="D29" s="17"/>
      <c r="E29" s="18"/>
      <c r="F29" s="17"/>
      <c r="G29" s="18"/>
      <c r="H29" s="11"/>
      <c r="I29" s="12"/>
      <c r="J29" s="12"/>
      <c r="K29" s="12"/>
      <c r="L29" s="12"/>
      <c r="M29" s="12"/>
      <c r="N29" s="12"/>
      <c r="O29" s="12"/>
      <c r="P29" s="12"/>
    </row>
    <row r="30" spans="2:21">
      <c r="C30" s="10"/>
      <c r="D30" s="1"/>
      <c r="E30" s="12"/>
      <c r="F30" s="12"/>
      <c r="G30" s="12"/>
      <c r="H30" s="12"/>
      <c r="I30" s="1"/>
      <c r="J30" s="12"/>
      <c r="K30" s="12"/>
      <c r="L30" s="12"/>
      <c r="M30" s="12"/>
      <c r="N30" s="12"/>
      <c r="O30" s="12"/>
      <c r="P30" s="12"/>
    </row>
    <row r="31" spans="2:21">
      <c r="C31" s="10"/>
      <c r="D31" s="1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2:21">
      <c r="C32" s="10"/>
      <c r="D32" s="1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</row>
    <row r="33" spans="3:16">
      <c r="C33" s="10"/>
      <c r="D33" s="1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</row>
    <row r="34" spans="3:16">
      <c r="C34" s="10"/>
      <c r="D34" s="1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</row>
    <row r="35" spans="3:16">
      <c r="C35" s="10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3:16"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</sheetData>
  <mergeCells count="1">
    <mergeCell ref="Q3:U26"/>
  </mergeCells>
  <phoneticPr fontId="1"/>
  <pageMargins left="0.7" right="0.7" top="0.75" bottom="0.75" header="0.3" footer="0.3"/>
  <pageSetup paperSize="9" scale="81" orientation="landscape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1.375" customWidth="1"/>
    <col min="4" max="16" width="11.125" customWidth="1"/>
  </cols>
  <sheetData>
    <row r="1" spans="1:21" s="478" customFormat="1">
      <c r="B1" s="478" t="s">
        <v>2251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378</v>
      </c>
      <c r="C3" s="366" t="s">
        <v>376</v>
      </c>
      <c r="D3" s="176">
        <v>5</v>
      </c>
      <c r="E3" s="176">
        <v>7.25</v>
      </c>
      <c r="F3" s="176">
        <v>0.41</v>
      </c>
      <c r="G3" s="176">
        <v>0.06</v>
      </c>
      <c r="H3" s="176">
        <v>3.08</v>
      </c>
      <c r="I3" s="176">
        <v>35.5</v>
      </c>
      <c r="J3" s="176">
        <v>0.2</v>
      </c>
      <c r="K3" s="176">
        <v>4.75</v>
      </c>
      <c r="L3" s="176">
        <v>0.02</v>
      </c>
      <c r="M3" s="176">
        <v>0.02</v>
      </c>
      <c r="N3" s="176">
        <v>1.25</v>
      </c>
      <c r="O3" s="176">
        <v>1.36</v>
      </c>
      <c r="P3" s="176">
        <v>0.36</v>
      </c>
      <c r="Q3" s="974"/>
      <c r="R3" s="980"/>
      <c r="S3" s="980"/>
      <c r="T3" s="980"/>
      <c r="U3" s="980"/>
    </row>
    <row r="4" spans="1:21" s="30" customFormat="1">
      <c r="A4" s="478"/>
      <c r="B4" s="365" t="s">
        <v>375</v>
      </c>
      <c r="C4" s="366" t="s">
        <v>374</v>
      </c>
      <c r="D4" s="176">
        <v>25</v>
      </c>
      <c r="E4" s="176">
        <v>34.5</v>
      </c>
      <c r="F4" s="176">
        <v>5.63</v>
      </c>
      <c r="G4" s="176">
        <v>1.1299999999999999</v>
      </c>
      <c r="H4" s="176">
        <v>0.03</v>
      </c>
      <c r="I4" s="176">
        <v>2.5</v>
      </c>
      <c r="J4" s="176">
        <v>0.1</v>
      </c>
      <c r="K4" s="176">
        <v>6.75</v>
      </c>
      <c r="L4" s="176">
        <v>7.0000000000000007E-2</v>
      </c>
      <c r="M4" s="176">
        <v>0.04</v>
      </c>
      <c r="N4" s="176">
        <v>0</v>
      </c>
      <c r="O4" s="176">
        <v>0</v>
      </c>
      <c r="P4" s="176">
        <v>0.03</v>
      </c>
      <c r="Q4" s="972"/>
      <c r="R4" s="972"/>
      <c r="S4" s="972"/>
      <c r="T4" s="972"/>
      <c r="U4" s="972"/>
    </row>
    <row r="5" spans="1:21" s="30" customFormat="1">
      <c r="A5" s="478"/>
      <c r="B5" s="365" t="s">
        <v>373</v>
      </c>
      <c r="C5" s="366" t="s">
        <v>372</v>
      </c>
      <c r="D5" s="176">
        <v>0.5</v>
      </c>
      <c r="E5" s="176">
        <v>0</v>
      </c>
      <c r="F5" s="176">
        <v>0</v>
      </c>
      <c r="G5" s="176">
        <v>0</v>
      </c>
      <c r="H5" s="176">
        <v>0</v>
      </c>
      <c r="I5" s="176">
        <v>0.11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0.5</v>
      </c>
      <c r="Q5" s="972"/>
      <c r="R5" s="972"/>
      <c r="S5" s="972"/>
      <c r="T5" s="972"/>
      <c r="U5" s="972"/>
    </row>
    <row r="6" spans="1:21" s="30" customFormat="1">
      <c r="A6" s="478"/>
      <c r="B6" s="365" t="s">
        <v>371</v>
      </c>
      <c r="C6" s="366" t="s">
        <v>370</v>
      </c>
      <c r="D6" s="176">
        <v>2</v>
      </c>
      <c r="E6" s="176">
        <v>5.22</v>
      </c>
      <c r="F6" s="176">
        <v>0.14000000000000001</v>
      </c>
      <c r="G6" s="176">
        <v>0</v>
      </c>
      <c r="H6" s="176">
        <v>1.36</v>
      </c>
      <c r="I6" s="176">
        <v>5</v>
      </c>
      <c r="J6" s="176">
        <v>0.06</v>
      </c>
      <c r="K6" s="176">
        <v>0</v>
      </c>
      <c r="L6" s="176">
        <v>0</v>
      </c>
      <c r="M6" s="176">
        <v>0</v>
      </c>
      <c r="N6" s="176">
        <v>0</v>
      </c>
      <c r="O6" s="176">
        <v>0.6</v>
      </c>
      <c r="P6" s="176">
        <v>0</v>
      </c>
      <c r="Q6" s="972"/>
      <c r="R6" s="972"/>
      <c r="S6" s="972"/>
      <c r="T6" s="972"/>
      <c r="U6" s="972"/>
    </row>
    <row r="7" spans="1:21" s="30" customFormat="1">
      <c r="A7" s="478"/>
      <c r="B7" s="365" t="s">
        <v>369</v>
      </c>
      <c r="C7" s="366" t="s">
        <v>368</v>
      </c>
      <c r="D7" s="176">
        <v>100</v>
      </c>
      <c r="E7" s="176">
        <v>4</v>
      </c>
      <c r="F7" s="176">
        <v>0.1</v>
      </c>
      <c r="G7" s="176">
        <v>0</v>
      </c>
      <c r="H7" s="176">
        <v>0.9</v>
      </c>
      <c r="I7" s="176">
        <v>3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0.2</v>
      </c>
      <c r="Q7" s="972"/>
      <c r="R7" s="972"/>
      <c r="S7" s="972"/>
      <c r="T7" s="972"/>
      <c r="U7" s="972"/>
    </row>
    <row r="8" spans="1:21" s="30" customFormat="1">
      <c r="A8" s="478"/>
      <c r="B8" s="365" t="s">
        <v>367</v>
      </c>
      <c r="C8" s="366" t="s">
        <v>366</v>
      </c>
      <c r="D8" s="176">
        <v>15</v>
      </c>
      <c r="E8" s="176">
        <v>16.350000000000001</v>
      </c>
      <c r="F8" s="176">
        <v>0.06</v>
      </c>
      <c r="G8" s="176">
        <v>0</v>
      </c>
      <c r="H8" s="176">
        <v>0.74</v>
      </c>
      <c r="I8" s="176">
        <v>0.45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972"/>
      <c r="R8" s="972"/>
      <c r="S8" s="972"/>
      <c r="T8" s="972"/>
      <c r="U8" s="972"/>
    </row>
    <row r="9" spans="1:21" s="30" customFormat="1">
      <c r="A9" s="478"/>
      <c r="B9" s="365" t="s">
        <v>365</v>
      </c>
      <c r="C9" s="366" t="s">
        <v>364</v>
      </c>
      <c r="D9" s="176">
        <v>15</v>
      </c>
      <c r="E9" s="176">
        <v>57.6</v>
      </c>
      <c r="F9" s="176">
        <v>0</v>
      </c>
      <c r="G9" s="176">
        <v>0</v>
      </c>
      <c r="H9" s="176">
        <v>14.88</v>
      </c>
      <c r="I9" s="176">
        <v>0.15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972"/>
      <c r="R9" s="972"/>
      <c r="S9" s="972"/>
      <c r="T9" s="972"/>
      <c r="U9" s="972"/>
    </row>
    <row r="10" spans="1:21" s="30" customFormat="1">
      <c r="A10" s="478"/>
      <c r="B10" s="365" t="s">
        <v>363</v>
      </c>
      <c r="C10" s="366" t="s">
        <v>362</v>
      </c>
      <c r="D10" s="176">
        <v>12</v>
      </c>
      <c r="E10" s="176">
        <v>8.52</v>
      </c>
      <c r="F10" s="176">
        <v>0.92</v>
      </c>
      <c r="G10" s="176">
        <v>0</v>
      </c>
      <c r="H10" s="176">
        <v>1.21</v>
      </c>
      <c r="I10" s="176">
        <v>3.48</v>
      </c>
      <c r="J10" s="176">
        <v>0.2</v>
      </c>
      <c r="K10" s="176">
        <v>0</v>
      </c>
      <c r="L10" s="176">
        <v>0.01</v>
      </c>
      <c r="M10" s="176">
        <v>0.02</v>
      </c>
      <c r="N10" s="176">
        <v>0</v>
      </c>
      <c r="O10" s="176">
        <v>0</v>
      </c>
      <c r="P10" s="176">
        <v>1.74</v>
      </c>
      <c r="Q10" s="973"/>
      <c r="R10" s="973"/>
      <c r="S10" s="973"/>
      <c r="T10" s="973"/>
      <c r="U10" s="973"/>
    </row>
    <row r="11" spans="1:21" s="30" customFormat="1">
      <c r="A11" s="478"/>
      <c r="B11" s="182"/>
      <c r="C11" s="178" t="s">
        <v>1678</v>
      </c>
      <c r="D11" s="181">
        <f t="shared" ref="D11:P11" si="0">SUM(D3:D10)</f>
        <v>174.5</v>
      </c>
      <c r="E11" s="180">
        <f t="shared" si="0"/>
        <v>133.44</v>
      </c>
      <c r="F11" s="179">
        <f t="shared" si="0"/>
        <v>7.2599999999999989</v>
      </c>
      <c r="G11" s="179">
        <f t="shared" si="0"/>
        <v>1.19</v>
      </c>
      <c r="H11" s="179">
        <f t="shared" si="0"/>
        <v>22.200000000000003</v>
      </c>
      <c r="I11" s="180">
        <f t="shared" si="0"/>
        <v>50.19</v>
      </c>
      <c r="J11" s="179">
        <f t="shared" si="0"/>
        <v>0.56000000000000005</v>
      </c>
      <c r="K11" s="180">
        <f t="shared" si="0"/>
        <v>11.5</v>
      </c>
      <c r="L11" s="181">
        <f t="shared" si="0"/>
        <v>0.1</v>
      </c>
      <c r="M11" s="181">
        <f t="shared" si="0"/>
        <v>0.08</v>
      </c>
      <c r="N11" s="180">
        <f t="shared" si="0"/>
        <v>1.25</v>
      </c>
      <c r="O11" s="179">
        <f t="shared" si="0"/>
        <v>1.96</v>
      </c>
      <c r="P11" s="179">
        <f t="shared" si="0"/>
        <v>2.83</v>
      </c>
      <c r="Q11" s="178"/>
      <c r="R11" s="178"/>
      <c r="S11" s="178"/>
      <c r="T11" s="178"/>
      <c r="U11" s="178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0"/>
  </mergeCells>
  <phoneticPr fontId="1"/>
  <pageMargins left="0.7" right="0.7" top="0.75" bottom="0.75" header="0.3" footer="0.3"/>
  <pageSetup paperSize="9" scale="59" orientation="landscape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5.75" customWidth="1"/>
    <col min="4" max="16" width="11.125" customWidth="1"/>
    <col min="17" max="21" width="9" customWidth="1"/>
  </cols>
  <sheetData>
    <row r="1" spans="2:21">
      <c r="B1" t="s">
        <v>958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>
        <v>11034</v>
      </c>
      <c r="C3" s="29" t="s">
        <v>1942</v>
      </c>
      <c r="D3" s="10">
        <v>50</v>
      </c>
      <c r="E3" s="250">
        <v>159</v>
      </c>
      <c r="F3" s="249">
        <v>8.1</v>
      </c>
      <c r="G3" s="249">
        <v>13.2</v>
      </c>
      <c r="H3" s="249">
        <v>0.1</v>
      </c>
      <c r="I3" s="250">
        <v>2</v>
      </c>
      <c r="J3" s="251">
        <v>0.45</v>
      </c>
      <c r="K3" s="252">
        <v>3.5</v>
      </c>
      <c r="L3" s="253">
        <v>0.03</v>
      </c>
      <c r="M3" s="254">
        <v>8.5000000000000006E-2</v>
      </c>
      <c r="N3" s="252">
        <v>0.5</v>
      </c>
      <c r="O3" s="255">
        <v>0</v>
      </c>
      <c r="P3" s="255">
        <v>0.05</v>
      </c>
      <c r="Q3" s="938"/>
      <c r="R3" s="938"/>
      <c r="S3" s="938"/>
      <c r="T3" s="938"/>
      <c r="U3" s="938"/>
    </row>
    <row r="4" spans="2:21">
      <c r="B4">
        <v>6153</v>
      </c>
      <c r="C4" s="29" t="s">
        <v>16</v>
      </c>
      <c r="D4" s="10">
        <v>50</v>
      </c>
      <c r="E4" s="250">
        <v>18.5</v>
      </c>
      <c r="F4" s="249">
        <v>0.5</v>
      </c>
      <c r="G4" s="249">
        <v>0.05</v>
      </c>
      <c r="H4" s="249">
        <v>4.4000000000000004</v>
      </c>
      <c r="I4" s="250">
        <v>10.5</v>
      </c>
      <c r="J4" s="251">
        <v>0.1</v>
      </c>
      <c r="K4" s="252">
        <v>0</v>
      </c>
      <c r="L4" s="253">
        <v>1.4999999999999999E-2</v>
      </c>
      <c r="M4" s="254">
        <v>5.0000000000000001E-3</v>
      </c>
      <c r="N4" s="252">
        <v>4</v>
      </c>
      <c r="O4" s="255">
        <v>0.8</v>
      </c>
      <c r="P4" s="255">
        <v>0</v>
      </c>
      <c r="Q4" s="938"/>
      <c r="R4" s="938"/>
      <c r="S4" s="938"/>
      <c r="T4" s="938"/>
      <c r="U4" s="938"/>
    </row>
    <row r="5" spans="2:21">
      <c r="B5">
        <v>2017</v>
      </c>
      <c r="C5" s="29" t="s">
        <v>147</v>
      </c>
      <c r="D5" s="10">
        <v>100</v>
      </c>
      <c r="E5" s="250">
        <v>76</v>
      </c>
      <c r="F5" s="249">
        <v>1.6</v>
      </c>
      <c r="G5" s="249">
        <v>0.1</v>
      </c>
      <c r="H5" s="249">
        <v>17.600000000000001</v>
      </c>
      <c r="I5" s="250">
        <v>3</v>
      </c>
      <c r="J5" s="251">
        <v>0.4</v>
      </c>
      <c r="K5" s="252">
        <v>0</v>
      </c>
      <c r="L5" s="253">
        <v>0.09</v>
      </c>
      <c r="M5" s="254">
        <v>0.03</v>
      </c>
      <c r="N5" s="252">
        <v>35</v>
      </c>
      <c r="O5" s="255">
        <v>1.3</v>
      </c>
      <c r="P5" s="255">
        <v>0</v>
      </c>
      <c r="Q5" s="938"/>
      <c r="R5" s="938"/>
      <c r="S5" s="938"/>
      <c r="T5" s="938"/>
      <c r="U5" s="938"/>
    </row>
    <row r="6" spans="2:21">
      <c r="B6">
        <v>2004</v>
      </c>
      <c r="C6" t="s">
        <v>868</v>
      </c>
      <c r="D6" s="10">
        <v>30</v>
      </c>
      <c r="E6" s="250">
        <v>2.1</v>
      </c>
      <c r="F6" s="249">
        <v>0.03</v>
      </c>
      <c r="G6" s="249">
        <v>0.03</v>
      </c>
      <c r="H6" s="249">
        <v>0.99</v>
      </c>
      <c r="I6" s="250">
        <v>20.399999999999999</v>
      </c>
      <c r="J6" s="251">
        <v>0.18</v>
      </c>
      <c r="K6" s="252">
        <v>0</v>
      </c>
      <c r="L6" s="253">
        <v>0</v>
      </c>
      <c r="M6" s="254">
        <v>0</v>
      </c>
      <c r="N6" s="252">
        <v>0</v>
      </c>
      <c r="O6" s="255">
        <v>0.9</v>
      </c>
      <c r="P6" s="255">
        <v>0</v>
      </c>
      <c r="Q6" s="938"/>
      <c r="R6" s="938"/>
      <c r="S6" s="938"/>
      <c r="T6" s="938"/>
      <c r="U6" s="938"/>
    </row>
    <row r="7" spans="2:21">
      <c r="B7">
        <v>6214</v>
      </c>
      <c r="C7" t="s">
        <v>2252</v>
      </c>
      <c r="D7" s="10">
        <v>30</v>
      </c>
      <c r="E7" s="250">
        <v>11.1</v>
      </c>
      <c r="F7" s="249">
        <v>0.18</v>
      </c>
      <c r="G7" s="249">
        <v>0.03</v>
      </c>
      <c r="H7" s="249">
        <v>2.7</v>
      </c>
      <c r="I7" s="250">
        <v>8.1</v>
      </c>
      <c r="J7" s="251">
        <v>0.06</v>
      </c>
      <c r="K7" s="252">
        <v>204</v>
      </c>
      <c r="L7" s="253">
        <v>1.2E-2</v>
      </c>
      <c r="M7" s="254">
        <v>1.2E-2</v>
      </c>
      <c r="N7" s="252">
        <v>1.2</v>
      </c>
      <c r="O7" s="255">
        <v>0.75</v>
      </c>
      <c r="P7" s="255">
        <v>0.03</v>
      </c>
      <c r="Q7" s="938"/>
      <c r="R7" s="938"/>
      <c r="S7" s="938"/>
      <c r="T7" s="938"/>
      <c r="U7" s="938"/>
    </row>
    <row r="8" spans="2:21">
      <c r="B8">
        <v>6010</v>
      </c>
      <c r="C8" t="s">
        <v>206</v>
      </c>
      <c r="D8" s="10">
        <v>10</v>
      </c>
      <c r="E8" s="250">
        <v>2.2999999999999998</v>
      </c>
      <c r="F8" s="249">
        <v>0.18</v>
      </c>
      <c r="G8" s="249">
        <v>0.01</v>
      </c>
      <c r="H8" s="249">
        <v>0.51</v>
      </c>
      <c r="I8" s="250">
        <v>4.8</v>
      </c>
      <c r="J8" s="251">
        <v>7.0000000000000007E-2</v>
      </c>
      <c r="K8" s="252">
        <v>4.9000000000000004</v>
      </c>
      <c r="L8" s="253">
        <v>6.0000000000000001E-3</v>
      </c>
      <c r="M8" s="254">
        <v>1.1000000000000001E-2</v>
      </c>
      <c r="N8" s="252">
        <v>0.8</v>
      </c>
      <c r="O8" s="255">
        <v>0.24</v>
      </c>
      <c r="P8" s="255">
        <v>0</v>
      </c>
      <c r="Q8" s="938"/>
      <c r="R8" s="938"/>
      <c r="S8" s="938"/>
      <c r="T8" s="938"/>
      <c r="U8" s="938"/>
    </row>
    <row r="9" spans="2:21">
      <c r="B9">
        <v>14006</v>
      </c>
      <c r="C9" t="s">
        <v>15</v>
      </c>
      <c r="D9" s="10">
        <v>4</v>
      </c>
      <c r="E9" s="250">
        <v>36.840000000000003</v>
      </c>
      <c r="F9" s="249">
        <v>0</v>
      </c>
      <c r="G9" s="249">
        <v>4</v>
      </c>
      <c r="H9" s="249">
        <v>0</v>
      </c>
      <c r="I9" s="250">
        <v>0</v>
      </c>
      <c r="J9" s="251">
        <v>0</v>
      </c>
      <c r="K9" s="252">
        <v>0</v>
      </c>
      <c r="L9" s="253">
        <v>0</v>
      </c>
      <c r="M9" s="254">
        <v>0</v>
      </c>
      <c r="N9" s="252">
        <v>0</v>
      </c>
      <c r="O9" s="255">
        <v>0</v>
      </c>
      <c r="P9" s="255">
        <v>0</v>
      </c>
      <c r="Q9" s="938"/>
      <c r="R9" s="938"/>
      <c r="S9" s="938"/>
      <c r="T9" s="938"/>
      <c r="U9" s="938"/>
    </row>
    <row r="10" spans="2:21">
      <c r="B10">
        <v>3003</v>
      </c>
      <c r="C10" t="s">
        <v>4</v>
      </c>
      <c r="D10" s="10">
        <v>5</v>
      </c>
      <c r="E10" s="250">
        <v>19.2</v>
      </c>
      <c r="F10" s="249">
        <v>0</v>
      </c>
      <c r="G10" s="249">
        <v>0</v>
      </c>
      <c r="H10" s="249">
        <v>4.96</v>
      </c>
      <c r="I10" s="250">
        <v>0.05</v>
      </c>
      <c r="J10" s="251">
        <v>0</v>
      </c>
      <c r="K10" s="252">
        <v>0</v>
      </c>
      <c r="L10" s="253">
        <v>0</v>
      </c>
      <c r="M10" s="254">
        <v>0</v>
      </c>
      <c r="N10" s="252">
        <v>0</v>
      </c>
      <c r="O10" s="255">
        <v>0</v>
      </c>
      <c r="P10" s="255">
        <v>0</v>
      </c>
      <c r="Q10" s="938"/>
      <c r="R10" s="938"/>
      <c r="S10" s="938"/>
      <c r="T10" s="938"/>
      <c r="U10" s="938"/>
    </row>
    <row r="11" spans="2:21">
      <c r="B11">
        <v>17007</v>
      </c>
      <c r="C11" t="s">
        <v>5</v>
      </c>
      <c r="D11" s="10">
        <v>16</v>
      </c>
      <c r="E11" s="250">
        <v>11.36</v>
      </c>
      <c r="F11" s="249">
        <v>1.232</v>
      </c>
      <c r="G11" s="249">
        <v>0</v>
      </c>
      <c r="H11" s="249">
        <v>1.6159999999999999</v>
      </c>
      <c r="I11" s="250">
        <v>4.6399999999999997</v>
      </c>
      <c r="J11" s="251">
        <v>0.27200000000000002</v>
      </c>
      <c r="K11" s="252">
        <v>0</v>
      </c>
      <c r="L11" s="253">
        <v>8.0000000000000002E-3</v>
      </c>
      <c r="M11" s="254">
        <v>2.7200000000000002E-2</v>
      </c>
      <c r="N11" s="252">
        <v>0</v>
      </c>
      <c r="O11" s="255">
        <v>0</v>
      </c>
      <c r="P11" s="255">
        <v>2.3199999999999998</v>
      </c>
      <c r="Q11" s="938"/>
      <c r="R11" s="938"/>
      <c r="S11" s="938"/>
      <c r="T11" s="938"/>
      <c r="U11" s="938"/>
    </row>
    <row r="12" spans="2:21">
      <c r="B12">
        <v>16002</v>
      </c>
      <c r="C12" t="s">
        <v>333</v>
      </c>
      <c r="D12" s="10">
        <v>15</v>
      </c>
      <c r="E12" s="250">
        <v>15.45</v>
      </c>
      <c r="F12" s="249">
        <v>0.06</v>
      </c>
      <c r="G12" s="249">
        <v>0</v>
      </c>
      <c r="H12" s="249">
        <v>0.54</v>
      </c>
      <c r="I12" s="250">
        <v>0.45</v>
      </c>
      <c r="J12" s="251">
        <v>1.4999999999999999E-2</v>
      </c>
      <c r="K12" s="252">
        <v>0</v>
      </c>
      <c r="L12" s="253">
        <v>0</v>
      </c>
      <c r="M12" s="254">
        <v>0</v>
      </c>
      <c r="N12" s="252">
        <v>0</v>
      </c>
      <c r="O12" s="255">
        <v>0</v>
      </c>
      <c r="P12" s="255">
        <v>0</v>
      </c>
      <c r="Q12" s="938"/>
      <c r="R12" s="938"/>
      <c r="S12" s="938"/>
      <c r="T12" s="938"/>
      <c r="U12" s="938"/>
    </row>
    <row r="13" spans="2:21">
      <c r="B13" s="9">
        <v>16025</v>
      </c>
      <c r="C13" s="9" t="s">
        <v>66</v>
      </c>
      <c r="D13" s="40">
        <v>4</v>
      </c>
      <c r="E13" s="269">
        <v>9.64</v>
      </c>
      <c r="F13" s="268">
        <v>1.2E-2</v>
      </c>
      <c r="G13" s="268">
        <v>0</v>
      </c>
      <c r="H13" s="268">
        <v>1.7280000000000002</v>
      </c>
      <c r="I13" s="269">
        <v>0.08</v>
      </c>
      <c r="J13" s="268">
        <v>0</v>
      </c>
      <c r="K13" s="270">
        <v>0</v>
      </c>
      <c r="L13" s="271">
        <v>0</v>
      </c>
      <c r="M13" s="272">
        <v>0</v>
      </c>
      <c r="N13" s="270">
        <v>0</v>
      </c>
      <c r="O13" s="273">
        <v>0</v>
      </c>
      <c r="P13" s="273">
        <v>0</v>
      </c>
      <c r="Q13" s="947"/>
      <c r="R13" s="947"/>
      <c r="S13" s="947"/>
      <c r="T13" s="947"/>
      <c r="U13" s="947"/>
    </row>
    <row r="14" spans="2:21">
      <c r="C14" t="s">
        <v>12</v>
      </c>
      <c r="D14" s="10">
        <v>314</v>
      </c>
      <c r="E14" s="250">
        <v>361.49</v>
      </c>
      <c r="F14" s="249">
        <v>11.893999999999998</v>
      </c>
      <c r="G14" s="249">
        <v>17.419999999999998</v>
      </c>
      <c r="H14" s="249">
        <v>35.144000000000005</v>
      </c>
      <c r="I14" s="250">
        <v>54.019999999999996</v>
      </c>
      <c r="J14" s="251">
        <v>1.5470000000000002</v>
      </c>
      <c r="K14" s="252">
        <v>212.4</v>
      </c>
      <c r="L14" s="253">
        <v>0.16100000000000003</v>
      </c>
      <c r="M14" s="254">
        <v>0.17020000000000002</v>
      </c>
      <c r="N14" s="252">
        <v>41.5</v>
      </c>
      <c r="O14" s="255">
        <v>3.99</v>
      </c>
      <c r="P14" s="255">
        <v>2.4</v>
      </c>
      <c r="Q14" s="10">
        <v>0</v>
      </c>
      <c r="R14" s="10">
        <v>1</v>
      </c>
      <c r="S14" s="10">
        <v>3</v>
      </c>
      <c r="T14" s="10">
        <v>0</v>
      </c>
      <c r="U14" s="10">
        <v>0</v>
      </c>
    </row>
  </sheetData>
  <mergeCells count="1">
    <mergeCell ref="Q3:U13"/>
  </mergeCells>
  <phoneticPr fontId="1"/>
  <pageMargins left="0.7" right="0.7" top="0.75" bottom="0.75" header="0.3" footer="0.3"/>
  <pageSetup paperSize="9" scale="74" orientation="landscape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6.5" customWidth="1"/>
    <col min="4" max="16" width="11.125" customWidth="1"/>
    <col min="17" max="21" width="9" customWidth="1"/>
  </cols>
  <sheetData>
    <row r="1" spans="2:21">
      <c r="B1" t="s">
        <v>959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5">
        <v>4023</v>
      </c>
      <c r="C3" s="37" t="s">
        <v>789</v>
      </c>
      <c r="D3" s="197">
        <v>35</v>
      </c>
      <c r="E3" s="364">
        <v>145.94999999999999</v>
      </c>
      <c r="F3" s="251">
        <v>12.355</v>
      </c>
      <c r="G3" s="251">
        <v>6.65</v>
      </c>
      <c r="H3" s="251">
        <v>9.8699999999999992</v>
      </c>
      <c r="I3" s="364">
        <v>84</v>
      </c>
      <c r="J3" s="251">
        <v>3.29</v>
      </c>
      <c r="K3" s="252">
        <v>0.35</v>
      </c>
      <c r="L3" s="253">
        <v>0.29049999999999998</v>
      </c>
      <c r="M3" s="254">
        <v>0.105</v>
      </c>
      <c r="N3" s="252">
        <v>0</v>
      </c>
      <c r="O3" s="255">
        <v>5.9850000000000003</v>
      </c>
      <c r="P3" s="255">
        <v>0</v>
      </c>
      <c r="Q3" s="938"/>
      <c r="R3" s="938"/>
      <c r="S3" s="938"/>
      <c r="T3" s="938"/>
      <c r="U3" s="938"/>
    </row>
    <row r="4" spans="2:21">
      <c r="B4" s="25">
        <v>17012</v>
      </c>
      <c r="C4" s="37" t="s">
        <v>0</v>
      </c>
      <c r="D4" s="197">
        <v>0.5</v>
      </c>
      <c r="E4" s="364">
        <v>0</v>
      </c>
      <c r="F4" s="251">
        <v>0</v>
      </c>
      <c r="G4" s="251">
        <v>0</v>
      </c>
      <c r="H4" s="251">
        <v>0</v>
      </c>
      <c r="I4" s="364">
        <v>0.11</v>
      </c>
      <c r="J4" s="251">
        <v>0</v>
      </c>
      <c r="K4" s="252">
        <v>0</v>
      </c>
      <c r="L4" s="253">
        <v>0</v>
      </c>
      <c r="M4" s="254">
        <v>0</v>
      </c>
      <c r="N4" s="252">
        <v>0</v>
      </c>
      <c r="O4" s="255">
        <v>0</v>
      </c>
      <c r="P4" s="255">
        <v>0.4955</v>
      </c>
      <c r="Q4" s="938"/>
      <c r="R4" s="938"/>
      <c r="S4" s="938"/>
      <c r="T4" s="938"/>
      <c r="U4" s="938"/>
    </row>
    <row r="5" spans="2:21">
      <c r="B5" s="25">
        <v>6317</v>
      </c>
      <c r="C5" s="37" t="s">
        <v>163</v>
      </c>
      <c r="D5" s="197">
        <v>10</v>
      </c>
      <c r="E5" s="364">
        <v>6.6</v>
      </c>
      <c r="F5" s="251">
        <v>0.19</v>
      </c>
      <c r="G5" s="251">
        <v>0.01</v>
      </c>
      <c r="H5" s="251">
        <v>1.55</v>
      </c>
      <c r="I5" s="364">
        <v>2</v>
      </c>
      <c r="J5" s="251">
        <v>0.05</v>
      </c>
      <c r="K5" s="252">
        <v>0</v>
      </c>
      <c r="L5" s="253">
        <v>0.01</v>
      </c>
      <c r="M5" s="254">
        <v>1E-3</v>
      </c>
      <c r="N5" s="252">
        <v>4.8</v>
      </c>
      <c r="O5" s="255">
        <v>0.2</v>
      </c>
      <c r="P5" s="255">
        <v>0.01</v>
      </c>
      <c r="Q5" s="938"/>
      <c r="R5" s="938"/>
      <c r="S5" s="938"/>
      <c r="T5" s="938"/>
      <c r="U5" s="938"/>
    </row>
    <row r="6" spans="2:21">
      <c r="B6" s="31">
        <v>6084</v>
      </c>
      <c r="C6" s="37" t="s">
        <v>161</v>
      </c>
      <c r="D6" s="197">
        <v>5</v>
      </c>
      <c r="E6" s="364">
        <v>3.25</v>
      </c>
      <c r="F6" s="251">
        <v>0.09</v>
      </c>
      <c r="G6" s="251">
        <v>5.0000000000000001E-3</v>
      </c>
      <c r="H6" s="251">
        <v>0.77</v>
      </c>
      <c r="I6" s="364">
        <v>2.2999999999999998</v>
      </c>
      <c r="J6" s="251">
        <v>3.5000000000000003E-2</v>
      </c>
      <c r="K6" s="252">
        <v>0</v>
      </c>
      <c r="L6" s="253">
        <v>2.5000000000000001E-3</v>
      </c>
      <c r="M6" s="254">
        <v>2E-3</v>
      </c>
      <c r="N6" s="252">
        <v>0.15</v>
      </c>
      <c r="O6" s="255">
        <v>0.28499999999999998</v>
      </c>
      <c r="P6" s="255">
        <v>0</v>
      </c>
      <c r="Q6" s="938"/>
      <c r="R6" s="938"/>
      <c r="S6" s="938"/>
      <c r="T6" s="938"/>
      <c r="U6" s="938"/>
    </row>
    <row r="7" spans="2:21">
      <c r="B7" s="31">
        <v>6214</v>
      </c>
      <c r="C7" s="37" t="s">
        <v>2</v>
      </c>
      <c r="D7" s="197">
        <v>5</v>
      </c>
      <c r="E7" s="364">
        <v>1.85</v>
      </c>
      <c r="F7" s="251">
        <v>0.03</v>
      </c>
      <c r="G7" s="251">
        <v>5.0000000000000001E-3</v>
      </c>
      <c r="H7" s="251">
        <v>0.45</v>
      </c>
      <c r="I7" s="364">
        <v>1.35</v>
      </c>
      <c r="J7" s="251">
        <v>0.01</v>
      </c>
      <c r="K7" s="252">
        <v>34</v>
      </c>
      <c r="L7" s="253">
        <v>2E-3</v>
      </c>
      <c r="M7" s="254">
        <v>2E-3</v>
      </c>
      <c r="N7" s="252">
        <v>0.2</v>
      </c>
      <c r="O7" s="255">
        <v>0.125</v>
      </c>
      <c r="P7" s="255">
        <v>5.0000000000000001E-3</v>
      </c>
      <c r="Q7" s="938"/>
      <c r="R7" s="938"/>
      <c r="S7" s="938"/>
      <c r="T7" s="938"/>
      <c r="U7" s="938"/>
    </row>
    <row r="8" spans="2:21">
      <c r="B8" s="237">
        <v>2004</v>
      </c>
      <c r="C8" s="37" t="s">
        <v>868</v>
      </c>
      <c r="D8" s="197">
        <v>20</v>
      </c>
      <c r="E8" s="364">
        <v>1.4</v>
      </c>
      <c r="F8" s="251">
        <v>0.02</v>
      </c>
      <c r="G8" s="251">
        <v>0.02</v>
      </c>
      <c r="H8" s="251">
        <v>0.66</v>
      </c>
      <c r="I8" s="364">
        <v>13.6</v>
      </c>
      <c r="J8" s="251">
        <v>0.12</v>
      </c>
      <c r="K8" s="252">
        <v>0</v>
      </c>
      <c r="L8" s="253">
        <v>0</v>
      </c>
      <c r="M8" s="254">
        <v>0</v>
      </c>
      <c r="N8" s="252">
        <v>0</v>
      </c>
      <c r="O8" s="255">
        <v>0.6</v>
      </c>
      <c r="P8" s="255">
        <v>0</v>
      </c>
      <c r="Q8" s="938"/>
      <c r="R8" s="938"/>
      <c r="S8" s="938"/>
      <c r="T8" s="938"/>
      <c r="U8" s="938"/>
    </row>
    <row r="9" spans="2:21">
      <c r="B9" s="25">
        <v>9017</v>
      </c>
      <c r="C9" s="37" t="s">
        <v>869</v>
      </c>
      <c r="D9" s="197">
        <v>3</v>
      </c>
      <c r="E9" s="364">
        <v>4.3499999999999996</v>
      </c>
      <c r="F9" s="251">
        <v>0.24599999999999997</v>
      </c>
      <c r="G9" s="251">
        <v>3.5999999999999997E-2</v>
      </c>
      <c r="H9" s="251">
        <v>1.845</v>
      </c>
      <c r="I9" s="364">
        <v>21.3</v>
      </c>
      <c r="J9" s="251">
        <v>0.11699999999999999</v>
      </c>
      <c r="K9" s="252">
        <v>2.85</v>
      </c>
      <c r="L9" s="253">
        <v>1.44E-2</v>
      </c>
      <c r="M9" s="254">
        <v>1.1099999999999999E-2</v>
      </c>
      <c r="N9" s="252">
        <v>0.75</v>
      </c>
      <c r="O9" s="255">
        <v>0.81300000000000017</v>
      </c>
      <c r="P9" s="255">
        <v>0.21299999999999997</v>
      </c>
      <c r="Q9" s="938"/>
      <c r="R9" s="938"/>
      <c r="S9" s="938"/>
      <c r="T9" s="938"/>
      <c r="U9" s="938"/>
    </row>
    <row r="10" spans="2:21">
      <c r="B10" s="25">
        <v>3003</v>
      </c>
      <c r="C10" s="37" t="s">
        <v>4</v>
      </c>
      <c r="D10" s="197">
        <v>9</v>
      </c>
      <c r="E10" s="364">
        <v>34.56</v>
      </c>
      <c r="F10" s="251">
        <v>0</v>
      </c>
      <c r="G10" s="251">
        <v>0</v>
      </c>
      <c r="H10" s="251">
        <v>8.9280000000000008</v>
      </c>
      <c r="I10" s="364">
        <v>0.09</v>
      </c>
      <c r="J10" s="251">
        <v>0</v>
      </c>
      <c r="K10" s="252">
        <v>0</v>
      </c>
      <c r="L10" s="253">
        <v>0</v>
      </c>
      <c r="M10" s="254">
        <v>0</v>
      </c>
      <c r="N10" s="252">
        <v>0</v>
      </c>
      <c r="O10" s="255">
        <v>0</v>
      </c>
      <c r="P10" s="255">
        <v>0</v>
      </c>
      <c r="Q10" s="938"/>
      <c r="R10" s="938"/>
      <c r="S10" s="938"/>
      <c r="T10" s="938"/>
      <c r="U10" s="938"/>
    </row>
    <row r="11" spans="2:21">
      <c r="B11" s="25">
        <v>17007</v>
      </c>
      <c r="C11" s="37" t="s">
        <v>5</v>
      </c>
      <c r="D11" s="197">
        <v>9</v>
      </c>
      <c r="E11" s="364">
        <v>6.39</v>
      </c>
      <c r="F11" s="251">
        <v>0.69299999999999995</v>
      </c>
      <c r="G11" s="251">
        <v>0</v>
      </c>
      <c r="H11" s="251">
        <v>0.90899999999999992</v>
      </c>
      <c r="I11" s="364">
        <v>2.61</v>
      </c>
      <c r="J11" s="251">
        <v>0.153</v>
      </c>
      <c r="K11" s="252">
        <v>0</v>
      </c>
      <c r="L11" s="253">
        <v>4.5000000000000005E-3</v>
      </c>
      <c r="M11" s="254">
        <v>1.5300000000000001E-2</v>
      </c>
      <c r="N11" s="252">
        <v>0</v>
      </c>
      <c r="O11" s="255">
        <v>0</v>
      </c>
      <c r="P11" s="255">
        <v>1.3049999999999999</v>
      </c>
      <c r="Q11" s="938"/>
      <c r="R11" s="938"/>
      <c r="S11" s="938"/>
      <c r="T11" s="938"/>
      <c r="U11" s="938"/>
    </row>
    <row r="12" spans="2:21">
      <c r="B12" s="9">
        <v>16002</v>
      </c>
      <c r="C12" s="242" t="s">
        <v>333</v>
      </c>
      <c r="D12" s="266">
        <v>5</v>
      </c>
      <c r="E12" s="269">
        <v>5.15</v>
      </c>
      <c r="F12" s="268">
        <v>0.02</v>
      </c>
      <c r="G12" s="268">
        <v>0</v>
      </c>
      <c r="H12" s="268">
        <v>0.18</v>
      </c>
      <c r="I12" s="269">
        <v>0.15</v>
      </c>
      <c r="J12" s="268">
        <v>5.0000000000000001E-3</v>
      </c>
      <c r="K12" s="270">
        <v>0</v>
      </c>
      <c r="L12" s="271">
        <v>0</v>
      </c>
      <c r="M12" s="272">
        <v>0</v>
      </c>
      <c r="N12" s="270">
        <v>0</v>
      </c>
      <c r="O12" s="273">
        <v>0</v>
      </c>
      <c r="P12" s="273">
        <v>0</v>
      </c>
      <c r="Q12" s="947"/>
      <c r="R12" s="947"/>
      <c r="S12" s="947"/>
      <c r="T12" s="947"/>
      <c r="U12" s="947"/>
    </row>
    <row r="13" spans="2:21">
      <c r="C13" s="29" t="s">
        <v>870</v>
      </c>
      <c r="D13" s="10">
        <v>101.5</v>
      </c>
      <c r="E13" s="250">
        <v>209.49999999999997</v>
      </c>
      <c r="F13" s="249">
        <v>13.643999999999998</v>
      </c>
      <c r="G13" s="249">
        <v>6.7259999999999991</v>
      </c>
      <c r="H13" s="249">
        <v>25.161999999999999</v>
      </c>
      <c r="I13" s="250">
        <v>127.50999999999999</v>
      </c>
      <c r="J13" s="251">
        <v>3.78</v>
      </c>
      <c r="K13" s="252">
        <v>37.200000000000003</v>
      </c>
      <c r="L13" s="253">
        <v>0.32390000000000002</v>
      </c>
      <c r="M13" s="254">
        <v>0.13639999999999999</v>
      </c>
      <c r="N13" s="252">
        <v>5.9</v>
      </c>
      <c r="O13" s="255">
        <v>8.0080000000000009</v>
      </c>
      <c r="P13" s="255">
        <v>2.0284999999999997</v>
      </c>
      <c r="Q13" s="10">
        <v>0</v>
      </c>
      <c r="R13" s="10">
        <v>2</v>
      </c>
      <c r="S13" s="10">
        <v>1</v>
      </c>
      <c r="T13" s="10">
        <v>0</v>
      </c>
      <c r="U13" s="10">
        <v>0</v>
      </c>
    </row>
  </sheetData>
  <mergeCells count="1">
    <mergeCell ref="Q3:U12"/>
  </mergeCells>
  <phoneticPr fontId="1"/>
  <pageMargins left="0.7" right="0.7" top="0.75" bottom="0.75" header="0.3" footer="0.3"/>
  <pageSetup paperSize="9" scale="74" orientation="landscape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0.25" style="89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1943</v>
      </c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89">
        <v>4007</v>
      </c>
      <c r="C3" s="89" t="s">
        <v>165</v>
      </c>
      <c r="D3" s="89">
        <v>140</v>
      </c>
      <c r="E3" s="125">
        <v>466.2</v>
      </c>
      <c r="F3" s="91">
        <v>27.86</v>
      </c>
      <c r="G3" s="91">
        <v>3.08</v>
      </c>
      <c r="H3" s="91">
        <v>80.92</v>
      </c>
      <c r="I3" s="92">
        <v>182</v>
      </c>
      <c r="J3" s="126">
        <v>8.4</v>
      </c>
      <c r="K3" s="125">
        <v>1.4</v>
      </c>
      <c r="L3" s="124">
        <v>0.7</v>
      </c>
      <c r="M3" s="124">
        <v>0.28000000000000003</v>
      </c>
      <c r="N3" s="89">
        <v>0</v>
      </c>
      <c r="O3" s="91">
        <v>27.02</v>
      </c>
      <c r="P3" s="91">
        <v>0</v>
      </c>
      <c r="Q3" s="948"/>
      <c r="R3" s="935"/>
      <c r="S3" s="935"/>
      <c r="T3" s="935"/>
      <c r="U3" s="935"/>
    </row>
    <row r="4" spans="1:21">
      <c r="B4" s="89">
        <v>3003</v>
      </c>
      <c r="C4" s="89" t="s">
        <v>4</v>
      </c>
      <c r="D4" s="89">
        <v>80</v>
      </c>
      <c r="E4" s="125">
        <v>307.2</v>
      </c>
      <c r="F4" s="91">
        <v>0</v>
      </c>
      <c r="G4" s="91">
        <v>0</v>
      </c>
      <c r="H4" s="91">
        <v>79.36</v>
      </c>
      <c r="I4" s="92">
        <v>0.8</v>
      </c>
      <c r="J4" s="126">
        <v>0</v>
      </c>
      <c r="K4" s="125">
        <v>0</v>
      </c>
      <c r="L4" s="124">
        <v>0</v>
      </c>
      <c r="M4" s="124">
        <v>0</v>
      </c>
      <c r="N4" s="89">
        <v>0</v>
      </c>
      <c r="O4" s="91">
        <v>0</v>
      </c>
      <c r="P4" s="91">
        <v>0</v>
      </c>
      <c r="Q4" s="936"/>
      <c r="R4" s="936"/>
      <c r="S4" s="936"/>
      <c r="T4" s="936"/>
      <c r="U4" s="936"/>
    </row>
    <row r="5" spans="1:21">
      <c r="B5" s="97">
        <v>17012</v>
      </c>
      <c r="C5" s="97" t="s">
        <v>0</v>
      </c>
      <c r="D5" s="97">
        <v>2</v>
      </c>
      <c r="E5" s="122">
        <v>0</v>
      </c>
      <c r="F5" s="94">
        <v>0</v>
      </c>
      <c r="G5" s="94">
        <v>0</v>
      </c>
      <c r="H5" s="94">
        <v>0</v>
      </c>
      <c r="I5" s="95">
        <v>0.44</v>
      </c>
      <c r="J5" s="123">
        <v>0</v>
      </c>
      <c r="K5" s="122">
        <v>0</v>
      </c>
      <c r="L5" s="121">
        <v>0</v>
      </c>
      <c r="M5" s="121">
        <v>0</v>
      </c>
      <c r="N5" s="97">
        <v>0</v>
      </c>
      <c r="O5" s="94">
        <v>0</v>
      </c>
      <c r="P5" s="94">
        <v>1.982</v>
      </c>
      <c r="Q5" s="937"/>
      <c r="R5" s="937"/>
      <c r="S5" s="937"/>
      <c r="T5" s="937"/>
      <c r="U5" s="937"/>
    </row>
    <row r="6" spans="1:21">
      <c r="B6" s="102"/>
      <c r="C6" s="178" t="s">
        <v>1678</v>
      </c>
      <c r="D6" s="102">
        <v>222</v>
      </c>
      <c r="E6" s="119">
        <v>773.4</v>
      </c>
      <c r="F6" s="99">
        <v>27.86</v>
      </c>
      <c r="G6" s="99">
        <v>3.08</v>
      </c>
      <c r="H6" s="99">
        <v>160.28</v>
      </c>
      <c r="I6" s="100">
        <v>183.24</v>
      </c>
      <c r="J6" s="120">
        <v>8.4</v>
      </c>
      <c r="K6" s="119">
        <v>1.4</v>
      </c>
      <c r="L6" s="118">
        <v>0.7</v>
      </c>
      <c r="M6" s="118">
        <v>0.28000000000000003</v>
      </c>
      <c r="N6" s="102">
        <v>0</v>
      </c>
      <c r="O6" s="99">
        <v>27.02</v>
      </c>
      <c r="P6" s="99">
        <v>1.982</v>
      </c>
      <c r="Q6" s="409"/>
      <c r="R6" s="409"/>
      <c r="S6" s="409"/>
      <c r="T6" s="409"/>
      <c r="U6" s="409"/>
    </row>
  </sheetData>
  <mergeCells count="1">
    <mergeCell ref="Q3:U5"/>
  </mergeCells>
  <phoneticPr fontId="1"/>
  <pageMargins left="0.7" right="0.7" top="0.75" bottom="0.75" header="0.3" footer="0.3"/>
  <pageSetup paperSize="9" scale="83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8.75" customWidth="1"/>
    <col min="4" max="16" width="11.125" customWidth="1"/>
    <col min="17" max="21" width="9" customWidth="1"/>
  </cols>
  <sheetData>
    <row r="1" spans="2:21">
      <c r="B1" t="s">
        <v>709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10104</v>
      </c>
      <c r="C3" s="29" t="s">
        <v>708</v>
      </c>
      <c r="D3" s="173">
        <v>70</v>
      </c>
      <c r="E3" s="55">
        <v>100.1</v>
      </c>
      <c r="F3" s="54">
        <v>13.93</v>
      </c>
      <c r="G3" s="54">
        <v>4.34</v>
      </c>
      <c r="H3" s="54">
        <v>7.0000000000000007E-2</v>
      </c>
      <c r="I3" s="55">
        <v>14</v>
      </c>
      <c r="J3" s="54">
        <v>0.14000000000000001</v>
      </c>
      <c r="K3" s="57">
        <v>8.4</v>
      </c>
      <c r="L3" s="56">
        <v>0.13300000000000001</v>
      </c>
      <c r="M3" s="56">
        <v>0.14000000000000001</v>
      </c>
      <c r="N3" s="55">
        <v>2.8</v>
      </c>
      <c r="O3" s="54">
        <v>0</v>
      </c>
      <c r="P3" s="54">
        <v>0.14000000000000001</v>
      </c>
      <c r="Q3" s="936"/>
      <c r="R3" s="936"/>
      <c r="S3" s="936"/>
      <c r="T3" s="936"/>
      <c r="U3" s="936"/>
    </row>
    <row r="4" spans="2:21">
      <c r="B4" s="10">
        <v>17007</v>
      </c>
      <c r="C4" s="243" t="s">
        <v>707</v>
      </c>
      <c r="D4" s="22">
        <v>7</v>
      </c>
      <c r="E4" s="55">
        <v>4.97</v>
      </c>
      <c r="F4" s="54">
        <v>0.53900000000000003</v>
      </c>
      <c r="G4" s="54">
        <v>0</v>
      </c>
      <c r="H4" s="54">
        <v>0.70700000000000007</v>
      </c>
      <c r="I4" s="55">
        <v>2.0299999999999998</v>
      </c>
      <c r="J4" s="54">
        <v>0.11900000000000001</v>
      </c>
      <c r="K4" s="57">
        <v>0</v>
      </c>
      <c r="L4" s="56">
        <v>3.5000000000000005E-3</v>
      </c>
      <c r="M4" s="56">
        <v>1.1900000000000001E-2</v>
      </c>
      <c r="N4" s="55">
        <v>0</v>
      </c>
      <c r="O4" s="54">
        <v>0</v>
      </c>
      <c r="P4" s="54">
        <v>1.0149999999999999</v>
      </c>
      <c r="Q4" s="936"/>
      <c r="R4" s="936"/>
      <c r="S4" s="936"/>
      <c r="T4" s="936"/>
      <c r="U4" s="936"/>
    </row>
    <row r="5" spans="2:21">
      <c r="B5" s="27">
        <v>16023</v>
      </c>
      <c r="C5" s="37" t="s">
        <v>706</v>
      </c>
      <c r="D5" s="31">
        <v>7</v>
      </c>
      <c r="E5" s="45">
        <v>7.63</v>
      </c>
      <c r="F5" s="44">
        <v>7.000000000000001E-3</v>
      </c>
      <c r="G5" s="44">
        <v>0</v>
      </c>
      <c r="H5" s="44">
        <v>0.371</v>
      </c>
      <c r="I5" s="45">
        <v>0.14000000000000001</v>
      </c>
      <c r="J5" s="44">
        <v>0</v>
      </c>
      <c r="K5" s="47">
        <v>0</v>
      </c>
      <c r="L5" s="46">
        <v>0</v>
      </c>
      <c r="M5" s="46">
        <v>0</v>
      </c>
      <c r="N5" s="45">
        <v>0</v>
      </c>
      <c r="O5" s="44">
        <v>0</v>
      </c>
      <c r="P5" s="44">
        <v>0</v>
      </c>
      <c r="Q5" s="936"/>
      <c r="R5" s="936"/>
      <c r="S5" s="936"/>
      <c r="T5" s="936"/>
      <c r="U5" s="936"/>
    </row>
    <row r="6" spans="2:21">
      <c r="B6" s="40">
        <v>16025</v>
      </c>
      <c r="C6" s="242" t="s">
        <v>705</v>
      </c>
      <c r="D6" s="171">
        <v>7</v>
      </c>
      <c r="E6" s="50">
        <v>16.87</v>
      </c>
      <c r="F6" s="49">
        <v>2.1000000000000001E-2</v>
      </c>
      <c r="G6" s="49">
        <v>0</v>
      </c>
      <c r="H6" s="49">
        <v>3.0240000000000005</v>
      </c>
      <c r="I6" s="50">
        <v>0.14000000000000001</v>
      </c>
      <c r="J6" s="49">
        <v>0</v>
      </c>
      <c r="K6" s="52">
        <v>0</v>
      </c>
      <c r="L6" s="51">
        <v>0</v>
      </c>
      <c r="M6" s="51">
        <v>0</v>
      </c>
      <c r="N6" s="50">
        <v>0</v>
      </c>
      <c r="O6" s="49">
        <v>0</v>
      </c>
      <c r="P6" s="49">
        <v>0</v>
      </c>
      <c r="Q6" s="937"/>
      <c r="R6" s="937"/>
      <c r="S6" s="937"/>
      <c r="T6" s="937"/>
      <c r="U6" s="937"/>
    </row>
    <row r="7" spans="2:21">
      <c r="B7" s="170"/>
      <c r="C7" s="178" t="s">
        <v>1678</v>
      </c>
      <c r="D7" s="22">
        <v>91</v>
      </c>
      <c r="E7" s="55">
        <v>129.57</v>
      </c>
      <c r="F7" s="54">
        <v>14.497</v>
      </c>
      <c r="G7" s="54">
        <v>4.34</v>
      </c>
      <c r="H7" s="54">
        <v>4.1720000000000006</v>
      </c>
      <c r="I7" s="55">
        <v>16.310000000000002</v>
      </c>
      <c r="J7" s="54">
        <v>0.25900000000000001</v>
      </c>
      <c r="K7" s="57">
        <v>8.4</v>
      </c>
      <c r="L7" s="56">
        <v>0.13650000000000001</v>
      </c>
      <c r="M7" s="56">
        <v>0.15190000000000001</v>
      </c>
      <c r="N7" s="55">
        <v>2.8</v>
      </c>
      <c r="O7" s="54">
        <v>0</v>
      </c>
      <c r="P7" s="54">
        <v>1.1549999999999998</v>
      </c>
      <c r="Q7">
        <v>0</v>
      </c>
      <c r="R7">
        <v>2</v>
      </c>
      <c r="S7">
        <v>0</v>
      </c>
      <c r="T7">
        <v>0</v>
      </c>
      <c r="U7">
        <v>0</v>
      </c>
    </row>
    <row r="8" spans="2:21">
      <c r="D8" s="14"/>
      <c r="E8" s="14"/>
      <c r="F8" s="14"/>
      <c r="G8" s="14"/>
    </row>
    <row r="9" spans="2:21">
      <c r="C9" s="10"/>
      <c r="D9" s="17"/>
      <c r="E9" s="18"/>
      <c r="F9" s="17"/>
      <c r="G9" s="18"/>
      <c r="H9" s="11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2:21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</sheetData>
  <mergeCells count="1">
    <mergeCell ref="Q3:U6"/>
  </mergeCells>
  <phoneticPr fontId="1"/>
  <pageMargins left="0.7" right="0.7" top="0.75" bottom="0.75" header="0.3" footer="0.3"/>
  <pageSetup paperSize="9" scale="79" orientation="landscape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8.5" customWidth="1"/>
    <col min="4" max="16" width="11.125" customWidth="1"/>
    <col min="17" max="21" width="9" customWidth="1"/>
  </cols>
  <sheetData>
    <row r="1" spans="2:21">
      <c r="B1" t="s">
        <v>714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10154</v>
      </c>
      <c r="C3" s="29" t="s">
        <v>713</v>
      </c>
      <c r="D3" s="173">
        <v>70</v>
      </c>
      <c r="E3" s="55">
        <v>141.4</v>
      </c>
      <c r="F3" s="54">
        <v>14.49</v>
      </c>
      <c r="G3" s="54">
        <v>8.4700000000000006</v>
      </c>
      <c r="H3" s="54">
        <v>0.21</v>
      </c>
      <c r="I3" s="55">
        <v>6.3</v>
      </c>
      <c r="J3" s="54">
        <v>0.77</v>
      </c>
      <c r="K3" s="57">
        <v>16.8</v>
      </c>
      <c r="L3" s="56">
        <v>0.105</v>
      </c>
      <c r="M3" s="56">
        <v>0.19600000000000001</v>
      </c>
      <c r="N3" s="55">
        <v>0</v>
      </c>
      <c r="O3" s="54">
        <v>0</v>
      </c>
      <c r="P3" s="54">
        <v>0.28000000000000003</v>
      </c>
      <c r="Q3" s="936"/>
      <c r="R3" s="936"/>
      <c r="S3" s="936"/>
      <c r="T3" s="936"/>
      <c r="U3" s="936"/>
    </row>
    <row r="4" spans="2:21">
      <c r="B4" s="10">
        <v>16023</v>
      </c>
      <c r="C4" s="243" t="s">
        <v>706</v>
      </c>
      <c r="D4" s="22">
        <v>15</v>
      </c>
      <c r="E4" s="55">
        <v>16.350000000000001</v>
      </c>
      <c r="F4" s="54">
        <v>1.4999999999999999E-2</v>
      </c>
      <c r="G4" s="54">
        <v>0</v>
      </c>
      <c r="H4" s="54">
        <v>0.79500000000000004</v>
      </c>
      <c r="I4" s="55">
        <v>0.3</v>
      </c>
      <c r="J4" s="54">
        <v>0</v>
      </c>
      <c r="K4" s="57">
        <v>0</v>
      </c>
      <c r="L4" s="56">
        <v>0</v>
      </c>
      <c r="M4" s="56">
        <v>0</v>
      </c>
      <c r="N4" s="55">
        <v>0</v>
      </c>
      <c r="O4" s="54">
        <v>0</v>
      </c>
      <c r="P4" s="54">
        <v>0</v>
      </c>
      <c r="Q4" s="936"/>
      <c r="R4" s="936"/>
      <c r="S4" s="936"/>
      <c r="T4" s="936"/>
      <c r="U4" s="936"/>
    </row>
    <row r="5" spans="2:21">
      <c r="B5" s="10">
        <v>3003</v>
      </c>
      <c r="C5" s="29" t="s">
        <v>712</v>
      </c>
      <c r="D5" s="22">
        <v>4.5</v>
      </c>
      <c r="E5" s="55">
        <v>17.28</v>
      </c>
      <c r="F5" s="54">
        <v>0</v>
      </c>
      <c r="G5" s="54">
        <v>0</v>
      </c>
      <c r="H5" s="54">
        <v>4.4640000000000004</v>
      </c>
      <c r="I5" s="55">
        <v>4.4999999999999998E-2</v>
      </c>
      <c r="J5" s="54">
        <v>0</v>
      </c>
      <c r="K5" s="57">
        <v>0</v>
      </c>
      <c r="L5" s="56">
        <v>0</v>
      </c>
      <c r="M5" s="56">
        <v>0</v>
      </c>
      <c r="N5" s="55">
        <v>0</v>
      </c>
      <c r="O5" s="54">
        <v>0</v>
      </c>
      <c r="P5" s="54">
        <v>0</v>
      </c>
      <c r="Q5" s="936"/>
      <c r="R5" s="936"/>
      <c r="S5" s="936"/>
      <c r="T5" s="936"/>
      <c r="U5" s="936"/>
    </row>
    <row r="6" spans="2:21">
      <c r="B6" s="10">
        <v>17045</v>
      </c>
      <c r="C6" s="29" t="s">
        <v>711</v>
      </c>
      <c r="D6" s="22">
        <v>10</v>
      </c>
      <c r="E6" s="55">
        <v>19.2</v>
      </c>
      <c r="F6" s="54">
        <v>1.25</v>
      </c>
      <c r="G6" s="54">
        <v>0.6</v>
      </c>
      <c r="H6" s="54">
        <v>2.19</v>
      </c>
      <c r="I6" s="55">
        <v>10</v>
      </c>
      <c r="J6" s="54">
        <v>0.4</v>
      </c>
      <c r="K6" s="57">
        <v>0</v>
      </c>
      <c r="L6" s="56">
        <v>3.0000000000000001E-3</v>
      </c>
      <c r="M6" s="56">
        <v>0.01</v>
      </c>
      <c r="N6" s="55">
        <v>0</v>
      </c>
      <c r="O6" s="54">
        <v>0.49</v>
      </c>
      <c r="P6" s="54">
        <v>1.24</v>
      </c>
      <c r="Q6" s="936"/>
      <c r="R6" s="936"/>
      <c r="S6" s="936"/>
      <c r="T6" s="936"/>
      <c r="U6" s="936"/>
    </row>
    <row r="7" spans="2:21">
      <c r="B7" s="40">
        <v>6103</v>
      </c>
      <c r="C7" s="242" t="s">
        <v>710</v>
      </c>
      <c r="D7" s="171">
        <v>5</v>
      </c>
      <c r="E7" s="50">
        <v>1.5</v>
      </c>
      <c r="F7" s="49">
        <v>4.4999999999999998E-2</v>
      </c>
      <c r="G7" s="49">
        <v>1.4999999999999999E-2</v>
      </c>
      <c r="H7" s="49">
        <v>0.33</v>
      </c>
      <c r="I7" s="50">
        <v>0.6</v>
      </c>
      <c r="J7" s="49">
        <v>2.5000000000000001E-2</v>
      </c>
      <c r="K7" s="52">
        <v>0</v>
      </c>
      <c r="L7" s="51">
        <v>1.5E-3</v>
      </c>
      <c r="M7" s="51">
        <v>1E-3</v>
      </c>
      <c r="N7" s="50">
        <v>0.1</v>
      </c>
      <c r="O7" s="49">
        <v>0.105</v>
      </c>
      <c r="P7" s="49">
        <v>0</v>
      </c>
      <c r="Q7" s="937"/>
      <c r="R7" s="937"/>
      <c r="S7" s="937"/>
      <c r="T7" s="937"/>
      <c r="U7" s="937"/>
    </row>
    <row r="8" spans="2:21">
      <c r="B8" s="170"/>
      <c r="C8" s="178" t="s">
        <v>1678</v>
      </c>
      <c r="D8" s="22">
        <v>104.5</v>
      </c>
      <c r="E8" s="55">
        <v>195.73</v>
      </c>
      <c r="F8" s="54">
        <v>15.8</v>
      </c>
      <c r="G8" s="54">
        <v>9.0850000000000009</v>
      </c>
      <c r="H8" s="54">
        <v>7.9890000000000008</v>
      </c>
      <c r="I8" s="55">
        <v>17.245000000000001</v>
      </c>
      <c r="J8" s="54">
        <v>1.1949999999999998</v>
      </c>
      <c r="K8" s="57">
        <v>16.8</v>
      </c>
      <c r="L8" s="56">
        <v>0.1095</v>
      </c>
      <c r="M8" s="56">
        <v>0.20700000000000002</v>
      </c>
      <c r="N8" s="55">
        <v>0.1</v>
      </c>
      <c r="O8" s="54">
        <v>0.59499999999999997</v>
      </c>
      <c r="P8" s="54">
        <v>1.52</v>
      </c>
      <c r="Q8">
        <v>0</v>
      </c>
      <c r="R8">
        <v>2</v>
      </c>
      <c r="S8">
        <v>0</v>
      </c>
      <c r="T8">
        <v>0</v>
      </c>
      <c r="U8">
        <v>0</v>
      </c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2:21">
      <c r="B1" t="s">
        <v>295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10015</v>
      </c>
      <c r="C3" s="29" t="s">
        <v>294</v>
      </c>
      <c r="D3" s="10">
        <v>150</v>
      </c>
      <c r="E3" s="248">
        <v>241.5</v>
      </c>
      <c r="F3" s="249">
        <v>25.95</v>
      </c>
      <c r="G3" s="249">
        <v>13.95</v>
      </c>
      <c r="H3" s="249">
        <v>0</v>
      </c>
      <c r="I3" s="250">
        <v>112.5</v>
      </c>
      <c r="J3" s="251">
        <v>1.2</v>
      </c>
      <c r="K3" s="252">
        <v>750</v>
      </c>
      <c r="L3" s="253">
        <v>7.4999999999999997E-2</v>
      </c>
      <c r="M3" s="254">
        <v>0.21000000000000005</v>
      </c>
      <c r="N3" s="252">
        <v>3</v>
      </c>
      <c r="O3" s="255">
        <v>0</v>
      </c>
      <c r="P3" s="255">
        <v>0.6</v>
      </c>
      <c r="Q3" s="934"/>
      <c r="R3" s="934"/>
      <c r="S3" s="934"/>
      <c r="T3" s="934"/>
      <c r="U3" s="934"/>
    </row>
    <row r="4" spans="2:21">
      <c r="B4" s="10">
        <v>16001</v>
      </c>
      <c r="C4" s="29" t="s">
        <v>78</v>
      </c>
      <c r="D4" s="10">
        <v>20</v>
      </c>
      <c r="E4" s="248">
        <v>21.8</v>
      </c>
      <c r="F4" s="249">
        <v>0.08</v>
      </c>
      <c r="G4" s="249">
        <v>0</v>
      </c>
      <c r="H4" s="249">
        <v>0.98</v>
      </c>
      <c r="I4" s="250">
        <v>0.6</v>
      </c>
      <c r="J4" s="251">
        <v>0</v>
      </c>
      <c r="K4" s="252">
        <v>0</v>
      </c>
      <c r="L4" s="253">
        <v>0</v>
      </c>
      <c r="M4" s="254">
        <v>0</v>
      </c>
      <c r="N4" s="252">
        <v>0</v>
      </c>
      <c r="O4" s="255">
        <v>0</v>
      </c>
      <c r="P4" s="255">
        <v>0</v>
      </c>
      <c r="Q4" s="938"/>
      <c r="R4" s="938"/>
      <c r="S4" s="938"/>
      <c r="T4" s="938"/>
      <c r="U4" s="938"/>
    </row>
    <row r="5" spans="2:21">
      <c r="B5" s="10">
        <v>16025</v>
      </c>
      <c r="C5" s="29" t="s">
        <v>66</v>
      </c>
      <c r="D5" s="10">
        <v>6</v>
      </c>
      <c r="E5" s="248">
        <v>14.46</v>
      </c>
      <c r="F5" s="249">
        <v>1.7999999999999999E-2</v>
      </c>
      <c r="G5" s="249">
        <v>0</v>
      </c>
      <c r="H5" s="249">
        <v>2.5920000000000005</v>
      </c>
      <c r="I5" s="250">
        <v>0.12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38"/>
      <c r="R5" s="938"/>
      <c r="S5" s="938"/>
      <c r="T5" s="938"/>
      <c r="U5" s="938"/>
    </row>
    <row r="6" spans="2:21">
      <c r="B6" s="10">
        <v>17007</v>
      </c>
      <c r="C6" s="29" t="s">
        <v>5</v>
      </c>
      <c r="D6" s="10">
        <v>6</v>
      </c>
      <c r="E6" s="248">
        <v>4.26</v>
      </c>
      <c r="F6" s="249">
        <v>0.46200000000000002</v>
      </c>
      <c r="G6" s="249">
        <v>0</v>
      </c>
      <c r="H6" s="249">
        <v>0.60599999999999998</v>
      </c>
      <c r="I6" s="250">
        <v>1.74</v>
      </c>
      <c r="J6" s="251">
        <v>0.10199999999999999</v>
      </c>
      <c r="K6" s="252">
        <v>0</v>
      </c>
      <c r="L6" s="253">
        <v>3.0000000000000005E-3</v>
      </c>
      <c r="M6" s="254">
        <v>1.0200000000000001E-2</v>
      </c>
      <c r="N6" s="252">
        <v>0</v>
      </c>
      <c r="O6" s="255">
        <v>0</v>
      </c>
      <c r="P6" s="255">
        <v>0.87</v>
      </c>
      <c r="Q6" s="938"/>
      <c r="R6" s="938"/>
      <c r="S6" s="938"/>
      <c r="T6" s="938"/>
      <c r="U6" s="938"/>
    </row>
    <row r="7" spans="2:21">
      <c r="B7" s="10">
        <v>3003</v>
      </c>
      <c r="C7" s="29" t="s">
        <v>4</v>
      </c>
      <c r="D7" s="10">
        <v>2</v>
      </c>
      <c r="E7" s="248">
        <v>7.68</v>
      </c>
      <c r="F7" s="249">
        <v>0</v>
      </c>
      <c r="G7" s="249">
        <v>0</v>
      </c>
      <c r="H7" s="249">
        <v>1.984</v>
      </c>
      <c r="I7" s="250">
        <v>0.02</v>
      </c>
      <c r="J7" s="251">
        <v>0</v>
      </c>
      <c r="K7" s="252">
        <v>0</v>
      </c>
      <c r="L7" s="253">
        <v>0</v>
      </c>
      <c r="M7" s="254">
        <v>0</v>
      </c>
      <c r="N7" s="252">
        <v>0</v>
      </c>
      <c r="O7" s="255">
        <v>0</v>
      </c>
      <c r="P7" s="255">
        <v>0</v>
      </c>
      <c r="Q7" s="938"/>
      <c r="R7" s="938"/>
      <c r="S7" s="938"/>
      <c r="T7" s="938"/>
      <c r="U7" s="938"/>
    </row>
    <row r="8" spans="2:21">
      <c r="B8" s="28"/>
      <c r="C8" s="28" t="s">
        <v>293</v>
      </c>
      <c r="D8" s="256">
        <v>184</v>
      </c>
      <c r="E8" s="257">
        <v>289.7</v>
      </c>
      <c r="F8" s="258">
        <v>26.509999999999998</v>
      </c>
      <c r="G8" s="258">
        <v>13.95</v>
      </c>
      <c r="H8" s="258">
        <v>6.1620000000000008</v>
      </c>
      <c r="I8" s="259">
        <v>114.97999999999999</v>
      </c>
      <c r="J8" s="258">
        <v>1.302</v>
      </c>
      <c r="K8" s="260">
        <v>750</v>
      </c>
      <c r="L8" s="261">
        <v>7.8E-2</v>
      </c>
      <c r="M8" s="262">
        <v>0.22020000000000006</v>
      </c>
      <c r="N8" s="260">
        <v>3</v>
      </c>
      <c r="O8" s="263">
        <v>0</v>
      </c>
      <c r="P8" s="263">
        <v>1.47</v>
      </c>
      <c r="Q8" s="265"/>
      <c r="R8" s="265"/>
      <c r="S8" s="265"/>
      <c r="T8" s="265"/>
      <c r="U8" s="265"/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81" orientation="landscape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0.375" customWidth="1"/>
    <col min="4" max="16" width="11.125" customWidth="1"/>
    <col min="17" max="21" width="9" customWidth="1"/>
  </cols>
  <sheetData>
    <row r="1" spans="2:21">
      <c r="B1" t="s">
        <v>1944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>
        <v>6134</v>
      </c>
      <c r="C3" t="s">
        <v>871</v>
      </c>
      <c r="D3" s="264">
        <v>175</v>
      </c>
      <c r="E3" s="250">
        <v>31.5</v>
      </c>
      <c r="F3" s="249">
        <v>0.7</v>
      </c>
      <c r="G3" s="249">
        <v>0.17499999999999999</v>
      </c>
      <c r="H3" s="249">
        <v>7.1749999999999989</v>
      </c>
      <c r="I3" s="250">
        <v>40.25</v>
      </c>
      <c r="J3" s="251">
        <v>0.35</v>
      </c>
      <c r="K3" s="252">
        <v>0</v>
      </c>
      <c r="L3" s="253">
        <v>3.5000000000000003E-2</v>
      </c>
      <c r="M3" s="254">
        <v>1.7500000000000002E-2</v>
      </c>
      <c r="N3" s="252">
        <v>19.25</v>
      </c>
      <c r="O3" s="255">
        <v>2.2749999999999999</v>
      </c>
      <c r="P3" s="255">
        <v>0</v>
      </c>
      <c r="Q3" s="938"/>
      <c r="R3" s="938"/>
      <c r="S3" s="938"/>
      <c r="T3" s="938"/>
      <c r="U3" s="938"/>
    </row>
    <row r="4" spans="2:21">
      <c r="B4">
        <v>10241</v>
      </c>
      <c r="C4" t="s">
        <v>803</v>
      </c>
      <c r="D4" s="264">
        <v>75</v>
      </c>
      <c r="E4" s="250">
        <v>192.75</v>
      </c>
      <c r="F4" s="249">
        <v>16.05</v>
      </c>
      <c r="G4" s="249">
        <v>13.2</v>
      </c>
      <c r="H4" s="249">
        <v>0.22500000000000001</v>
      </c>
      <c r="I4" s="250">
        <v>3.75</v>
      </c>
      <c r="J4" s="251">
        <v>0.97499999999999998</v>
      </c>
      <c r="K4" s="252">
        <v>37.5</v>
      </c>
      <c r="L4" s="253">
        <v>0.17249999999999999</v>
      </c>
      <c r="M4" s="254">
        <v>0.27</v>
      </c>
      <c r="N4" s="252">
        <v>1.5</v>
      </c>
      <c r="O4" s="255">
        <v>0</v>
      </c>
      <c r="P4" s="255">
        <v>7.4999999999999997E-2</v>
      </c>
      <c r="Q4" s="938"/>
      <c r="R4" s="938"/>
      <c r="S4" s="938"/>
      <c r="T4" s="938"/>
      <c r="U4" s="938"/>
    </row>
    <row r="5" spans="2:21">
      <c r="B5">
        <v>17007</v>
      </c>
      <c r="C5" t="s">
        <v>5</v>
      </c>
      <c r="D5" s="10">
        <v>10.8</v>
      </c>
      <c r="E5" s="250">
        <v>7.668000000000001</v>
      </c>
      <c r="F5" s="249">
        <v>0.83160000000000012</v>
      </c>
      <c r="G5" s="249">
        <v>0</v>
      </c>
      <c r="H5" s="249">
        <v>1.0908</v>
      </c>
      <c r="I5" s="250">
        <v>3.1320000000000006</v>
      </c>
      <c r="J5" s="251">
        <v>0.18359999999999999</v>
      </c>
      <c r="K5" s="252">
        <v>0</v>
      </c>
      <c r="L5" s="253">
        <v>5.4000000000000003E-3</v>
      </c>
      <c r="M5" s="254">
        <v>1.8360000000000001E-2</v>
      </c>
      <c r="N5" s="252">
        <v>0</v>
      </c>
      <c r="O5" s="255">
        <v>0</v>
      </c>
      <c r="P5" s="255">
        <v>1.5660000000000003</v>
      </c>
      <c r="Q5" s="938"/>
      <c r="R5" s="938"/>
      <c r="S5" s="938"/>
      <c r="T5" s="938"/>
      <c r="U5" s="938"/>
    </row>
    <row r="6" spans="2:21">
      <c r="B6">
        <v>16002</v>
      </c>
      <c r="C6" t="s">
        <v>333</v>
      </c>
      <c r="D6" s="10">
        <v>6</v>
      </c>
      <c r="E6" s="250">
        <v>6.18</v>
      </c>
      <c r="F6" s="249">
        <v>2.4000000000000004E-2</v>
      </c>
      <c r="G6" s="249">
        <v>0</v>
      </c>
      <c r="H6" s="249">
        <v>0.21600000000000003</v>
      </c>
      <c r="I6" s="250">
        <v>0.18</v>
      </c>
      <c r="J6" s="251">
        <v>6.000000000000001E-3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38"/>
      <c r="R6" s="938"/>
      <c r="S6" s="938"/>
      <c r="T6" s="938"/>
      <c r="U6" s="938"/>
    </row>
    <row r="7" spans="2:21">
      <c r="B7">
        <v>3003</v>
      </c>
      <c r="C7" t="s">
        <v>4</v>
      </c>
      <c r="D7" s="10">
        <v>3.6</v>
      </c>
      <c r="E7" s="250">
        <v>13.824000000000002</v>
      </c>
      <c r="F7" s="249">
        <v>0</v>
      </c>
      <c r="G7" s="249">
        <v>0</v>
      </c>
      <c r="H7" s="249">
        <v>3.5712000000000002</v>
      </c>
      <c r="I7" s="250">
        <v>3.6000000000000004E-2</v>
      </c>
      <c r="J7" s="251">
        <v>0</v>
      </c>
      <c r="K7" s="252">
        <v>0</v>
      </c>
      <c r="L7" s="253">
        <v>0</v>
      </c>
      <c r="M7" s="254">
        <v>0</v>
      </c>
      <c r="N7" s="252">
        <v>0</v>
      </c>
      <c r="O7" s="255">
        <v>0</v>
      </c>
      <c r="P7" s="255">
        <v>0</v>
      </c>
      <c r="Q7" s="938"/>
      <c r="R7" s="938"/>
      <c r="S7" s="938"/>
      <c r="T7" s="938"/>
      <c r="U7" s="938"/>
    </row>
    <row r="8" spans="2:21">
      <c r="B8" s="9">
        <v>6103</v>
      </c>
      <c r="C8" s="9" t="s">
        <v>70</v>
      </c>
      <c r="D8" s="40">
        <v>5</v>
      </c>
      <c r="E8" s="269">
        <v>1.5</v>
      </c>
      <c r="F8" s="268">
        <v>4.4999999999999998E-2</v>
      </c>
      <c r="G8" s="268">
        <v>1.4999999999999999E-2</v>
      </c>
      <c r="H8" s="268">
        <v>0.33</v>
      </c>
      <c r="I8" s="269">
        <v>0.6</v>
      </c>
      <c r="J8" s="268">
        <v>2.5000000000000001E-2</v>
      </c>
      <c r="K8" s="270">
        <v>0</v>
      </c>
      <c r="L8" s="271">
        <v>1.5E-3</v>
      </c>
      <c r="M8" s="272">
        <v>1E-3</v>
      </c>
      <c r="N8" s="270">
        <v>0.1</v>
      </c>
      <c r="O8" s="273">
        <v>0.105</v>
      </c>
      <c r="P8" s="273">
        <v>0</v>
      </c>
      <c r="Q8" s="947"/>
      <c r="R8" s="947"/>
      <c r="S8" s="947"/>
      <c r="T8" s="947"/>
      <c r="U8" s="947"/>
    </row>
    <row r="9" spans="2:21">
      <c r="C9" t="s">
        <v>12</v>
      </c>
      <c r="D9" s="10">
        <v>275.40000000000003</v>
      </c>
      <c r="E9" s="250">
        <v>253.42200000000003</v>
      </c>
      <c r="F9" s="249">
        <v>17.650600000000004</v>
      </c>
      <c r="G9" s="249">
        <v>13.39</v>
      </c>
      <c r="H9" s="249">
        <v>12.607999999999999</v>
      </c>
      <c r="I9" s="250">
        <v>47.948</v>
      </c>
      <c r="J9" s="251">
        <v>1.5395999999999999</v>
      </c>
      <c r="K9" s="252">
        <v>37.5</v>
      </c>
      <c r="L9" s="253">
        <v>0.21439999999999998</v>
      </c>
      <c r="M9" s="254">
        <v>0.30686000000000002</v>
      </c>
      <c r="N9" s="252">
        <v>20.85</v>
      </c>
      <c r="O9" s="255">
        <v>2.38</v>
      </c>
      <c r="P9" s="255">
        <v>1.6410000000000002</v>
      </c>
      <c r="Q9" s="265">
        <v>0</v>
      </c>
      <c r="R9" s="265">
        <v>3</v>
      </c>
      <c r="S9" s="265">
        <v>3</v>
      </c>
      <c r="T9" s="265">
        <v>0</v>
      </c>
      <c r="U9" s="265">
        <v>0</v>
      </c>
    </row>
  </sheetData>
  <mergeCells count="1">
    <mergeCell ref="Q3:U8"/>
  </mergeCells>
  <phoneticPr fontId="1"/>
  <pageMargins left="0.7" right="0.7" top="0.75" bottom="0.75" header="0.3" footer="0.3"/>
  <pageSetup paperSize="9" scale="74" orientation="landscape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2:21">
      <c r="B1" t="s">
        <v>1945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>
        <v>6084</v>
      </c>
      <c r="C3" t="s">
        <v>161</v>
      </c>
      <c r="D3" s="10">
        <v>50</v>
      </c>
      <c r="E3" s="250">
        <v>32.5</v>
      </c>
      <c r="F3" s="249">
        <v>0.9</v>
      </c>
      <c r="G3" s="249">
        <v>0.05</v>
      </c>
      <c r="H3" s="249">
        <v>7.7</v>
      </c>
      <c r="I3" s="250">
        <v>23</v>
      </c>
      <c r="J3" s="251">
        <v>0.35</v>
      </c>
      <c r="K3" s="252">
        <v>0</v>
      </c>
      <c r="L3" s="253">
        <v>2.5000000000000001E-2</v>
      </c>
      <c r="M3" s="254">
        <v>0.02</v>
      </c>
      <c r="N3" s="252">
        <v>1.5</v>
      </c>
      <c r="O3" s="255">
        <v>2.85</v>
      </c>
      <c r="P3" s="255">
        <v>0</v>
      </c>
      <c r="Q3" s="938"/>
      <c r="R3" s="938"/>
      <c r="S3" s="938"/>
      <c r="T3" s="938"/>
      <c r="U3" s="938"/>
    </row>
    <row r="4" spans="2:21">
      <c r="B4">
        <v>14006</v>
      </c>
      <c r="C4" t="s">
        <v>15</v>
      </c>
      <c r="D4" s="10">
        <v>6</v>
      </c>
      <c r="E4" s="250">
        <v>55.26</v>
      </c>
      <c r="F4" s="249">
        <v>0</v>
      </c>
      <c r="G4" s="249">
        <v>6</v>
      </c>
      <c r="H4" s="249">
        <v>0</v>
      </c>
      <c r="I4" s="250">
        <v>0</v>
      </c>
      <c r="J4" s="251">
        <v>0</v>
      </c>
      <c r="K4" s="252">
        <v>0</v>
      </c>
      <c r="L4" s="253">
        <v>0</v>
      </c>
      <c r="M4" s="254">
        <v>0</v>
      </c>
      <c r="N4" s="252">
        <v>0</v>
      </c>
      <c r="O4" s="255">
        <v>0</v>
      </c>
      <c r="P4" s="255">
        <v>0</v>
      </c>
      <c r="Q4" s="938"/>
      <c r="R4" s="938"/>
      <c r="S4" s="938"/>
      <c r="T4" s="938"/>
      <c r="U4" s="938"/>
    </row>
    <row r="5" spans="2:21">
      <c r="B5">
        <v>16002</v>
      </c>
      <c r="C5" t="s">
        <v>333</v>
      </c>
      <c r="D5" s="10">
        <v>5</v>
      </c>
      <c r="E5" s="250">
        <v>5.15</v>
      </c>
      <c r="F5" s="249">
        <v>0.02</v>
      </c>
      <c r="G5" s="249">
        <v>0</v>
      </c>
      <c r="H5" s="249">
        <v>0.18</v>
      </c>
      <c r="I5" s="250">
        <v>0.15</v>
      </c>
      <c r="J5" s="251">
        <v>5.0000000000000001E-3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38"/>
      <c r="R5" s="938"/>
      <c r="S5" s="938"/>
      <c r="T5" s="938"/>
      <c r="U5" s="938"/>
    </row>
    <row r="6" spans="2:21">
      <c r="B6">
        <v>3003</v>
      </c>
      <c r="C6" t="s">
        <v>4</v>
      </c>
      <c r="D6" s="10">
        <v>3</v>
      </c>
      <c r="E6" s="250">
        <v>11.52</v>
      </c>
      <c r="F6" s="249">
        <v>0</v>
      </c>
      <c r="G6" s="249">
        <v>0</v>
      </c>
      <c r="H6" s="249">
        <v>2.9760000000000004</v>
      </c>
      <c r="I6" s="250">
        <v>0.03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38"/>
      <c r="R6" s="938"/>
      <c r="S6" s="938"/>
      <c r="T6" s="938"/>
      <c r="U6" s="938"/>
    </row>
    <row r="7" spans="2:21">
      <c r="B7">
        <v>17007</v>
      </c>
      <c r="C7" t="s">
        <v>5</v>
      </c>
      <c r="D7" s="10">
        <v>9</v>
      </c>
      <c r="E7" s="250">
        <v>6.39</v>
      </c>
      <c r="F7" s="249">
        <v>0.69299999999999995</v>
      </c>
      <c r="G7" s="249">
        <v>0</v>
      </c>
      <c r="H7" s="249">
        <v>0.90899999999999992</v>
      </c>
      <c r="I7" s="250">
        <v>2.61</v>
      </c>
      <c r="J7" s="251">
        <v>0.153</v>
      </c>
      <c r="K7" s="252">
        <v>0</v>
      </c>
      <c r="L7" s="253">
        <v>4.5000000000000005E-3</v>
      </c>
      <c r="M7" s="254">
        <v>1.5300000000000001E-2</v>
      </c>
      <c r="N7" s="252">
        <v>0</v>
      </c>
      <c r="O7" s="255">
        <v>0</v>
      </c>
      <c r="P7" s="255">
        <v>1.3049999999999999</v>
      </c>
      <c r="Q7" s="938"/>
      <c r="R7" s="938"/>
      <c r="S7" s="938"/>
      <c r="T7" s="938"/>
      <c r="U7" s="938"/>
    </row>
    <row r="8" spans="2:21">
      <c r="B8" s="9">
        <v>5018</v>
      </c>
      <c r="C8" s="9" t="s">
        <v>142</v>
      </c>
      <c r="D8" s="40">
        <v>1</v>
      </c>
      <c r="E8" s="269">
        <v>5.99</v>
      </c>
      <c r="F8" s="268">
        <v>0.20300000000000001</v>
      </c>
      <c r="G8" s="268">
        <v>0.54200000000000004</v>
      </c>
      <c r="H8" s="268">
        <v>0.185</v>
      </c>
      <c r="I8" s="269">
        <v>12</v>
      </c>
      <c r="J8" s="268">
        <v>9.9000000000000005E-2</v>
      </c>
      <c r="K8" s="270">
        <v>0.01</v>
      </c>
      <c r="L8" s="271">
        <v>4.8999999999999998E-3</v>
      </c>
      <c r="M8" s="272">
        <v>2.3E-3</v>
      </c>
      <c r="N8" s="270">
        <v>0</v>
      </c>
      <c r="O8" s="273">
        <v>0.126</v>
      </c>
      <c r="P8" s="273">
        <v>0</v>
      </c>
      <c r="Q8" s="947"/>
      <c r="R8" s="947"/>
      <c r="S8" s="947"/>
      <c r="T8" s="947"/>
      <c r="U8" s="947"/>
    </row>
    <row r="9" spans="2:21">
      <c r="C9" t="s">
        <v>872</v>
      </c>
      <c r="D9" s="10">
        <v>74</v>
      </c>
      <c r="E9" s="250">
        <v>116.80999999999999</v>
      </c>
      <c r="F9" s="249">
        <v>1.8160000000000001</v>
      </c>
      <c r="G9" s="249">
        <v>6.5919999999999996</v>
      </c>
      <c r="H9" s="249">
        <v>11.950000000000001</v>
      </c>
      <c r="I9" s="250">
        <v>37.79</v>
      </c>
      <c r="J9" s="251">
        <v>0.60699999999999998</v>
      </c>
      <c r="K9" s="252">
        <v>0.01</v>
      </c>
      <c r="L9" s="253">
        <v>3.44E-2</v>
      </c>
      <c r="M9" s="254">
        <v>3.7599999999999995E-2</v>
      </c>
      <c r="N9" s="252">
        <v>1.5</v>
      </c>
      <c r="O9" s="255">
        <v>2.976</v>
      </c>
      <c r="P9" s="255">
        <v>1.3049999999999999</v>
      </c>
      <c r="Q9" s="10">
        <v>0</v>
      </c>
      <c r="R9" s="10">
        <v>0</v>
      </c>
      <c r="S9" s="10">
        <v>1</v>
      </c>
      <c r="T9" s="10">
        <v>0</v>
      </c>
      <c r="U9" s="10">
        <v>0</v>
      </c>
    </row>
  </sheetData>
  <mergeCells count="1">
    <mergeCell ref="Q3:U8"/>
  </mergeCells>
  <phoneticPr fontId="1"/>
  <pageMargins left="0.7" right="0.7" top="0.75" bottom="0.75" header="0.3" footer="0.3"/>
  <pageSetup paperSize="9" scale="74" orientation="landscape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5.25" style="89" bestFit="1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1946</v>
      </c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89">
        <v>9031</v>
      </c>
      <c r="C3" s="89" t="s">
        <v>164</v>
      </c>
      <c r="D3" s="89">
        <v>5</v>
      </c>
      <c r="E3" s="92">
        <v>6.95</v>
      </c>
      <c r="F3" s="91">
        <v>0.53</v>
      </c>
      <c r="G3" s="91">
        <v>6.5000000000000002E-2</v>
      </c>
      <c r="H3" s="91">
        <v>2.81</v>
      </c>
      <c r="I3" s="92">
        <v>70</v>
      </c>
      <c r="J3" s="91">
        <v>2.75</v>
      </c>
      <c r="K3" s="92">
        <v>13.5</v>
      </c>
      <c r="L3" s="93">
        <v>1.7999999999999999E-2</v>
      </c>
      <c r="M3" s="93">
        <v>5.5E-2</v>
      </c>
      <c r="N3" s="92">
        <v>0</v>
      </c>
      <c r="O3" s="91">
        <v>0.18</v>
      </c>
      <c r="P3" s="91">
        <v>2.165</v>
      </c>
      <c r="Q3" s="948"/>
      <c r="R3" s="935"/>
      <c r="S3" s="935"/>
      <c r="T3" s="935"/>
      <c r="U3" s="935"/>
    </row>
    <row r="4" spans="1:21">
      <c r="B4" s="89">
        <v>4040</v>
      </c>
      <c r="C4" s="89" t="s">
        <v>67</v>
      </c>
      <c r="D4" s="89">
        <v>4</v>
      </c>
      <c r="E4" s="92">
        <v>15.44</v>
      </c>
      <c r="F4" s="91">
        <v>0.74400000000000011</v>
      </c>
      <c r="G4" s="91">
        <v>1.3240000000000001</v>
      </c>
      <c r="H4" s="91">
        <v>0.1</v>
      </c>
      <c r="I4" s="92">
        <v>12</v>
      </c>
      <c r="J4" s="91">
        <v>0.16800000000000001</v>
      </c>
      <c r="K4" s="92">
        <v>0</v>
      </c>
      <c r="L4" s="93">
        <v>2.3999999999999998E-3</v>
      </c>
      <c r="M4" s="93">
        <v>1.1999999999999999E-3</v>
      </c>
      <c r="N4" s="92">
        <v>0</v>
      </c>
      <c r="O4" s="91">
        <v>0</v>
      </c>
      <c r="P4" s="91">
        <v>4.4000000000000004E-2</v>
      </c>
      <c r="Q4" s="936"/>
      <c r="R4" s="936"/>
      <c r="S4" s="936"/>
      <c r="T4" s="936"/>
      <c r="U4" s="936"/>
    </row>
    <row r="5" spans="1:21">
      <c r="B5" s="89">
        <v>17019</v>
      </c>
      <c r="C5" s="89" t="s">
        <v>160</v>
      </c>
      <c r="D5" s="89">
        <v>45</v>
      </c>
      <c r="E5" s="92">
        <v>1.35</v>
      </c>
      <c r="F5" s="91">
        <v>0.22500000000000001</v>
      </c>
      <c r="G5" s="91">
        <v>4.4999999999999998E-2</v>
      </c>
      <c r="H5" s="91">
        <v>0</v>
      </c>
      <c r="I5" s="92">
        <v>0.9</v>
      </c>
      <c r="J5" s="91">
        <v>0</v>
      </c>
      <c r="K5" s="92">
        <v>0</v>
      </c>
      <c r="L5" s="93">
        <v>4.5000000000000005E-3</v>
      </c>
      <c r="M5" s="93">
        <v>4.5000000000000005E-3</v>
      </c>
      <c r="N5" s="92">
        <v>0</v>
      </c>
      <c r="O5" s="91">
        <v>4.4999999999999998E-2</v>
      </c>
      <c r="P5" s="91">
        <v>0</v>
      </c>
      <c r="Q5" s="936"/>
      <c r="R5" s="936"/>
      <c r="S5" s="936"/>
      <c r="T5" s="936"/>
      <c r="U5" s="936"/>
    </row>
    <row r="6" spans="1:21">
      <c r="B6" s="89">
        <v>3003</v>
      </c>
      <c r="C6" s="89" t="s">
        <v>4</v>
      </c>
      <c r="D6" s="89">
        <v>8</v>
      </c>
      <c r="E6" s="92">
        <v>30.72</v>
      </c>
      <c r="F6" s="91">
        <v>0</v>
      </c>
      <c r="G6" s="91">
        <v>0</v>
      </c>
      <c r="H6" s="91">
        <v>7.9359999999999999</v>
      </c>
      <c r="I6" s="92">
        <v>0.08</v>
      </c>
      <c r="J6" s="91">
        <v>0</v>
      </c>
      <c r="K6" s="92">
        <v>0</v>
      </c>
      <c r="L6" s="93">
        <v>0</v>
      </c>
      <c r="M6" s="93">
        <v>0</v>
      </c>
      <c r="N6" s="92">
        <v>0</v>
      </c>
      <c r="O6" s="91">
        <v>0</v>
      </c>
      <c r="P6" s="91">
        <v>0</v>
      </c>
      <c r="Q6" s="936"/>
      <c r="R6" s="936"/>
      <c r="S6" s="936"/>
      <c r="T6" s="936"/>
      <c r="U6" s="936"/>
    </row>
    <row r="7" spans="1:21">
      <c r="B7" s="89">
        <v>17007</v>
      </c>
      <c r="C7" s="89" t="s">
        <v>5</v>
      </c>
      <c r="D7" s="89">
        <v>9</v>
      </c>
      <c r="E7" s="92">
        <v>6.39</v>
      </c>
      <c r="F7" s="91">
        <v>0.69299999999999995</v>
      </c>
      <c r="G7" s="91">
        <v>0</v>
      </c>
      <c r="H7" s="91">
        <v>0.90899999999999992</v>
      </c>
      <c r="I7" s="92">
        <v>2.61</v>
      </c>
      <c r="J7" s="91">
        <v>0.153</v>
      </c>
      <c r="K7" s="92">
        <v>0</v>
      </c>
      <c r="L7" s="93">
        <v>4.5000000000000005E-3</v>
      </c>
      <c r="M7" s="93">
        <v>1.5300000000000001E-2</v>
      </c>
      <c r="N7" s="92">
        <v>0</v>
      </c>
      <c r="O7" s="91">
        <v>1.3049999999999999</v>
      </c>
      <c r="P7" s="91">
        <v>0</v>
      </c>
      <c r="Q7" s="936"/>
      <c r="R7" s="936"/>
      <c r="S7" s="936"/>
      <c r="T7" s="936"/>
      <c r="U7" s="936"/>
    </row>
    <row r="8" spans="1:21">
      <c r="B8" s="89">
        <v>16025</v>
      </c>
      <c r="C8" s="89" t="s">
        <v>66</v>
      </c>
      <c r="D8" s="89">
        <v>9</v>
      </c>
      <c r="E8" s="92">
        <v>21.69</v>
      </c>
      <c r="F8" s="91">
        <v>2.6999999999999996E-2</v>
      </c>
      <c r="G8" s="91">
        <v>0</v>
      </c>
      <c r="H8" s="91">
        <v>3.8879999999999999</v>
      </c>
      <c r="I8" s="92">
        <v>0.18</v>
      </c>
      <c r="J8" s="91">
        <v>0</v>
      </c>
      <c r="K8" s="92">
        <v>0</v>
      </c>
      <c r="L8" s="93">
        <v>0</v>
      </c>
      <c r="M8" s="93">
        <v>0</v>
      </c>
      <c r="N8" s="92">
        <v>0</v>
      </c>
      <c r="O8" s="91">
        <v>0</v>
      </c>
      <c r="P8" s="91">
        <v>0</v>
      </c>
      <c r="Q8" s="936"/>
      <c r="R8" s="936"/>
      <c r="S8" s="936"/>
      <c r="T8" s="936"/>
      <c r="U8" s="936"/>
    </row>
    <row r="9" spans="1:21">
      <c r="B9" s="97">
        <v>14006</v>
      </c>
      <c r="C9" s="97" t="s">
        <v>15</v>
      </c>
      <c r="D9" s="97">
        <v>1.4</v>
      </c>
      <c r="E9" s="95">
        <v>12.893999999999998</v>
      </c>
      <c r="F9" s="94">
        <v>0</v>
      </c>
      <c r="G9" s="94">
        <v>1.4</v>
      </c>
      <c r="H9" s="94">
        <v>0</v>
      </c>
      <c r="I9" s="95">
        <v>0</v>
      </c>
      <c r="J9" s="94">
        <v>0</v>
      </c>
      <c r="K9" s="95">
        <v>0</v>
      </c>
      <c r="L9" s="96">
        <v>0</v>
      </c>
      <c r="M9" s="96">
        <v>0</v>
      </c>
      <c r="N9" s="95">
        <v>0</v>
      </c>
      <c r="O9" s="94">
        <v>0</v>
      </c>
      <c r="P9" s="94">
        <v>0</v>
      </c>
      <c r="Q9" s="937"/>
      <c r="R9" s="937"/>
      <c r="S9" s="937"/>
      <c r="T9" s="937"/>
      <c r="U9" s="937"/>
    </row>
    <row r="10" spans="1:21">
      <c r="C10" s="178" t="s">
        <v>1678</v>
      </c>
      <c r="D10" s="89">
        <v>81.400000000000006</v>
      </c>
      <c r="E10" s="92">
        <v>95.433999999999997</v>
      </c>
      <c r="F10" s="91">
        <v>2.2190000000000003</v>
      </c>
      <c r="G10" s="91">
        <v>2.8339999999999996</v>
      </c>
      <c r="H10" s="91">
        <v>15.643000000000001</v>
      </c>
      <c r="I10" s="92">
        <v>85.77000000000001</v>
      </c>
      <c r="J10" s="91">
        <v>3.0710000000000002</v>
      </c>
      <c r="K10" s="92">
        <v>13.5</v>
      </c>
      <c r="L10" s="93">
        <v>2.9399999999999999E-2</v>
      </c>
      <c r="M10" s="93">
        <v>7.6000000000000012E-2</v>
      </c>
      <c r="N10" s="92">
        <v>0</v>
      </c>
      <c r="O10" s="91">
        <v>1.5299999999999998</v>
      </c>
      <c r="P10" s="91">
        <v>2.2090000000000001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</row>
  </sheetData>
  <mergeCells count="1">
    <mergeCell ref="Q3:U9"/>
  </mergeCells>
  <phoneticPr fontId="1"/>
  <pageMargins left="0.7" right="0.7" top="0.75" bottom="0.75" header="0.3" footer="0.3"/>
  <pageSetup paperSize="9" scale="8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3.25" customWidth="1"/>
    <col min="4" max="16" width="11.125" customWidth="1"/>
    <col min="17" max="21" width="9" customWidth="1"/>
  </cols>
  <sheetData>
    <row r="1" spans="2:21">
      <c r="B1" t="s">
        <v>260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1088</v>
      </c>
      <c r="C3" s="29" t="s">
        <v>24</v>
      </c>
      <c r="D3" s="10">
        <v>200</v>
      </c>
      <c r="E3" s="248">
        <v>336</v>
      </c>
      <c r="F3" s="249">
        <v>5</v>
      </c>
      <c r="G3" s="249">
        <v>0.6</v>
      </c>
      <c r="H3" s="249">
        <v>74.2</v>
      </c>
      <c r="I3" s="250">
        <v>6</v>
      </c>
      <c r="J3" s="251">
        <v>0.2</v>
      </c>
      <c r="K3" s="252">
        <v>0</v>
      </c>
      <c r="L3" s="253">
        <v>0.04</v>
      </c>
      <c r="M3" s="254">
        <v>0.02</v>
      </c>
      <c r="N3" s="252">
        <v>0</v>
      </c>
      <c r="O3" s="255">
        <v>0.6</v>
      </c>
      <c r="P3" s="255">
        <v>0</v>
      </c>
      <c r="Q3" s="935"/>
      <c r="R3" s="935"/>
      <c r="S3" s="935"/>
      <c r="T3" s="935"/>
      <c r="U3" s="935"/>
    </row>
    <row r="4" spans="2:21">
      <c r="B4" s="10">
        <v>11221</v>
      </c>
      <c r="C4" s="29" t="s">
        <v>2214</v>
      </c>
      <c r="D4" s="10">
        <v>30</v>
      </c>
      <c r="E4" s="248">
        <v>60</v>
      </c>
      <c r="F4" s="249">
        <v>4.8600000000000003</v>
      </c>
      <c r="G4" s="249">
        <v>4.2</v>
      </c>
      <c r="H4" s="249">
        <v>0</v>
      </c>
      <c r="I4" s="250">
        <v>1.5</v>
      </c>
      <c r="J4" s="251">
        <v>0.12</v>
      </c>
      <c r="K4" s="252">
        <v>11.7</v>
      </c>
      <c r="L4" s="253">
        <v>2.1000000000000001E-2</v>
      </c>
      <c r="M4" s="254">
        <v>5.3999999999999992E-2</v>
      </c>
      <c r="N4" s="252">
        <v>0.9</v>
      </c>
      <c r="O4" s="255">
        <v>0</v>
      </c>
      <c r="P4" s="255">
        <v>0.03</v>
      </c>
      <c r="Q4" s="936"/>
      <c r="R4" s="936"/>
      <c r="S4" s="936"/>
      <c r="T4" s="936"/>
      <c r="U4" s="936"/>
    </row>
    <row r="5" spans="2:21">
      <c r="B5" s="10">
        <v>17007</v>
      </c>
      <c r="C5" s="29" t="s">
        <v>5</v>
      </c>
      <c r="D5" s="10">
        <v>2</v>
      </c>
      <c r="E5" s="248">
        <v>1.42</v>
      </c>
      <c r="F5" s="249">
        <v>0.154</v>
      </c>
      <c r="G5" s="249">
        <v>0</v>
      </c>
      <c r="H5" s="249">
        <v>0.20199999999999999</v>
      </c>
      <c r="I5" s="250">
        <v>0.57999999999999996</v>
      </c>
      <c r="J5" s="251">
        <v>3.4000000000000002E-2</v>
      </c>
      <c r="K5" s="252">
        <v>0</v>
      </c>
      <c r="L5" s="253">
        <v>1E-3</v>
      </c>
      <c r="M5" s="254">
        <v>3.4000000000000002E-3</v>
      </c>
      <c r="N5" s="252">
        <v>0</v>
      </c>
      <c r="O5" s="255">
        <v>0</v>
      </c>
      <c r="P5" s="255">
        <v>0.28999999999999998</v>
      </c>
      <c r="Q5" s="936"/>
      <c r="R5" s="936"/>
      <c r="S5" s="936"/>
      <c r="T5" s="936"/>
      <c r="U5" s="936"/>
    </row>
    <row r="6" spans="2:21">
      <c r="B6" s="10">
        <v>16001</v>
      </c>
      <c r="C6" s="29" t="s">
        <v>78</v>
      </c>
      <c r="D6" s="10">
        <v>2</v>
      </c>
      <c r="E6" s="248">
        <v>2.1800000000000002</v>
      </c>
      <c r="F6" s="249">
        <v>8.0000000000000002E-3</v>
      </c>
      <c r="G6" s="249">
        <v>0</v>
      </c>
      <c r="H6" s="249">
        <v>9.8000000000000004E-2</v>
      </c>
      <c r="I6" s="250">
        <v>0.06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36"/>
      <c r="R6" s="936"/>
      <c r="S6" s="936"/>
      <c r="T6" s="936"/>
      <c r="U6" s="936"/>
    </row>
    <row r="7" spans="2:21">
      <c r="B7" s="10">
        <v>6153</v>
      </c>
      <c r="C7" s="29" t="s">
        <v>16</v>
      </c>
      <c r="D7" s="10">
        <v>30</v>
      </c>
      <c r="E7" s="248">
        <v>11.1</v>
      </c>
      <c r="F7" s="249">
        <v>0.3</v>
      </c>
      <c r="G7" s="249">
        <v>0.03</v>
      </c>
      <c r="H7" s="249">
        <v>2.64</v>
      </c>
      <c r="I7" s="250">
        <v>6.3</v>
      </c>
      <c r="J7" s="251">
        <v>0.06</v>
      </c>
      <c r="K7" s="252">
        <v>0</v>
      </c>
      <c r="L7" s="253">
        <v>8.9999999999999993E-3</v>
      </c>
      <c r="M7" s="254">
        <v>3.0000000000000001E-3</v>
      </c>
      <c r="N7" s="252">
        <v>2.4</v>
      </c>
      <c r="O7" s="255">
        <v>0.48</v>
      </c>
      <c r="P7" s="255">
        <v>0</v>
      </c>
      <c r="Q7" s="936"/>
      <c r="R7" s="936"/>
      <c r="S7" s="936"/>
      <c r="T7" s="936"/>
      <c r="U7" s="936"/>
    </row>
    <row r="8" spans="2:21">
      <c r="B8" s="10">
        <v>17021</v>
      </c>
      <c r="C8" s="29" t="s">
        <v>174</v>
      </c>
      <c r="D8" s="10">
        <v>75</v>
      </c>
      <c r="E8" s="248">
        <v>1.5</v>
      </c>
      <c r="F8" s="249">
        <v>0.22500000000000001</v>
      </c>
      <c r="G8" s="249">
        <v>0</v>
      </c>
      <c r="H8" s="249">
        <v>0.22500000000000001</v>
      </c>
      <c r="I8" s="250">
        <v>2.25</v>
      </c>
      <c r="J8" s="251">
        <v>0</v>
      </c>
      <c r="K8" s="252">
        <v>0</v>
      </c>
      <c r="L8" s="253">
        <v>7.4999999999999997E-3</v>
      </c>
      <c r="M8" s="254">
        <v>7.4999999999999997E-3</v>
      </c>
      <c r="N8" s="252">
        <v>0</v>
      </c>
      <c r="O8" s="255">
        <v>0</v>
      </c>
      <c r="P8" s="255">
        <v>7.4999999999999997E-2</v>
      </c>
      <c r="Q8" s="936"/>
      <c r="R8" s="936"/>
      <c r="S8" s="936"/>
      <c r="T8" s="936"/>
      <c r="U8" s="936"/>
    </row>
    <row r="9" spans="2:21">
      <c r="B9" s="10">
        <v>16001</v>
      </c>
      <c r="C9" s="29" t="s">
        <v>78</v>
      </c>
      <c r="D9" s="10">
        <v>15</v>
      </c>
      <c r="E9" s="248">
        <v>16.350000000000001</v>
      </c>
      <c r="F9" s="249">
        <v>0.06</v>
      </c>
      <c r="G9" s="249">
        <v>0</v>
      </c>
      <c r="H9" s="249">
        <v>0.73499999999999999</v>
      </c>
      <c r="I9" s="250">
        <v>0.45</v>
      </c>
      <c r="J9" s="251">
        <v>0</v>
      </c>
      <c r="K9" s="252">
        <v>0</v>
      </c>
      <c r="L9" s="253">
        <v>0</v>
      </c>
      <c r="M9" s="254">
        <v>0</v>
      </c>
      <c r="N9" s="252">
        <v>0</v>
      </c>
      <c r="O9" s="255">
        <v>0</v>
      </c>
      <c r="P9" s="255">
        <v>0</v>
      </c>
      <c r="Q9" s="936"/>
      <c r="R9" s="936"/>
      <c r="S9" s="936"/>
      <c r="T9" s="936"/>
      <c r="U9" s="936"/>
    </row>
    <row r="10" spans="2:21">
      <c r="B10" s="10">
        <v>17008</v>
      </c>
      <c r="C10" s="29" t="s">
        <v>170</v>
      </c>
      <c r="D10" s="10">
        <v>15</v>
      </c>
      <c r="E10" s="248">
        <v>8.1</v>
      </c>
      <c r="F10" s="249">
        <v>0.85499999999999998</v>
      </c>
      <c r="G10" s="249">
        <v>0</v>
      </c>
      <c r="H10" s="249">
        <v>1.17</v>
      </c>
      <c r="I10" s="250">
        <v>3.6</v>
      </c>
      <c r="J10" s="251">
        <v>0.16500000000000001</v>
      </c>
      <c r="K10" s="252">
        <v>0</v>
      </c>
      <c r="L10" s="253">
        <v>7.4999999999999997E-3</v>
      </c>
      <c r="M10" s="254">
        <v>1.6500000000000001E-2</v>
      </c>
      <c r="N10" s="252">
        <v>0</v>
      </c>
      <c r="O10" s="255">
        <v>0</v>
      </c>
      <c r="P10" s="255">
        <v>2.4</v>
      </c>
      <c r="Q10" s="936"/>
      <c r="R10" s="936"/>
      <c r="S10" s="936"/>
      <c r="T10" s="936"/>
      <c r="U10" s="936"/>
    </row>
    <row r="11" spans="2:21">
      <c r="B11" s="10">
        <v>3003</v>
      </c>
      <c r="C11" s="29" t="s">
        <v>4</v>
      </c>
      <c r="D11" s="10">
        <v>10</v>
      </c>
      <c r="E11" s="248">
        <v>38.4</v>
      </c>
      <c r="F11" s="249">
        <v>0</v>
      </c>
      <c r="G11" s="249">
        <v>0</v>
      </c>
      <c r="H11" s="249">
        <v>9.92</v>
      </c>
      <c r="I11" s="250">
        <v>0.1</v>
      </c>
      <c r="J11" s="251">
        <v>0</v>
      </c>
      <c r="K11" s="252">
        <v>0</v>
      </c>
      <c r="L11" s="253">
        <v>0</v>
      </c>
      <c r="M11" s="254">
        <v>0</v>
      </c>
      <c r="N11" s="252">
        <v>0</v>
      </c>
      <c r="O11" s="255">
        <v>0</v>
      </c>
      <c r="P11" s="255">
        <v>0</v>
      </c>
      <c r="Q11" s="936"/>
      <c r="R11" s="936"/>
      <c r="S11" s="936"/>
      <c r="T11" s="936"/>
      <c r="U11" s="936"/>
    </row>
    <row r="12" spans="2:21">
      <c r="B12" s="10">
        <v>12004</v>
      </c>
      <c r="C12" s="29" t="s">
        <v>1</v>
      </c>
      <c r="D12" s="10">
        <v>50</v>
      </c>
      <c r="E12" s="248">
        <v>75.5</v>
      </c>
      <c r="F12" s="249">
        <v>6.15</v>
      </c>
      <c r="G12" s="249">
        <v>5.15</v>
      </c>
      <c r="H12" s="249">
        <v>0.15</v>
      </c>
      <c r="I12" s="250">
        <v>25.5</v>
      </c>
      <c r="J12" s="251">
        <v>0.9</v>
      </c>
      <c r="K12" s="252">
        <v>75</v>
      </c>
      <c r="L12" s="253">
        <v>0.03</v>
      </c>
      <c r="M12" s="254">
        <v>0.215</v>
      </c>
      <c r="N12" s="252">
        <v>0</v>
      </c>
      <c r="O12" s="255">
        <v>0</v>
      </c>
      <c r="P12" s="255">
        <v>0.2</v>
      </c>
      <c r="Q12" s="936"/>
      <c r="R12" s="936"/>
      <c r="S12" s="936"/>
      <c r="T12" s="936"/>
      <c r="U12" s="936"/>
    </row>
    <row r="13" spans="2:21">
      <c r="B13" s="10">
        <v>6278</v>
      </c>
      <c r="C13" s="29" t="s">
        <v>181</v>
      </c>
      <c r="D13" s="10">
        <v>3</v>
      </c>
      <c r="E13" s="248">
        <v>0.39</v>
      </c>
      <c r="F13" s="249">
        <v>2.7000000000000003E-2</v>
      </c>
      <c r="G13" s="249">
        <v>3.0000000000000005E-3</v>
      </c>
      <c r="H13" s="249">
        <v>8.6999999999999994E-2</v>
      </c>
      <c r="I13" s="250">
        <v>1.41</v>
      </c>
      <c r="J13" s="251">
        <v>2.7000000000000003E-2</v>
      </c>
      <c r="K13" s="252">
        <v>8.1</v>
      </c>
      <c r="L13" s="253">
        <v>1.1999999999999999E-3</v>
      </c>
      <c r="M13" s="254">
        <v>4.2000000000000006E-3</v>
      </c>
      <c r="N13" s="252">
        <v>0.39</v>
      </c>
      <c r="O13" s="255">
        <v>6.8999999999999992E-2</v>
      </c>
      <c r="P13" s="255">
        <v>0</v>
      </c>
      <c r="Q13" s="936"/>
      <c r="R13" s="936"/>
      <c r="S13" s="936"/>
      <c r="T13" s="936"/>
      <c r="U13" s="936"/>
    </row>
    <row r="14" spans="2:21">
      <c r="B14" s="28"/>
      <c r="C14" s="28" t="s">
        <v>259</v>
      </c>
      <c r="D14" s="256">
        <v>432</v>
      </c>
      <c r="E14" s="257">
        <v>550.94000000000005</v>
      </c>
      <c r="F14" s="258">
        <v>17.639000000000003</v>
      </c>
      <c r="G14" s="258">
        <v>9.9830000000000005</v>
      </c>
      <c r="H14" s="258">
        <v>89.427000000000007</v>
      </c>
      <c r="I14" s="259">
        <v>47.75</v>
      </c>
      <c r="J14" s="258">
        <v>1.506</v>
      </c>
      <c r="K14" s="260">
        <v>94.8</v>
      </c>
      <c r="L14" s="261">
        <v>0.1172</v>
      </c>
      <c r="M14" s="262">
        <v>0.3236</v>
      </c>
      <c r="N14" s="260">
        <v>3.69</v>
      </c>
      <c r="O14" s="263">
        <v>1.149</v>
      </c>
      <c r="P14" s="263">
        <v>2.9950000000000001</v>
      </c>
      <c r="Q14" s="28">
        <v>2</v>
      </c>
      <c r="R14" s="28">
        <v>2</v>
      </c>
      <c r="S14" s="28">
        <v>0</v>
      </c>
      <c r="T14" s="28">
        <v>0</v>
      </c>
      <c r="U14" s="28">
        <v>0</v>
      </c>
    </row>
    <row r="15" spans="2:21">
      <c r="D15" s="14"/>
      <c r="E15" s="14"/>
      <c r="F15" s="14"/>
      <c r="G15" s="14"/>
    </row>
    <row r="16" spans="2:21">
      <c r="C16" s="10"/>
      <c r="D16" s="17"/>
      <c r="E16" s="18"/>
      <c r="F16" s="17"/>
      <c r="G16" s="18"/>
      <c r="H16" s="11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3:16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</sheetData>
  <mergeCells count="1">
    <mergeCell ref="Q3:U13"/>
  </mergeCells>
  <phoneticPr fontId="1"/>
  <pageMargins left="0.7" right="0.7" top="0.75" bottom="0.75" header="0.3" footer="0.3"/>
  <pageSetup paperSize="9" scale="79" orientation="landscape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4" style="89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1947</v>
      </c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89">
        <v>11224</v>
      </c>
      <c r="C3" s="89" t="s">
        <v>2253</v>
      </c>
      <c r="D3" s="89">
        <v>20</v>
      </c>
      <c r="E3" s="115">
        <v>23.2</v>
      </c>
      <c r="F3" s="91">
        <v>3.76</v>
      </c>
      <c r="G3" s="91">
        <v>0.78</v>
      </c>
      <c r="H3" s="91">
        <v>0</v>
      </c>
      <c r="I3" s="115">
        <v>1</v>
      </c>
      <c r="J3" s="91">
        <v>0.14000000000000001</v>
      </c>
      <c r="K3" s="115">
        <v>3.6</v>
      </c>
      <c r="L3" s="93">
        <v>1.6E-2</v>
      </c>
      <c r="M3" s="93">
        <v>4.4000000000000004E-2</v>
      </c>
      <c r="N3" s="115">
        <v>0.8</v>
      </c>
      <c r="O3" s="91">
        <v>0</v>
      </c>
      <c r="P3" s="91">
        <v>0.04</v>
      </c>
      <c r="Q3" s="948"/>
      <c r="R3" s="948"/>
      <c r="S3" s="948"/>
      <c r="T3" s="948"/>
      <c r="U3" s="948"/>
    </row>
    <row r="4" spans="1:21">
      <c r="B4" s="89">
        <v>6317</v>
      </c>
      <c r="C4" s="89" t="s">
        <v>163</v>
      </c>
      <c r="D4" s="89">
        <v>15</v>
      </c>
      <c r="E4" s="115">
        <v>9.9</v>
      </c>
      <c r="F4" s="91">
        <v>0.28499999999999998</v>
      </c>
      <c r="G4" s="91">
        <v>1.4999999999999999E-2</v>
      </c>
      <c r="H4" s="91">
        <v>2.3250000000000002</v>
      </c>
      <c r="I4" s="115">
        <v>3</v>
      </c>
      <c r="J4" s="91">
        <v>7.4999999999999997E-2</v>
      </c>
      <c r="K4" s="115">
        <v>0</v>
      </c>
      <c r="L4" s="93">
        <v>1.4999999999999999E-2</v>
      </c>
      <c r="M4" s="93">
        <v>1.5E-3</v>
      </c>
      <c r="N4" s="115">
        <v>7.2</v>
      </c>
      <c r="O4" s="91">
        <v>0.3</v>
      </c>
      <c r="P4" s="91">
        <v>1.4999999999999999E-2</v>
      </c>
      <c r="Q4" s="945"/>
      <c r="R4" s="945"/>
      <c r="S4" s="945"/>
      <c r="T4" s="945"/>
      <c r="U4" s="945"/>
    </row>
    <row r="5" spans="1:21">
      <c r="B5" s="89">
        <v>2003</v>
      </c>
      <c r="C5" s="89" t="s">
        <v>162</v>
      </c>
      <c r="D5" s="89">
        <v>20</v>
      </c>
      <c r="E5" s="115">
        <v>1</v>
      </c>
      <c r="F5" s="91">
        <v>0.02</v>
      </c>
      <c r="G5" s="91">
        <v>0</v>
      </c>
      <c r="H5" s="91">
        <v>0.46</v>
      </c>
      <c r="I5" s="115">
        <v>8.6</v>
      </c>
      <c r="J5" s="91">
        <v>0.08</v>
      </c>
      <c r="K5" s="115">
        <v>0</v>
      </c>
      <c r="L5" s="93">
        <v>0</v>
      </c>
      <c r="M5" s="93">
        <v>0</v>
      </c>
      <c r="N5" s="115">
        <v>0</v>
      </c>
      <c r="O5" s="91">
        <v>0.44</v>
      </c>
      <c r="P5" s="91">
        <v>0</v>
      </c>
      <c r="Q5" s="945"/>
      <c r="R5" s="945"/>
      <c r="S5" s="945"/>
      <c r="T5" s="945"/>
      <c r="U5" s="945"/>
    </row>
    <row r="6" spans="1:21">
      <c r="B6" s="89">
        <v>6214</v>
      </c>
      <c r="C6" s="89" t="s">
        <v>2254</v>
      </c>
      <c r="D6" s="89">
        <v>15</v>
      </c>
      <c r="E6" s="115">
        <v>5.55</v>
      </c>
      <c r="F6" s="91">
        <v>0.09</v>
      </c>
      <c r="G6" s="91">
        <v>1.4999999999999999E-2</v>
      </c>
      <c r="H6" s="91">
        <v>1.35</v>
      </c>
      <c r="I6" s="115">
        <v>4.05</v>
      </c>
      <c r="J6" s="91">
        <v>0.03</v>
      </c>
      <c r="K6" s="115">
        <v>102</v>
      </c>
      <c r="L6" s="93">
        <v>6.0000000000000001E-3</v>
      </c>
      <c r="M6" s="93">
        <v>6.0000000000000001E-3</v>
      </c>
      <c r="N6" s="115">
        <v>0.6</v>
      </c>
      <c r="O6" s="91">
        <v>0.375</v>
      </c>
      <c r="P6" s="91">
        <v>1.4999999999999999E-2</v>
      </c>
      <c r="Q6" s="945"/>
      <c r="R6" s="945"/>
      <c r="S6" s="945"/>
      <c r="T6" s="945"/>
      <c r="U6" s="945"/>
    </row>
    <row r="7" spans="1:21">
      <c r="B7" s="89">
        <v>6084</v>
      </c>
      <c r="C7" s="89" t="s">
        <v>161</v>
      </c>
      <c r="D7" s="89">
        <v>5</v>
      </c>
      <c r="E7" s="115">
        <v>3.25</v>
      </c>
      <c r="F7" s="91">
        <v>0.09</v>
      </c>
      <c r="G7" s="91">
        <v>5.0000000000000001E-3</v>
      </c>
      <c r="H7" s="91">
        <v>0.77</v>
      </c>
      <c r="I7" s="115">
        <v>2.2999999999999998</v>
      </c>
      <c r="J7" s="91">
        <v>3.5000000000000003E-2</v>
      </c>
      <c r="K7" s="115">
        <v>0</v>
      </c>
      <c r="L7" s="93">
        <v>2.5000000000000001E-3</v>
      </c>
      <c r="M7" s="93">
        <v>2E-3</v>
      </c>
      <c r="N7" s="115">
        <v>0.15</v>
      </c>
      <c r="O7" s="91">
        <v>0.28499999999999998</v>
      </c>
      <c r="P7" s="91">
        <v>0</v>
      </c>
      <c r="Q7" s="945"/>
      <c r="R7" s="945"/>
      <c r="S7" s="945"/>
      <c r="T7" s="945"/>
      <c r="U7" s="945"/>
    </row>
    <row r="8" spans="1:21">
      <c r="B8" s="89">
        <v>6023</v>
      </c>
      <c r="C8" s="89" t="s">
        <v>50</v>
      </c>
      <c r="D8" s="89">
        <v>5</v>
      </c>
      <c r="E8" s="115">
        <v>4.6500000000000004</v>
      </c>
      <c r="F8" s="91">
        <v>0.34499999999999997</v>
      </c>
      <c r="G8" s="91">
        <v>0.02</v>
      </c>
      <c r="H8" s="91">
        <v>0.76500000000000001</v>
      </c>
      <c r="I8" s="115">
        <v>1.1499999999999999</v>
      </c>
      <c r="J8" s="91">
        <v>8.5000000000000006E-2</v>
      </c>
      <c r="K8" s="115">
        <v>1.75</v>
      </c>
      <c r="L8" s="93">
        <v>1.9500000000000003E-2</v>
      </c>
      <c r="M8" s="93">
        <v>8.0000000000000002E-3</v>
      </c>
      <c r="N8" s="115">
        <v>0.95</v>
      </c>
      <c r="O8" s="91">
        <v>0.38500000000000001</v>
      </c>
      <c r="P8" s="91">
        <v>0</v>
      </c>
      <c r="Q8" s="945"/>
      <c r="R8" s="945"/>
      <c r="S8" s="945"/>
      <c r="T8" s="945"/>
      <c r="U8" s="945"/>
    </row>
    <row r="9" spans="1:21">
      <c r="B9" s="89">
        <v>14006</v>
      </c>
      <c r="C9" s="89" t="s">
        <v>15</v>
      </c>
      <c r="D9" s="89">
        <v>2.4</v>
      </c>
      <c r="E9" s="115">
        <v>22.103999999999999</v>
      </c>
      <c r="F9" s="91">
        <v>0</v>
      </c>
      <c r="G9" s="91">
        <v>2.4</v>
      </c>
      <c r="H9" s="91">
        <v>0</v>
      </c>
      <c r="I9" s="115">
        <v>0</v>
      </c>
      <c r="J9" s="91">
        <v>0</v>
      </c>
      <c r="K9" s="115">
        <v>0</v>
      </c>
      <c r="L9" s="93">
        <v>0</v>
      </c>
      <c r="M9" s="93">
        <v>0</v>
      </c>
      <c r="N9" s="115">
        <v>0</v>
      </c>
      <c r="O9" s="91">
        <v>0</v>
      </c>
      <c r="P9" s="91">
        <v>0</v>
      </c>
      <c r="Q9" s="945"/>
      <c r="R9" s="945"/>
      <c r="S9" s="945"/>
      <c r="T9" s="945"/>
      <c r="U9" s="945"/>
    </row>
    <row r="10" spans="1:21">
      <c r="B10" s="89">
        <v>3003</v>
      </c>
      <c r="C10" s="89" t="s">
        <v>4</v>
      </c>
      <c r="D10" s="89">
        <v>3</v>
      </c>
      <c r="E10" s="115">
        <v>11.52</v>
      </c>
      <c r="F10" s="91">
        <v>0</v>
      </c>
      <c r="G10" s="91">
        <v>0</v>
      </c>
      <c r="H10" s="91">
        <v>2.9760000000000004</v>
      </c>
      <c r="I10" s="115">
        <v>0.03</v>
      </c>
      <c r="J10" s="91">
        <v>0</v>
      </c>
      <c r="K10" s="115">
        <v>0</v>
      </c>
      <c r="L10" s="93">
        <v>0</v>
      </c>
      <c r="M10" s="93">
        <v>0</v>
      </c>
      <c r="N10" s="115">
        <v>0</v>
      </c>
      <c r="O10" s="91">
        <v>0</v>
      </c>
      <c r="P10" s="91">
        <v>0</v>
      </c>
      <c r="Q10" s="945"/>
      <c r="R10" s="945"/>
      <c r="S10" s="945"/>
      <c r="T10" s="945"/>
      <c r="U10" s="945"/>
    </row>
    <row r="11" spans="1:21">
      <c r="B11" s="102">
        <v>17007</v>
      </c>
      <c r="C11" s="102" t="s">
        <v>5</v>
      </c>
      <c r="D11" s="102">
        <v>6</v>
      </c>
      <c r="E11" s="117">
        <v>4.26</v>
      </c>
      <c r="F11" s="99">
        <v>0.46200000000000002</v>
      </c>
      <c r="G11" s="99">
        <v>0</v>
      </c>
      <c r="H11" s="99">
        <v>0.60599999999999998</v>
      </c>
      <c r="I11" s="117">
        <v>1.74</v>
      </c>
      <c r="J11" s="99">
        <v>0.10199999999999999</v>
      </c>
      <c r="K11" s="117">
        <v>0</v>
      </c>
      <c r="L11" s="101">
        <v>3.0000000000000005E-3</v>
      </c>
      <c r="M11" s="101">
        <v>1.0200000000000001E-2</v>
      </c>
      <c r="N11" s="117">
        <v>0</v>
      </c>
      <c r="O11" s="99">
        <v>0</v>
      </c>
      <c r="P11" s="99">
        <v>0.87</v>
      </c>
      <c r="Q11" s="945"/>
      <c r="R11" s="945"/>
      <c r="S11" s="945"/>
      <c r="T11" s="945"/>
      <c r="U11" s="945"/>
    </row>
    <row r="12" spans="1:21">
      <c r="B12" s="102">
        <v>16025</v>
      </c>
      <c r="C12" s="102" t="s">
        <v>66</v>
      </c>
      <c r="D12" s="102">
        <v>6</v>
      </c>
      <c r="E12" s="117">
        <v>14.46</v>
      </c>
      <c r="F12" s="99">
        <v>1.7999999999999999E-2</v>
      </c>
      <c r="G12" s="99">
        <v>0</v>
      </c>
      <c r="H12" s="99">
        <v>2.5920000000000005</v>
      </c>
      <c r="I12" s="117">
        <v>0.12</v>
      </c>
      <c r="J12" s="99">
        <v>0</v>
      </c>
      <c r="K12" s="117">
        <v>0</v>
      </c>
      <c r="L12" s="101">
        <v>0</v>
      </c>
      <c r="M12" s="101">
        <v>0</v>
      </c>
      <c r="N12" s="117">
        <v>0</v>
      </c>
      <c r="O12" s="99">
        <v>0</v>
      </c>
      <c r="P12" s="99">
        <v>0</v>
      </c>
      <c r="Q12" s="945"/>
      <c r="R12" s="945"/>
      <c r="S12" s="945"/>
      <c r="T12" s="945"/>
      <c r="U12" s="945"/>
    </row>
    <row r="13" spans="1:21">
      <c r="B13" s="97">
        <v>17019</v>
      </c>
      <c r="C13" s="97" t="s">
        <v>160</v>
      </c>
      <c r="D13" s="97">
        <v>50</v>
      </c>
      <c r="E13" s="116">
        <v>1.5</v>
      </c>
      <c r="F13" s="94">
        <v>0.25</v>
      </c>
      <c r="G13" s="94">
        <v>0.05</v>
      </c>
      <c r="H13" s="94">
        <v>0</v>
      </c>
      <c r="I13" s="116">
        <v>1</v>
      </c>
      <c r="J13" s="94">
        <v>0</v>
      </c>
      <c r="K13" s="116">
        <v>0</v>
      </c>
      <c r="L13" s="96">
        <v>5.0000000000000001E-3</v>
      </c>
      <c r="M13" s="96">
        <v>5.0000000000000001E-3</v>
      </c>
      <c r="N13" s="116">
        <v>0</v>
      </c>
      <c r="O13" s="94">
        <v>0</v>
      </c>
      <c r="P13" s="94">
        <v>0.05</v>
      </c>
      <c r="Q13" s="946"/>
      <c r="R13" s="946"/>
      <c r="S13" s="946"/>
      <c r="T13" s="946"/>
      <c r="U13" s="946"/>
    </row>
    <row r="14" spans="1:21">
      <c r="C14" s="178" t="s">
        <v>1678</v>
      </c>
      <c r="D14" s="89">
        <v>147.4</v>
      </c>
      <c r="E14" s="115">
        <v>101.39400000000001</v>
      </c>
      <c r="F14" s="91">
        <v>5.3199999999999985</v>
      </c>
      <c r="G14" s="91">
        <v>3.2849999999999997</v>
      </c>
      <c r="H14" s="91">
        <v>11.843999999999999</v>
      </c>
      <c r="I14" s="115">
        <v>22.99</v>
      </c>
      <c r="J14" s="91">
        <v>0.54700000000000015</v>
      </c>
      <c r="K14" s="115">
        <v>107.35</v>
      </c>
      <c r="L14" s="93">
        <v>6.7000000000000004E-2</v>
      </c>
      <c r="M14" s="93">
        <v>7.6700000000000018E-2</v>
      </c>
      <c r="N14" s="115">
        <v>9.6999999999999993</v>
      </c>
      <c r="O14" s="91">
        <v>1.7849999999999999</v>
      </c>
      <c r="P14" s="91">
        <v>0.99</v>
      </c>
      <c r="Q14" s="89">
        <v>0</v>
      </c>
      <c r="R14" s="89">
        <v>0</v>
      </c>
      <c r="S14" s="89">
        <v>1</v>
      </c>
      <c r="T14" s="89">
        <v>0</v>
      </c>
      <c r="U14" s="89">
        <v>0</v>
      </c>
    </row>
  </sheetData>
  <mergeCells count="1">
    <mergeCell ref="Q3:U13"/>
  </mergeCells>
  <phoneticPr fontId="1"/>
  <pageMargins left="0.7" right="0.7" top="0.75" bottom="0.75" header="0.3" footer="0.3"/>
  <pageSetup paperSize="9" scale="83" orientation="landscape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0.875" customWidth="1"/>
    <col min="4" max="16" width="11.125" customWidth="1"/>
    <col min="17" max="21" width="9" customWidth="1"/>
  </cols>
  <sheetData>
    <row r="1" spans="2:21">
      <c r="B1" t="s">
        <v>1948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6205</v>
      </c>
      <c r="C3" s="29" t="s">
        <v>299</v>
      </c>
      <c r="D3" s="10">
        <v>50</v>
      </c>
      <c r="E3" s="248">
        <v>8.5</v>
      </c>
      <c r="F3" s="249">
        <v>0.5</v>
      </c>
      <c r="G3" s="249">
        <v>0.05</v>
      </c>
      <c r="H3" s="249">
        <v>1.95</v>
      </c>
      <c r="I3" s="250">
        <v>7</v>
      </c>
      <c r="J3" s="251">
        <v>0.2</v>
      </c>
      <c r="K3" s="252">
        <v>8.5</v>
      </c>
      <c r="L3" s="253">
        <v>2.5000000000000001E-2</v>
      </c>
      <c r="M3" s="254">
        <v>3.5000000000000003E-2</v>
      </c>
      <c r="N3" s="252">
        <v>38</v>
      </c>
      <c r="O3" s="255">
        <v>1.3</v>
      </c>
      <c r="P3" s="255">
        <v>0</v>
      </c>
      <c r="Q3" s="934"/>
      <c r="R3" s="934"/>
      <c r="S3" s="934"/>
      <c r="T3" s="934"/>
      <c r="U3" s="934"/>
    </row>
    <row r="4" spans="2:21">
      <c r="B4" s="10">
        <v>6289</v>
      </c>
      <c r="C4" s="29" t="s">
        <v>298</v>
      </c>
      <c r="D4" s="10">
        <v>50</v>
      </c>
      <c r="E4" s="248">
        <v>7.5</v>
      </c>
      <c r="F4" s="249">
        <v>1</v>
      </c>
      <c r="G4" s="249">
        <v>0</v>
      </c>
      <c r="H4" s="249">
        <v>1.35</v>
      </c>
      <c r="I4" s="250">
        <v>7.5</v>
      </c>
      <c r="J4" s="251">
        <v>0.2</v>
      </c>
      <c r="K4" s="252">
        <v>0</v>
      </c>
      <c r="L4" s="253">
        <v>0.02</v>
      </c>
      <c r="M4" s="254">
        <v>0.03</v>
      </c>
      <c r="N4" s="252">
        <v>5.5</v>
      </c>
      <c r="O4" s="255">
        <v>0.7</v>
      </c>
      <c r="P4" s="255">
        <v>0</v>
      </c>
      <c r="Q4" s="938"/>
      <c r="R4" s="938"/>
      <c r="S4" s="938"/>
      <c r="T4" s="938"/>
      <c r="U4" s="938"/>
    </row>
    <row r="5" spans="2:21">
      <c r="B5" s="10">
        <v>4032</v>
      </c>
      <c r="C5" s="29" t="s">
        <v>172</v>
      </c>
      <c r="D5" s="10">
        <v>100</v>
      </c>
      <c r="E5" s="248">
        <v>72</v>
      </c>
      <c r="F5" s="249">
        <v>6.6</v>
      </c>
      <c r="G5" s="249">
        <v>4.2</v>
      </c>
      <c r="H5" s="249">
        <v>1.6</v>
      </c>
      <c r="I5" s="250">
        <v>120</v>
      </c>
      <c r="J5" s="251">
        <v>0.9</v>
      </c>
      <c r="K5" s="252">
        <v>0</v>
      </c>
      <c r="L5" s="253">
        <v>7.0000000000000007E-2</v>
      </c>
      <c r="M5" s="254">
        <v>0.03</v>
      </c>
      <c r="N5" s="252">
        <v>0</v>
      </c>
      <c r="O5" s="255">
        <v>0.4</v>
      </c>
      <c r="P5" s="255">
        <v>0</v>
      </c>
      <c r="Q5" s="938"/>
      <c r="R5" s="938"/>
      <c r="S5" s="938"/>
      <c r="T5" s="938"/>
      <c r="U5" s="938"/>
    </row>
    <row r="6" spans="2:21">
      <c r="B6" s="10">
        <v>14002</v>
      </c>
      <c r="C6" s="29" t="s">
        <v>14</v>
      </c>
      <c r="D6" s="10">
        <v>5</v>
      </c>
      <c r="E6" s="248">
        <v>46.05</v>
      </c>
      <c r="F6" s="249">
        <v>0</v>
      </c>
      <c r="G6" s="249">
        <v>5</v>
      </c>
      <c r="H6" s="249">
        <v>0</v>
      </c>
      <c r="I6" s="250">
        <v>0.05</v>
      </c>
      <c r="J6" s="251">
        <v>5.0000000000000001E-3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38"/>
      <c r="R6" s="938"/>
      <c r="S6" s="938"/>
      <c r="T6" s="938"/>
      <c r="U6" s="938"/>
    </row>
    <row r="7" spans="2:21">
      <c r="B7" s="10">
        <v>11190</v>
      </c>
      <c r="C7" s="29" t="s">
        <v>297</v>
      </c>
      <c r="D7" s="10">
        <v>30</v>
      </c>
      <c r="E7" s="248">
        <v>75.3</v>
      </c>
      <c r="F7" s="249">
        <v>3.75</v>
      </c>
      <c r="G7" s="249">
        <v>6.3</v>
      </c>
      <c r="H7" s="249">
        <v>0.87</v>
      </c>
      <c r="I7" s="250">
        <v>2.7</v>
      </c>
      <c r="J7" s="251">
        <v>0.3</v>
      </c>
      <c r="K7" s="252">
        <v>1.5</v>
      </c>
      <c r="L7" s="253">
        <v>0.06</v>
      </c>
      <c r="M7" s="254">
        <v>3.9000000000000007E-2</v>
      </c>
      <c r="N7" s="252">
        <v>3</v>
      </c>
      <c r="O7" s="255">
        <v>0</v>
      </c>
      <c r="P7" s="255">
        <v>0.63</v>
      </c>
      <c r="Q7" s="938"/>
      <c r="R7" s="938"/>
      <c r="S7" s="938"/>
      <c r="T7" s="938"/>
      <c r="U7" s="938"/>
    </row>
    <row r="8" spans="2:21">
      <c r="B8" s="10">
        <v>12004</v>
      </c>
      <c r="C8" s="29" t="s">
        <v>1</v>
      </c>
      <c r="D8" s="10">
        <v>25</v>
      </c>
      <c r="E8" s="248">
        <v>37.75</v>
      </c>
      <c r="F8" s="249">
        <v>3.0750000000000002</v>
      </c>
      <c r="G8" s="249">
        <v>2.5750000000000002</v>
      </c>
      <c r="H8" s="249">
        <v>7.4999999999999997E-2</v>
      </c>
      <c r="I8" s="250">
        <v>12.75</v>
      </c>
      <c r="J8" s="251">
        <v>0.45</v>
      </c>
      <c r="K8" s="252">
        <v>37.5</v>
      </c>
      <c r="L8" s="253">
        <v>1.4999999999999999E-2</v>
      </c>
      <c r="M8" s="254">
        <v>0.1075</v>
      </c>
      <c r="N8" s="252">
        <v>0</v>
      </c>
      <c r="O8" s="255">
        <v>0</v>
      </c>
      <c r="P8" s="255">
        <v>0.1</v>
      </c>
      <c r="Q8" s="938"/>
      <c r="R8" s="938"/>
      <c r="S8" s="938"/>
      <c r="T8" s="938"/>
      <c r="U8" s="938"/>
    </row>
    <row r="9" spans="2:21">
      <c r="B9" s="10">
        <v>17012</v>
      </c>
      <c r="C9" s="29" t="s">
        <v>0</v>
      </c>
      <c r="D9" s="10">
        <v>0.5</v>
      </c>
      <c r="E9" s="248">
        <v>0</v>
      </c>
      <c r="F9" s="249">
        <v>0</v>
      </c>
      <c r="G9" s="249">
        <v>0</v>
      </c>
      <c r="H9" s="249">
        <v>0</v>
      </c>
      <c r="I9" s="250">
        <v>0.11</v>
      </c>
      <c r="J9" s="251">
        <v>0</v>
      </c>
      <c r="K9" s="252">
        <v>0</v>
      </c>
      <c r="L9" s="253">
        <v>0</v>
      </c>
      <c r="M9" s="254">
        <v>0</v>
      </c>
      <c r="N9" s="252">
        <v>0</v>
      </c>
      <c r="O9" s="255">
        <v>0</v>
      </c>
      <c r="P9" s="255">
        <v>0.4955</v>
      </c>
      <c r="Q9" s="938"/>
      <c r="R9" s="938"/>
      <c r="S9" s="938"/>
      <c r="T9" s="938"/>
      <c r="U9" s="938"/>
    </row>
    <row r="10" spans="2:21">
      <c r="B10" s="10">
        <v>16001</v>
      </c>
      <c r="C10" s="29" t="s">
        <v>78</v>
      </c>
      <c r="D10" s="10">
        <v>5</v>
      </c>
      <c r="E10" s="248">
        <v>5.45</v>
      </c>
      <c r="F10" s="249">
        <v>0.02</v>
      </c>
      <c r="G10" s="249">
        <v>0</v>
      </c>
      <c r="H10" s="249">
        <v>0.245</v>
      </c>
      <c r="I10" s="250">
        <v>0.15</v>
      </c>
      <c r="J10" s="251">
        <v>0</v>
      </c>
      <c r="K10" s="252">
        <v>0</v>
      </c>
      <c r="L10" s="253">
        <v>0</v>
      </c>
      <c r="M10" s="254">
        <v>0</v>
      </c>
      <c r="N10" s="252">
        <v>0</v>
      </c>
      <c r="O10" s="255">
        <v>0</v>
      </c>
      <c r="P10" s="255">
        <v>0</v>
      </c>
      <c r="Q10" s="938"/>
      <c r="R10" s="938"/>
      <c r="S10" s="938"/>
      <c r="T10" s="938"/>
      <c r="U10" s="938"/>
    </row>
    <row r="11" spans="2:21">
      <c r="B11" s="10">
        <v>17008</v>
      </c>
      <c r="C11" s="29" t="s">
        <v>170</v>
      </c>
      <c r="D11" s="10">
        <v>3</v>
      </c>
      <c r="E11" s="248">
        <v>1.62</v>
      </c>
      <c r="F11" s="249">
        <v>0.17100000000000001</v>
      </c>
      <c r="G11" s="249">
        <v>0</v>
      </c>
      <c r="H11" s="249">
        <v>0.23399999999999999</v>
      </c>
      <c r="I11" s="250">
        <v>0.72</v>
      </c>
      <c r="J11" s="251">
        <v>3.3000000000000002E-2</v>
      </c>
      <c r="K11" s="252">
        <v>0</v>
      </c>
      <c r="L11" s="253">
        <v>1.5000000000000002E-3</v>
      </c>
      <c r="M11" s="254">
        <v>3.3E-3</v>
      </c>
      <c r="N11" s="252">
        <v>0</v>
      </c>
      <c r="O11" s="255">
        <v>0</v>
      </c>
      <c r="P11" s="255">
        <v>0.48</v>
      </c>
      <c r="Q11" s="938"/>
      <c r="R11" s="938"/>
      <c r="S11" s="938"/>
      <c r="T11" s="938"/>
      <c r="U11" s="938"/>
    </row>
    <row r="12" spans="2:21">
      <c r="B12" s="10">
        <v>3001</v>
      </c>
      <c r="C12" s="29" t="s">
        <v>296</v>
      </c>
      <c r="D12" s="10">
        <v>1</v>
      </c>
      <c r="E12" s="248">
        <v>3.54</v>
      </c>
      <c r="F12" s="249">
        <v>1.7000000000000001E-2</v>
      </c>
      <c r="G12" s="249">
        <v>0</v>
      </c>
      <c r="H12" s="249">
        <v>0.89700000000000002</v>
      </c>
      <c r="I12" s="250">
        <v>2.4</v>
      </c>
      <c r="J12" s="251">
        <v>4.7E-2</v>
      </c>
      <c r="K12" s="252">
        <v>0</v>
      </c>
      <c r="L12" s="253">
        <v>5.0000000000000001E-4</v>
      </c>
      <c r="M12" s="254">
        <v>7.000000000000001E-4</v>
      </c>
      <c r="N12" s="252">
        <v>0</v>
      </c>
      <c r="O12" s="255">
        <v>0</v>
      </c>
      <c r="P12" s="255">
        <v>1E-3</v>
      </c>
      <c r="Q12" s="938"/>
      <c r="R12" s="938"/>
      <c r="S12" s="938"/>
      <c r="T12" s="938"/>
      <c r="U12" s="938"/>
    </row>
    <row r="13" spans="2:21">
      <c r="B13" s="10">
        <v>10092</v>
      </c>
      <c r="C13" s="29" t="s">
        <v>275</v>
      </c>
      <c r="D13" s="10">
        <v>1</v>
      </c>
      <c r="E13" s="248">
        <v>3.51</v>
      </c>
      <c r="F13" s="249">
        <v>0.75700000000000001</v>
      </c>
      <c r="G13" s="249">
        <v>3.2000000000000001E-2</v>
      </c>
      <c r="H13" s="249">
        <v>4.0000000000000001E-3</v>
      </c>
      <c r="I13" s="250">
        <v>0.46</v>
      </c>
      <c r="J13" s="251">
        <v>0.09</v>
      </c>
      <c r="K13" s="252">
        <v>0.24</v>
      </c>
      <c r="L13" s="253">
        <v>3.8E-3</v>
      </c>
      <c r="M13" s="254">
        <v>5.6999999999999993E-3</v>
      </c>
      <c r="N13" s="252">
        <v>0</v>
      </c>
      <c r="O13" s="255">
        <v>0</v>
      </c>
      <c r="P13" s="255">
        <v>1.2E-2</v>
      </c>
      <c r="Q13" s="938"/>
      <c r="R13" s="938"/>
      <c r="S13" s="938"/>
      <c r="T13" s="938"/>
      <c r="U13" s="938"/>
    </row>
    <row r="14" spans="2:21">
      <c r="B14" s="28"/>
      <c r="C14" s="28" t="s">
        <v>249</v>
      </c>
      <c r="D14" s="256">
        <v>270.5</v>
      </c>
      <c r="E14" s="257">
        <v>261.22000000000003</v>
      </c>
      <c r="F14" s="258">
        <v>15.889999999999999</v>
      </c>
      <c r="G14" s="258">
        <v>18.157</v>
      </c>
      <c r="H14" s="258">
        <v>7.2250000000000005</v>
      </c>
      <c r="I14" s="259">
        <v>153.84000000000003</v>
      </c>
      <c r="J14" s="258">
        <v>2.2250000000000001</v>
      </c>
      <c r="K14" s="260">
        <v>47.74</v>
      </c>
      <c r="L14" s="261">
        <v>0.1958</v>
      </c>
      <c r="M14" s="262">
        <v>0.25119999999999998</v>
      </c>
      <c r="N14" s="260">
        <v>46.5</v>
      </c>
      <c r="O14" s="263">
        <v>2.4</v>
      </c>
      <c r="P14" s="263">
        <v>1.7184999999999999</v>
      </c>
      <c r="Q14" s="265">
        <v>0</v>
      </c>
      <c r="R14" s="265">
        <v>2</v>
      </c>
      <c r="S14" s="265">
        <v>1</v>
      </c>
      <c r="T14" s="265">
        <v>0</v>
      </c>
      <c r="U14" s="265">
        <v>0</v>
      </c>
    </row>
    <row r="15" spans="2:21">
      <c r="D15" s="14"/>
      <c r="E15" s="14"/>
      <c r="F15" s="14"/>
      <c r="G15" s="14"/>
    </row>
    <row r="16" spans="2:21">
      <c r="C16" s="10"/>
      <c r="D16" s="17"/>
      <c r="E16" s="18"/>
      <c r="F16" s="17"/>
      <c r="G16" s="18"/>
      <c r="H16" s="11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3:16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</sheetData>
  <mergeCells count="1">
    <mergeCell ref="Q3:U13"/>
  </mergeCells>
  <phoneticPr fontId="1"/>
  <pageMargins left="0.7" right="0.7" top="0.75" bottom="0.75" header="0.3" footer="0.3"/>
  <pageSetup paperSize="9" scale="79" orientation="landscape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0.125" customWidth="1"/>
    <col min="4" max="16" width="11.125" customWidth="1"/>
    <col min="17" max="21" width="9" customWidth="1"/>
  </cols>
  <sheetData>
    <row r="1" spans="2:21">
      <c r="B1" t="s">
        <v>718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4033</v>
      </c>
      <c r="C3" s="29" t="s">
        <v>717</v>
      </c>
      <c r="D3" s="173">
        <v>125</v>
      </c>
      <c r="E3" s="55">
        <v>70</v>
      </c>
      <c r="F3" s="54">
        <v>6.125</v>
      </c>
      <c r="G3" s="54">
        <v>3.75</v>
      </c>
      <c r="H3" s="54">
        <v>2.5</v>
      </c>
      <c r="I3" s="55">
        <v>53.75</v>
      </c>
      <c r="J3" s="54">
        <v>1</v>
      </c>
      <c r="K3" s="57">
        <v>0</v>
      </c>
      <c r="L3" s="56">
        <v>0.125</v>
      </c>
      <c r="M3" s="56">
        <v>0.05</v>
      </c>
      <c r="N3" s="55">
        <v>0</v>
      </c>
      <c r="O3" s="54">
        <v>0.375</v>
      </c>
      <c r="P3" s="54">
        <v>0</v>
      </c>
      <c r="Q3" s="936"/>
      <c r="R3" s="936"/>
      <c r="S3" s="936"/>
      <c r="T3" s="936"/>
      <c r="U3" s="936"/>
    </row>
    <row r="4" spans="2:21">
      <c r="B4" s="10">
        <v>17021</v>
      </c>
      <c r="C4" s="29" t="s">
        <v>716</v>
      </c>
      <c r="D4" s="22">
        <v>5.25</v>
      </c>
      <c r="E4" s="55">
        <v>0.105</v>
      </c>
      <c r="F4" s="54">
        <v>1.575E-2</v>
      </c>
      <c r="G4" s="54">
        <v>0</v>
      </c>
      <c r="H4" s="54">
        <v>1.575E-2</v>
      </c>
      <c r="I4" s="55">
        <v>0.1575</v>
      </c>
      <c r="J4" s="54">
        <v>0</v>
      </c>
      <c r="K4" s="57">
        <v>0</v>
      </c>
      <c r="L4" s="56">
        <v>5.2499999999999997E-4</v>
      </c>
      <c r="M4" s="56">
        <v>5.2499999999999997E-4</v>
      </c>
      <c r="N4" s="55">
        <v>0</v>
      </c>
      <c r="O4" s="54">
        <v>0</v>
      </c>
      <c r="P4" s="54">
        <v>5.2500000000000003E-3</v>
      </c>
      <c r="Q4" s="936"/>
      <c r="R4" s="936"/>
      <c r="S4" s="936"/>
      <c r="T4" s="936"/>
      <c r="U4" s="936"/>
    </row>
    <row r="5" spans="2:21">
      <c r="B5" s="10">
        <v>17007</v>
      </c>
      <c r="C5" s="29" t="s">
        <v>359</v>
      </c>
      <c r="D5" s="22">
        <v>2.7</v>
      </c>
      <c r="E5" s="55">
        <v>1.9170000000000003</v>
      </c>
      <c r="F5" s="54">
        <v>0.20790000000000003</v>
      </c>
      <c r="G5" s="54">
        <v>0</v>
      </c>
      <c r="H5" s="54">
        <v>0.2727</v>
      </c>
      <c r="I5" s="55">
        <v>0.78300000000000014</v>
      </c>
      <c r="J5" s="54">
        <v>4.5899999999999996E-2</v>
      </c>
      <c r="K5" s="57">
        <v>0</v>
      </c>
      <c r="L5" s="56">
        <v>1.3500000000000001E-3</v>
      </c>
      <c r="M5" s="56">
        <v>4.5900000000000003E-3</v>
      </c>
      <c r="N5" s="55">
        <v>0</v>
      </c>
      <c r="O5" s="54">
        <v>0</v>
      </c>
      <c r="P5" s="54">
        <v>0.39150000000000007</v>
      </c>
      <c r="Q5" s="936"/>
      <c r="R5" s="936"/>
      <c r="S5" s="936"/>
      <c r="T5" s="936"/>
      <c r="U5" s="936"/>
    </row>
    <row r="6" spans="2:21">
      <c r="B6" s="10">
        <v>10092</v>
      </c>
      <c r="C6" s="29" t="s">
        <v>715</v>
      </c>
      <c r="D6" s="22">
        <v>0.24</v>
      </c>
      <c r="E6" s="55">
        <v>0.84239999999999993</v>
      </c>
      <c r="F6" s="54">
        <v>0.18167999999999998</v>
      </c>
      <c r="G6" s="54">
        <v>7.6800000000000002E-3</v>
      </c>
      <c r="H6" s="54">
        <v>9.6000000000000002E-4</v>
      </c>
      <c r="I6" s="55">
        <v>0.1104</v>
      </c>
      <c r="J6" s="54">
        <v>2.1600000000000001E-2</v>
      </c>
      <c r="K6" s="57">
        <v>5.7599999999999998E-2</v>
      </c>
      <c r="L6" s="56">
        <v>9.1200000000000005E-4</v>
      </c>
      <c r="M6" s="56">
        <v>1.3679999999999999E-3</v>
      </c>
      <c r="N6" s="55">
        <v>0</v>
      </c>
      <c r="O6" s="54">
        <v>0</v>
      </c>
      <c r="P6" s="54">
        <v>2.8799999999999997E-3</v>
      </c>
      <c r="Q6" s="936"/>
      <c r="R6" s="936"/>
      <c r="S6" s="936"/>
      <c r="T6" s="936"/>
      <c r="U6" s="936"/>
    </row>
    <row r="7" spans="2:21">
      <c r="B7" s="10">
        <v>6227</v>
      </c>
      <c r="C7" s="29" t="s">
        <v>350</v>
      </c>
      <c r="D7" s="22">
        <v>5</v>
      </c>
      <c r="E7" s="55">
        <v>1.55</v>
      </c>
      <c r="F7" s="54">
        <v>7.4999999999999997E-2</v>
      </c>
      <c r="G7" s="54">
        <v>1.4999999999999999E-2</v>
      </c>
      <c r="H7" s="54">
        <v>0.35</v>
      </c>
      <c r="I7" s="55">
        <v>2.7</v>
      </c>
      <c r="J7" s="54">
        <v>3.5000000000000003E-2</v>
      </c>
      <c r="K7" s="57">
        <v>7.5</v>
      </c>
      <c r="L7" s="56">
        <v>2.5000000000000001E-3</v>
      </c>
      <c r="M7" s="56">
        <v>4.4999999999999997E-3</v>
      </c>
      <c r="N7" s="55">
        <v>1.55</v>
      </c>
      <c r="O7" s="54">
        <v>0.14499999999999999</v>
      </c>
      <c r="P7" s="54">
        <v>0</v>
      </c>
      <c r="Q7" s="936"/>
      <c r="R7" s="936"/>
      <c r="S7" s="936"/>
      <c r="T7" s="936"/>
      <c r="U7" s="936"/>
    </row>
    <row r="8" spans="2:21">
      <c r="B8" s="10">
        <v>6103</v>
      </c>
      <c r="C8" s="29" t="s">
        <v>352</v>
      </c>
      <c r="D8" s="22">
        <v>3</v>
      </c>
      <c r="E8" s="55">
        <v>0.9</v>
      </c>
      <c r="F8" s="54">
        <v>2.7000000000000003E-2</v>
      </c>
      <c r="G8" s="54">
        <v>8.9999999999999993E-3</v>
      </c>
      <c r="H8" s="54">
        <v>0.19799999999999998</v>
      </c>
      <c r="I8" s="55">
        <v>0.36</v>
      </c>
      <c r="J8" s="54">
        <v>1.4999999999999999E-2</v>
      </c>
      <c r="K8" s="57">
        <v>0</v>
      </c>
      <c r="L8" s="56">
        <v>8.9999999999999998E-4</v>
      </c>
      <c r="M8" s="56">
        <v>5.9999999999999995E-4</v>
      </c>
      <c r="N8" s="55">
        <v>0.06</v>
      </c>
      <c r="O8" s="54">
        <v>6.3E-2</v>
      </c>
      <c r="P8" s="54">
        <v>0</v>
      </c>
      <c r="Q8" s="936"/>
      <c r="R8" s="936"/>
      <c r="S8" s="936"/>
      <c r="T8" s="936"/>
      <c r="U8" s="936"/>
    </row>
    <row r="9" spans="2:21">
      <c r="B9" s="10">
        <v>9004</v>
      </c>
      <c r="C9" s="29" t="s">
        <v>234</v>
      </c>
      <c r="D9" s="22">
        <v>1</v>
      </c>
      <c r="E9" s="55">
        <v>1.88</v>
      </c>
      <c r="F9" s="54">
        <v>0.41399999999999998</v>
      </c>
      <c r="G9" s="54">
        <v>3.7000000000000005E-2</v>
      </c>
      <c r="H9" s="54">
        <v>0.44299999999999995</v>
      </c>
      <c r="I9" s="55">
        <v>2.8</v>
      </c>
      <c r="J9" s="54">
        <v>0.114</v>
      </c>
      <c r="K9" s="57">
        <v>23</v>
      </c>
      <c r="L9" s="56">
        <v>6.8999999999999999E-3</v>
      </c>
      <c r="M9" s="56">
        <v>2.3300000000000001E-2</v>
      </c>
      <c r="N9" s="55">
        <v>2.1</v>
      </c>
      <c r="O9" s="54">
        <v>0.36</v>
      </c>
      <c r="P9" s="54">
        <v>1.3000000000000001E-2</v>
      </c>
      <c r="Q9" s="937"/>
      <c r="R9" s="937"/>
      <c r="S9" s="937"/>
      <c r="T9" s="937"/>
      <c r="U9" s="937"/>
    </row>
    <row r="10" spans="2:21">
      <c r="B10" s="191"/>
      <c r="C10" s="178" t="s">
        <v>1678</v>
      </c>
      <c r="D10" s="23">
        <v>142.19</v>
      </c>
      <c r="E10" s="63">
        <v>77.194400000000002</v>
      </c>
      <c r="F10" s="62">
        <v>7.0463300000000002</v>
      </c>
      <c r="G10" s="62">
        <v>3.8186800000000001</v>
      </c>
      <c r="H10" s="62">
        <v>3.7804100000000003</v>
      </c>
      <c r="I10" s="63">
        <v>60.660899999999998</v>
      </c>
      <c r="J10" s="62">
        <v>1.2315</v>
      </c>
      <c r="K10" s="65">
        <v>30.557600000000001</v>
      </c>
      <c r="L10" s="64">
        <v>0.13808699999999999</v>
      </c>
      <c r="M10" s="64">
        <v>8.4883E-2</v>
      </c>
      <c r="N10" s="63">
        <v>3.71</v>
      </c>
      <c r="O10" s="62">
        <v>0.94299999999999995</v>
      </c>
      <c r="P10" s="62">
        <v>0.41263000000000005</v>
      </c>
      <c r="Q10">
        <v>0</v>
      </c>
      <c r="R10">
        <v>1</v>
      </c>
      <c r="S10">
        <v>0</v>
      </c>
      <c r="T10">
        <v>0</v>
      </c>
      <c r="U10">
        <v>0</v>
      </c>
    </row>
    <row r="11" spans="2:21">
      <c r="D11" s="14"/>
      <c r="E11" s="14"/>
      <c r="F11" s="14"/>
      <c r="G11" s="14"/>
    </row>
    <row r="12" spans="2:21">
      <c r="C12" s="10"/>
      <c r="D12" s="17"/>
      <c r="E12" s="18"/>
      <c r="F12" s="17"/>
      <c r="G12" s="18"/>
      <c r="H12" s="11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3:16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</sheetData>
  <mergeCells count="1">
    <mergeCell ref="Q3:U9"/>
  </mergeCells>
  <phoneticPr fontId="1"/>
  <pageMargins left="0.7" right="0.7" top="0.75" bottom="0.75" header="0.3" footer="0.3"/>
  <pageSetup paperSize="9" scale="79" orientation="landscape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2.25" customWidth="1"/>
    <col min="4" max="16" width="11.125" customWidth="1"/>
    <col min="17" max="21" width="9" customWidth="1"/>
  </cols>
  <sheetData>
    <row r="1" spans="2:21">
      <c r="B1" t="s">
        <v>727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10192</v>
      </c>
      <c r="C3" s="29" t="s">
        <v>726</v>
      </c>
      <c r="D3" s="173">
        <v>500</v>
      </c>
      <c r="E3" s="55">
        <v>710</v>
      </c>
      <c r="F3" s="54">
        <v>103</v>
      </c>
      <c r="G3" s="54">
        <v>29</v>
      </c>
      <c r="H3" s="54">
        <v>0.5</v>
      </c>
      <c r="I3" s="55">
        <v>55</v>
      </c>
      <c r="J3" s="54">
        <v>1</v>
      </c>
      <c r="K3" s="57">
        <v>40</v>
      </c>
      <c r="L3" s="56">
        <v>0.45</v>
      </c>
      <c r="M3" s="56">
        <v>0.25</v>
      </c>
      <c r="N3" s="55">
        <v>5</v>
      </c>
      <c r="O3" s="54">
        <v>0</v>
      </c>
      <c r="P3" s="54">
        <v>0.5</v>
      </c>
      <c r="Q3" s="936"/>
      <c r="R3" s="936"/>
      <c r="S3" s="936"/>
      <c r="T3" s="936"/>
      <c r="U3" s="936"/>
    </row>
    <row r="4" spans="2:21">
      <c r="B4" s="10">
        <v>6233</v>
      </c>
      <c r="C4" s="243" t="s">
        <v>725</v>
      </c>
      <c r="D4" s="22">
        <v>400</v>
      </c>
      <c r="E4" s="55">
        <v>56</v>
      </c>
      <c r="F4" s="54">
        <v>3.2</v>
      </c>
      <c r="G4" s="54">
        <v>0.4</v>
      </c>
      <c r="H4" s="54">
        <v>12.8</v>
      </c>
      <c r="I4" s="55">
        <v>172</v>
      </c>
      <c r="J4" s="54">
        <v>1.2</v>
      </c>
      <c r="K4" s="57">
        <v>32</v>
      </c>
      <c r="L4" s="56">
        <v>0.12</v>
      </c>
      <c r="M4" s="56">
        <v>0.12</v>
      </c>
      <c r="N4" s="55">
        <v>76</v>
      </c>
      <c r="O4" s="54">
        <v>5.2</v>
      </c>
      <c r="P4" s="54">
        <v>0</v>
      </c>
      <c r="Q4" s="936"/>
      <c r="R4" s="936"/>
      <c r="S4" s="936"/>
      <c r="T4" s="936"/>
      <c r="U4" s="936"/>
    </row>
    <row r="5" spans="2:21">
      <c r="B5" s="10">
        <v>6267</v>
      </c>
      <c r="C5" s="29" t="s">
        <v>724</v>
      </c>
      <c r="D5" s="22">
        <v>100</v>
      </c>
      <c r="E5" s="55">
        <v>20</v>
      </c>
      <c r="F5" s="54">
        <v>2.2000000000000002</v>
      </c>
      <c r="G5" s="54">
        <v>0.4</v>
      </c>
      <c r="H5" s="54">
        <v>3.1</v>
      </c>
      <c r="I5" s="55">
        <v>49</v>
      </c>
      <c r="J5" s="54">
        <v>2</v>
      </c>
      <c r="K5" s="57">
        <v>350</v>
      </c>
      <c r="L5" s="56">
        <v>0.11</v>
      </c>
      <c r="M5" s="56">
        <v>0.2</v>
      </c>
      <c r="N5" s="55">
        <v>35</v>
      </c>
      <c r="O5" s="54">
        <v>2.8</v>
      </c>
      <c r="P5" s="54">
        <v>0</v>
      </c>
      <c r="Q5" s="936"/>
      <c r="R5" s="936"/>
      <c r="S5" s="936"/>
      <c r="T5" s="936"/>
      <c r="U5" s="936"/>
    </row>
    <row r="6" spans="2:21">
      <c r="B6" s="10">
        <v>4033</v>
      </c>
      <c r="C6" s="29" t="s">
        <v>717</v>
      </c>
      <c r="D6" s="22">
        <v>250</v>
      </c>
      <c r="E6" s="55">
        <v>140</v>
      </c>
      <c r="F6" s="54">
        <v>12.25</v>
      </c>
      <c r="G6" s="54">
        <v>7.5</v>
      </c>
      <c r="H6" s="54">
        <v>5</v>
      </c>
      <c r="I6" s="55">
        <v>107.5</v>
      </c>
      <c r="J6" s="54">
        <v>2</v>
      </c>
      <c r="K6" s="57">
        <v>0</v>
      </c>
      <c r="L6" s="56">
        <v>0.25</v>
      </c>
      <c r="M6" s="56">
        <v>0.1</v>
      </c>
      <c r="N6" s="55">
        <v>0</v>
      </c>
      <c r="O6" s="54">
        <v>0.75</v>
      </c>
      <c r="P6" s="54">
        <v>0</v>
      </c>
      <c r="Q6" s="936"/>
      <c r="R6" s="936"/>
      <c r="S6" s="936"/>
      <c r="T6" s="936"/>
      <c r="U6" s="936"/>
    </row>
    <row r="7" spans="2:21">
      <c r="B7" s="10">
        <v>8011</v>
      </c>
      <c r="C7" s="29" t="s">
        <v>723</v>
      </c>
      <c r="D7" s="22">
        <v>80</v>
      </c>
      <c r="E7" s="55">
        <v>14.4</v>
      </c>
      <c r="F7" s="54">
        <v>2.4</v>
      </c>
      <c r="G7" s="54">
        <v>0.32</v>
      </c>
      <c r="H7" s="54">
        <v>3.92</v>
      </c>
      <c r="I7" s="55">
        <v>2.4</v>
      </c>
      <c r="J7" s="54">
        <v>0.24</v>
      </c>
      <c r="K7" s="57">
        <v>0</v>
      </c>
      <c r="L7" s="56">
        <v>0.08</v>
      </c>
      <c r="M7" s="56">
        <v>0.152</v>
      </c>
      <c r="N7" s="55">
        <v>8</v>
      </c>
      <c r="O7" s="54">
        <v>2.8</v>
      </c>
      <c r="P7" s="54">
        <v>0</v>
      </c>
      <c r="Q7" s="936"/>
      <c r="R7" s="936"/>
      <c r="S7" s="936"/>
      <c r="T7" s="936"/>
      <c r="U7" s="936"/>
    </row>
    <row r="8" spans="2:21">
      <c r="B8" s="10">
        <v>6099</v>
      </c>
      <c r="C8" s="29" t="s">
        <v>722</v>
      </c>
      <c r="D8" s="22">
        <v>80</v>
      </c>
      <c r="E8" s="55">
        <v>17.600000000000001</v>
      </c>
      <c r="F8" s="54">
        <v>1.84</v>
      </c>
      <c r="G8" s="54">
        <v>0.24</v>
      </c>
      <c r="H8" s="54">
        <v>3.12</v>
      </c>
      <c r="I8" s="55">
        <v>96</v>
      </c>
      <c r="J8" s="54">
        <v>1.36</v>
      </c>
      <c r="K8" s="57">
        <v>304</v>
      </c>
      <c r="L8" s="56">
        <v>0.08</v>
      </c>
      <c r="M8" s="56">
        <v>0.128</v>
      </c>
      <c r="N8" s="55">
        <v>15.2</v>
      </c>
      <c r="O8" s="54">
        <v>2.56</v>
      </c>
      <c r="P8" s="54">
        <v>0.16</v>
      </c>
      <c r="Q8" s="936"/>
      <c r="R8" s="936"/>
      <c r="S8" s="936"/>
      <c r="T8" s="936"/>
      <c r="U8" s="936"/>
    </row>
    <row r="9" spans="2:21">
      <c r="B9" s="10">
        <v>7083</v>
      </c>
      <c r="C9" s="29" t="s">
        <v>721</v>
      </c>
      <c r="D9" s="22">
        <v>24</v>
      </c>
      <c r="E9" s="55">
        <v>5.76</v>
      </c>
      <c r="F9" s="54">
        <v>7.1999999999999995E-2</v>
      </c>
      <c r="G9" s="54">
        <v>4.8000000000000008E-2</v>
      </c>
      <c r="H9" s="54">
        <v>1.92</v>
      </c>
      <c r="I9" s="55">
        <v>2.4</v>
      </c>
      <c r="J9" s="54">
        <v>2.4000000000000004E-2</v>
      </c>
      <c r="K9" s="57">
        <v>0.48</v>
      </c>
      <c r="L9" s="56">
        <v>7.1999999999999998E-3</v>
      </c>
      <c r="M9" s="56">
        <v>4.7999999999999996E-3</v>
      </c>
      <c r="N9" s="55">
        <v>8.4</v>
      </c>
      <c r="O9" s="54">
        <v>0</v>
      </c>
      <c r="P9" s="54">
        <v>0</v>
      </c>
      <c r="Q9" s="936"/>
      <c r="R9" s="936"/>
      <c r="S9" s="936"/>
      <c r="T9" s="936"/>
      <c r="U9" s="936"/>
    </row>
    <row r="10" spans="2:21">
      <c r="B10" s="10">
        <v>17007</v>
      </c>
      <c r="C10" s="29" t="s">
        <v>5</v>
      </c>
      <c r="D10" s="22">
        <v>36</v>
      </c>
      <c r="E10" s="55">
        <v>25.56</v>
      </c>
      <c r="F10" s="54">
        <v>2.7719999999999998</v>
      </c>
      <c r="G10" s="54">
        <v>0</v>
      </c>
      <c r="H10" s="54">
        <v>3.6359999999999997</v>
      </c>
      <c r="I10" s="55">
        <v>10.44</v>
      </c>
      <c r="J10" s="54">
        <v>0.61199999999999999</v>
      </c>
      <c r="K10" s="57">
        <v>0</v>
      </c>
      <c r="L10" s="56">
        <v>1.8000000000000002E-2</v>
      </c>
      <c r="M10" s="56">
        <v>6.1200000000000004E-2</v>
      </c>
      <c r="N10" s="55">
        <v>0</v>
      </c>
      <c r="O10" s="54">
        <v>0</v>
      </c>
      <c r="P10" s="54">
        <v>5.22</v>
      </c>
      <c r="Q10" s="936"/>
      <c r="R10" s="936"/>
      <c r="S10" s="936"/>
      <c r="T10" s="936"/>
      <c r="U10" s="936"/>
    </row>
    <row r="11" spans="2:21">
      <c r="B11" s="10">
        <v>6134</v>
      </c>
      <c r="C11" s="29" t="s">
        <v>720</v>
      </c>
      <c r="D11" s="22">
        <v>100</v>
      </c>
      <c r="E11" s="55">
        <v>18</v>
      </c>
      <c r="F11" s="54">
        <v>0.4</v>
      </c>
      <c r="G11" s="54">
        <v>0.1</v>
      </c>
      <c r="H11" s="54">
        <v>4.0999999999999996</v>
      </c>
      <c r="I11" s="55">
        <v>23</v>
      </c>
      <c r="J11" s="54">
        <v>0.2</v>
      </c>
      <c r="K11" s="57">
        <v>0</v>
      </c>
      <c r="L11" s="56">
        <v>0.02</v>
      </c>
      <c r="M11" s="56">
        <v>0.01</v>
      </c>
      <c r="N11" s="55">
        <v>11</v>
      </c>
      <c r="O11" s="54">
        <v>1.3</v>
      </c>
      <c r="P11" s="54">
        <v>0</v>
      </c>
      <c r="Q11" s="936"/>
      <c r="R11" s="936"/>
      <c r="S11" s="936"/>
      <c r="T11" s="936"/>
      <c r="U11" s="936"/>
    </row>
    <row r="12" spans="2:21">
      <c r="B12" s="27">
        <v>6227</v>
      </c>
      <c r="C12" s="37" t="s">
        <v>350</v>
      </c>
      <c r="D12" s="31">
        <v>10</v>
      </c>
      <c r="E12" s="45">
        <v>3.1</v>
      </c>
      <c r="F12" s="44">
        <v>0.15</v>
      </c>
      <c r="G12" s="44">
        <v>0.03</v>
      </c>
      <c r="H12" s="44">
        <v>0.7</v>
      </c>
      <c r="I12" s="45">
        <v>5.4</v>
      </c>
      <c r="J12" s="44">
        <v>7.0000000000000007E-2</v>
      </c>
      <c r="K12" s="47">
        <v>15</v>
      </c>
      <c r="L12" s="46">
        <v>5.0000000000000001E-3</v>
      </c>
      <c r="M12" s="46">
        <v>8.9999999999999993E-3</v>
      </c>
      <c r="N12" s="45">
        <v>3.1</v>
      </c>
      <c r="O12" s="44">
        <v>0.28999999999999998</v>
      </c>
      <c r="P12" s="44">
        <v>0</v>
      </c>
      <c r="Q12" s="936"/>
      <c r="R12" s="936"/>
      <c r="S12" s="936"/>
      <c r="T12" s="936"/>
      <c r="U12" s="936"/>
    </row>
    <row r="13" spans="2:21">
      <c r="B13" s="40">
        <v>9004</v>
      </c>
      <c r="C13" s="242" t="s">
        <v>719</v>
      </c>
      <c r="D13" s="171">
        <v>2</v>
      </c>
      <c r="E13" s="50">
        <v>3.76</v>
      </c>
      <c r="F13" s="49">
        <v>0.82799999999999996</v>
      </c>
      <c r="G13" s="49">
        <v>7.400000000000001E-2</v>
      </c>
      <c r="H13" s="49">
        <v>0.8859999999999999</v>
      </c>
      <c r="I13" s="50">
        <v>5.6</v>
      </c>
      <c r="J13" s="49">
        <v>0.22800000000000001</v>
      </c>
      <c r="K13" s="52">
        <v>46</v>
      </c>
      <c r="L13" s="51">
        <v>1.38E-2</v>
      </c>
      <c r="M13" s="51">
        <v>4.6600000000000003E-2</v>
      </c>
      <c r="N13" s="50">
        <v>4.2</v>
      </c>
      <c r="O13" s="49">
        <v>0.72</v>
      </c>
      <c r="P13" s="49">
        <v>2.6000000000000002E-2</v>
      </c>
      <c r="Q13" s="937"/>
      <c r="R13" s="937"/>
      <c r="S13" s="937"/>
      <c r="T13" s="937"/>
      <c r="U13" s="937"/>
    </row>
    <row r="14" spans="2:21">
      <c r="B14" s="22"/>
      <c r="C14" s="178" t="s">
        <v>1678</v>
      </c>
      <c r="D14" s="22">
        <v>1582</v>
      </c>
      <c r="E14" s="55">
        <v>1014.18</v>
      </c>
      <c r="F14" s="54">
        <v>129.11200000000002</v>
      </c>
      <c r="G14" s="54">
        <v>38.112000000000002</v>
      </c>
      <c r="H14" s="54">
        <v>39.682000000000009</v>
      </c>
      <c r="I14" s="55">
        <v>528.74</v>
      </c>
      <c r="J14" s="54">
        <v>8.9339999999999993</v>
      </c>
      <c r="K14" s="57">
        <v>787.48</v>
      </c>
      <c r="L14" s="56">
        <v>1.1540000000000001</v>
      </c>
      <c r="M14" s="56">
        <v>1.0815999999999999</v>
      </c>
      <c r="N14" s="55">
        <v>165.89999999999998</v>
      </c>
      <c r="O14" s="54">
        <v>16.420000000000002</v>
      </c>
      <c r="P14" s="54">
        <v>5.9059999999999997</v>
      </c>
    </row>
    <row r="15" spans="2:21">
      <c r="D15" s="14"/>
      <c r="E15" s="14"/>
      <c r="F15" s="14"/>
      <c r="G15" s="14"/>
    </row>
    <row r="16" spans="2:21">
      <c r="C16" s="10"/>
      <c r="D16" s="17"/>
      <c r="E16" s="18"/>
      <c r="F16" s="17"/>
      <c r="G16" s="18"/>
      <c r="H16" s="11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3:16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</sheetData>
  <mergeCells count="1">
    <mergeCell ref="Q3:U13"/>
  </mergeCells>
  <phoneticPr fontId="1"/>
  <pageMargins left="0.7" right="0.7" top="0.75" bottom="0.75" header="0.3" footer="0.3"/>
  <pageSetup paperSize="9" scale="78"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4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5.25" customWidth="1"/>
    <col min="4" max="16" width="11.125" customWidth="1"/>
    <col min="17" max="21" width="9" customWidth="1"/>
  </cols>
  <sheetData>
    <row r="1" spans="2:21">
      <c r="B1" t="s">
        <v>740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11008</v>
      </c>
      <c r="C3" s="29" t="s">
        <v>2255</v>
      </c>
      <c r="D3" s="173">
        <v>75</v>
      </c>
      <c r="E3" s="55">
        <v>308.25</v>
      </c>
      <c r="F3" s="54">
        <v>10.35</v>
      </c>
      <c r="G3" s="54">
        <v>28.05</v>
      </c>
      <c r="H3" s="54">
        <v>0.15</v>
      </c>
      <c r="I3" s="55">
        <v>2.25</v>
      </c>
      <c r="J3" s="54">
        <v>0.52500000000000002</v>
      </c>
      <c r="K3" s="57">
        <v>2.25</v>
      </c>
      <c r="L3" s="56">
        <v>4.4999999999999998E-2</v>
      </c>
      <c r="M3" s="56">
        <v>0.12750000000000003</v>
      </c>
      <c r="N3" s="55">
        <v>0.75</v>
      </c>
      <c r="O3" s="54">
        <v>0</v>
      </c>
      <c r="P3" s="54">
        <v>7.4999999999999997E-2</v>
      </c>
      <c r="Q3" s="935"/>
      <c r="R3" s="935"/>
      <c r="S3" s="935"/>
      <c r="T3" s="935"/>
      <c r="U3" s="935"/>
    </row>
    <row r="4" spans="2:21">
      <c r="B4" s="10">
        <v>6233</v>
      </c>
      <c r="C4" s="243" t="s">
        <v>739</v>
      </c>
      <c r="D4" s="22">
        <v>75</v>
      </c>
      <c r="E4" s="55">
        <v>10.5</v>
      </c>
      <c r="F4" s="54">
        <v>0.6</v>
      </c>
      <c r="G4" s="54">
        <v>7.4999999999999997E-2</v>
      </c>
      <c r="H4" s="54">
        <v>2.4</v>
      </c>
      <c r="I4" s="55">
        <v>32.25</v>
      </c>
      <c r="J4" s="54">
        <v>0.22500000000000001</v>
      </c>
      <c r="K4" s="57">
        <v>6</v>
      </c>
      <c r="L4" s="56">
        <v>2.2499999999999999E-2</v>
      </c>
      <c r="M4" s="56">
        <v>2.2499999999999999E-2</v>
      </c>
      <c r="N4" s="55">
        <v>14.25</v>
      </c>
      <c r="O4" s="54">
        <v>0.97499999999999998</v>
      </c>
      <c r="P4" s="54">
        <v>0</v>
      </c>
      <c r="Q4" s="936"/>
      <c r="R4" s="936"/>
      <c r="S4" s="936"/>
      <c r="T4" s="936"/>
      <c r="U4" s="936"/>
    </row>
    <row r="5" spans="2:21">
      <c r="B5" s="10">
        <v>6099</v>
      </c>
      <c r="C5" s="29" t="s">
        <v>738</v>
      </c>
      <c r="D5" s="22">
        <v>25</v>
      </c>
      <c r="E5" s="55">
        <v>5.5</v>
      </c>
      <c r="F5" s="54">
        <v>0.57499999999999996</v>
      </c>
      <c r="G5" s="54">
        <v>7.4999999999999997E-2</v>
      </c>
      <c r="H5" s="54">
        <v>0.97499999999999998</v>
      </c>
      <c r="I5" s="55">
        <v>30</v>
      </c>
      <c r="J5" s="54">
        <v>0.42499999999999999</v>
      </c>
      <c r="K5" s="57">
        <v>95</v>
      </c>
      <c r="L5" s="56">
        <v>2.5000000000000001E-2</v>
      </c>
      <c r="M5" s="56">
        <v>0.04</v>
      </c>
      <c r="N5" s="55">
        <v>4.75</v>
      </c>
      <c r="O5" s="54">
        <v>0.8</v>
      </c>
      <c r="P5" s="54">
        <v>0.05</v>
      </c>
      <c r="Q5" s="936"/>
      <c r="R5" s="936"/>
      <c r="S5" s="936"/>
      <c r="T5" s="936"/>
      <c r="U5" s="936"/>
    </row>
    <row r="6" spans="2:21">
      <c r="B6" s="10">
        <v>8001</v>
      </c>
      <c r="C6" s="29" t="s">
        <v>737</v>
      </c>
      <c r="D6" s="22">
        <v>12.5</v>
      </c>
      <c r="E6" s="55">
        <v>2.75</v>
      </c>
      <c r="F6" s="54">
        <v>0.33750000000000002</v>
      </c>
      <c r="G6" s="54">
        <v>2.5000000000000001E-2</v>
      </c>
      <c r="H6" s="54">
        <v>0.95</v>
      </c>
      <c r="I6" s="55">
        <v>0</v>
      </c>
      <c r="J6" s="54">
        <v>0.13750000000000001</v>
      </c>
      <c r="K6" s="57">
        <v>0</v>
      </c>
      <c r="L6" s="56">
        <v>0.03</v>
      </c>
      <c r="M6" s="56">
        <v>2.1250000000000002E-2</v>
      </c>
      <c r="N6" s="55">
        <v>0.125</v>
      </c>
      <c r="O6" s="54">
        <v>0.48749999999999999</v>
      </c>
      <c r="P6" s="54">
        <v>0</v>
      </c>
      <c r="Q6" s="936"/>
      <c r="R6" s="936"/>
      <c r="S6" s="936"/>
      <c r="T6" s="936"/>
      <c r="U6" s="936"/>
    </row>
    <row r="7" spans="2:21">
      <c r="B7" s="10">
        <v>8011</v>
      </c>
      <c r="C7" s="29" t="s">
        <v>735</v>
      </c>
      <c r="D7" s="22">
        <v>20</v>
      </c>
      <c r="E7" s="55">
        <v>3.6</v>
      </c>
      <c r="F7" s="54">
        <v>0.6</v>
      </c>
      <c r="G7" s="54">
        <v>0.08</v>
      </c>
      <c r="H7" s="54">
        <v>0.98</v>
      </c>
      <c r="I7" s="55">
        <v>0.6</v>
      </c>
      <c r="J7" s="54">
        <v>0.06</v>
      </c>
      <c r="K7" s="57">
        <v>0</v>
      </c>
      <c r="L7" s="56">
        <v>0.02</v>
      </c>
      <c r="M7" s="56">
        <v>3.7999999999999999E-2</v>
      </c>
      <c r="N7" s="55">
        <v>2</v>
      </c>
      <c r="O7" s="54">
        <v>0.7</v>
      </c>
      <c r="P7" s="54">
        <v>0</v>
      </c>
      <c r="Q7" s="936"/>
      <c r="R7" s="936"/>
      <c r="S7" s="936"/>
      <c r="T7" s="936"/>
      <c r="U7" s="936"/>
    </row>
    <row r="8" spans="2:21">
      <c r="B8" s="10">
        <v>6245</v>
      </c>
      <c r="C8" s="29" t="s">
        <v>734</v>
      </c>
      <c r="D8" s="22">
        <v>15</v>
      </c>
      <c r="E8" s="55">
        <v>3.3</v>
      </c>
      <c r="F8" s="54">
        <v>0.13500000000000001</v>
      </c>
      <c r="G8" s="54">
        <v>0.03</v>
      </c>
      <c r="H8" s="54">
        <v>0.76500000000000001</v>
      </c>
      <c r="I8" s="55">
        <v>1.65</v>
      </c>
      <c r="J8" s="54">
        <v>0.06</v>
      </c>
      <c r="K8" s="57">
        <v>4.95</v>
      </c>
      <c r="L8" s="56">
        <v>4.4999999999999997E-3</v>
      </c>
      <c r="M8" s="56">
        <v>4.4999999999999997E-3</v>
      </c>
      <c r="N8" s="55">
        <v>11.4</v>
      </c>
      <c r="O8" s="54">
        <v>0.34499999999999997</v>
      </c>
      <c r="P8" s="54">
        <v>0</v>
      </c>
      <c r="Q8" s="936"/>
      <c r="R8" s="936"/>
      <c r="S8" s="936"/>
      <c r="T8" s="936"/>
      <c r="U8" s="936"/>
    </row>
    <row r="9" spans="2:21">
      <c r="B9" s="10">
        <v>6054</v>
      </c>
      <c r="C9" s="29" t="s">
        <v>733</v>
      </c>
      <c r="D9" s="22">
        <v>25</v>
      </c>
      <c r="E9" s="55">
        <v>6.75</v>
      </c>
      <c r="F9" s="54">
        <v>0.75</v>
      </c>
      <c r="G9" s="54">
        <v>2.5000000000000001E-2</v>
      </c>
      <c r="H9" s="54">
        <v>1.3</v>
      </c>
      <c r="I9" s="55">
        <v>6</v>
      </c>
      <c r="J9" s="54">
        <v>0.15</v>
      </c>
      <c r="K9" s="57">
        <v>0.5</v>
      </c>
      <c r="L9" s="56">
        <v>1.4999999999999999E-2</v>
      </c>
      <c r="M9" s="56">
        <v>2.75E-2</v>
      </c>
      <c r="N9" s="55">
        <v>20.25</v>
      </c>
      <c r="O9" s="54">
        <v>0.72499999999999998</v>
      </c>
      <c r="P9" s="54">
        <v>0</v>
      </c>
      <c r="Q9" s="936"/>
      <c r="R9" s="936"/>
      <c r="S9" s="936"/>
      <c r="T9" s="936"/>
      <c r="U9" s="936"/>
    </row>
    <row r="10" spans="2:21">
      <c r="B10" s="10">
        <v>4032</v>
      </c>
      <c r="C10" s="29" t="s">
        <v>172</v>
      </c>
      <c r="D10" s="22">
        <v>62.5</v>
      </c>
      <c r="E10" s="55">
        <v>45</v>
      </c>
      <c r="F10" s="54">
        <v>4.125</v>
      </c>
      <c r="G10" s="54">
        <v>2.625</v>
      </c>
      <c r="H10" s="54">
        <v>1</v>
      </c>
      <c r="I10" s="55">
        <v>75</v>
      </c>
      <c r="J10" s="54">
        <v>0.5625</v>
      </c>
      <c r="K10" s="57">
        <v>0</v>
      </c>
      <c r="L10" s="56">
        <v>4.3749999999999997E-2</v>
      </c>
      <c r="M10" s="56">
        <v>1.8749999999999999E-2</v>
      </c>
      <c r="N10" s="55">
        <v>0</v>
      </c>
      <c r="O10" s="54">
        <v>0.25</v>
      </c>
      <c r="P10" s="54">
        <v>0</v>
      </c>
      <c r="Q10" s="936"/>
      <c r="R10" s="936"/>
      <c r="S10" s="936"/>
      <c r="T10" s="936"/>
      <c r="U10" s="936"/>
    </row>
    <row r="11" spans="2:21">
      <c r="B11" s="10">
        <v>2039</v>
      </c>
      <c r="C11" s="29" t="s">
        <v>732</v>
      </c>
      <c r="D11" s="22">
        <v>7.5</v>
      </c>
      <c r="E11" s="55">
        <v>25.875</v>
      </c>
      <c r="F11" s="54">
        <v>1.4999999999999999E-2</v>
      </c>
      <c r="G11" s="54">
        <v>0.03</v>
      </c>
      <c r="H11" s="54">
        <v>6.3449999999999998</v>
      </c>
      <c r="I11" s="55">
        <v>1.7250000000000001</v>
      </c>
      <c r="J11" s="54">
        <v>6.7500000000000004E-2</v>
      </c>
      <c r="K11" s="57">
        <v>0</v>
      </c>
      <c r="L11" s="56">
        <v>0</v>
      </c>
      <c r="M11" s="56">
        <v>0</v>
      </c>
      <c r="N11" s="55">
        <v>0</v>
      </c>
      <c r="O11" s="54">
        <v>0.27750000000000002</v>
      </c>
      <c r="P11" s="54">
        <v>0</v>
      </c>
      <c r="Q11" s="936"/>
      <c r="R11" s="936"/>
      <c r="S11" s="936"/>
      <c r="T11" s="936"/>
      <c r="U11" s="936"/>
    </row>
    <row r="12" spans="2:21">
      <c r="B12" s="10">
        <v>5017</v>
      </c>
      <c r="C12" s="29" t="s">
        <v>731</v>
      </c>
      <c r="D12" s="22">
        <v>2.25</v>
      </c>
      <c r="E12" s="55">
        <v>13.005000000000001</v>
      </c>
      <c r="F12" s="54">
        <v>0.44550000000000006</v>
      </c>
      <c r="G12" s="54">
        <v>1.1677499999999998</v>
      </c>
      <c r="H12" s="54">
        <v>0.41399999999999998</v>
      </c>
      <c r="I12" s="55">
        <v>27</v>
      </c>
      <c r="J12" s="54">
        <v>0.21599999999999997</v>
      </c>
      <c r="K12" s="57">
        <v>2.2499999999999999E-2</v>
      </c>
      <c r="L12" s="56">
        <v>2.1374999999999998E-2</v>
      </c>
      <c r="M12" s="56">
        <v>5.6249999999999998E-3</v>
      </c>
      <c r="N12" s="55">
        <v>0</v>
      </c>
      <c r="O12" s="54">
        <v>0.24299999999999999</v>
      </c>
      <c r="P12" s="54">
        <v>0</v>
      </c>
      <c r="Q12" s="936"/>
      <c r="R12" s="936"/>
      <c r="S12" s="936"/>
      <c r="T12" s="936"/>
      <c r="U12" s="936"/>
    </row>
    <row r="13" spans="2:21">
      <c r="B13" s="10">
        <v>5014</v>
      </c>
      <c r="C13" s="29" t="s">
        <v>730</v>
      </c>
      <c r="D13" s="22">
        <v>2.25</v>
      </c>
      <c r="E13" s="55">
        <v>15.164999999999999</v>
      </c>
      <c r="F13" s="54">
        <v>0.32850000000000001</v>
      </c>
      <c r="G13" s="54">
        <v>1.5479999999999998</v>
      </c>
      <c r="H13" s="54">
        <v>0.26324999999999998</v>
      </c>
      <c r="I13" s="55">
        <v>1.9125000000000001</v>
      </c>
      <c r="J13" s="54">
        <v>5.8500000000000003E-2</v>
      </c>
      <c r="K13" s="57">
        <v>4.4999999999999998E-2</v>
      </c>
      <c r="L13" s="56">
        <v>5.8499999999999993E-3</v>
      </c>
      <c r="M13" s="56">
        <v>3.3749999999999995E-3</v>
      </c>
      <c r="N13" s="55">
        <v>0</v>
      </c>
      <c r="O13" s="54">
        <v>0.16875000000000001</v>
      </c>
      <c r="P13" s="54">
        <v>0</v>
      </c>
      <c r="Q13" s="936"/>
      <c r="R13" s="936"/>
      <c r="S13" s="936"/>
      <c r="T13" s="936"/>
      <c r="U13" s="936"/>
    </row>
    <row r="14" spans="2:21">
      <c r="B14" s="10">
        <v>5035.2</v>
      </c>
      <c r="C14" s="29" t="s">
        <v>729</v>
      </c>
      <c r="D14" s="22">
        <v>1.5</v>
      </c>
      <c r="E14" s="55">
        <v>8.7750000000000004</v>
      </c>
      <c r="F14" s="54">
        <v>0.39750000000000002</v>
      </c>
      <c r="G14" s="54">
        <v>0.74099999999999999</v>
      </c>
      <c r="H14" s="54">
        <v>0.29400000000000004</v>
      </c>
      <c r="I14" s="55">
        <v>0.75</v>
      </c>
      <c r="J14" s="54">
        <v>2.5499999999999998E-2</v>
      </c>
      <c r="K14" s="57">
        <v>1.4999999999999999E-2</v>
      </c>
      <c r="L14" s="56">
        <v>3.4500000000000004E-3</v>
      </c>
      <c r="M14" s="56">
        <v>1.5000000000000002E-3</v>
      </c>
      <c r="N14" s="55">
        <v>0</v>
      </c>
      <c r="O14" s="54">
        <v>0.10800000000000001</v>
      </c>
      <c r="P14" s="54">
        <v>0</v>
      </c>
      <c r="Q14" s="972"/>
      <c r="R14" s="972"/>
      <c r="S14" s="972"/>
      <c r="T14" s="972"/>
      <c r="U14" s="972"/>
    </row>
    <row r="15" spans="2:21">
      <c r="B15" s="10">
        <v>17007</v>
      </c>
      <c r="C15" s="29" t="s">
        <v>5</v>
      </c>
      <c r="D15" s="22">
        <v>4.05</v>
      </c>
      <c r="E15" s="55">
        <v>2.8755000000000002</v>
      </c>
      <c r="F15" s="54">
        <v>0.31184999999999996</v>
      </c>
      <c r="G15" s="54">
        <v>0</v>
      </c>
      <c r="H15" s="54">
        <v>0.40904999999999991</v>
      </c>
      <c r="I15" s="55">
        <v>1.1744999999999999</v>
      </c>
      <c r="J15" s="54">
        <v>6.8849999999999995E-2</v>
      </c>
      <c r="K15" s="57">
        <v>0</v>
      </c>
      <c r="L15" s="56">
        <v>2.0250000000000003E-3</v>
      </c>
      <c r="M15" s="56">
        <v>6.8849999999999996E-3</v>
      </c>
      <c r="N15" s="55">
        <v>0</v>
      </c>
      <c r="O15" s="54">
        <v>0</v>
      </c>
      <c r="P15" s="54">
        <v>0.58724999999999994</v>
      </c>
      <c r="Q15" s="972"/>
      <c r="R15" s="972"/>
      <c r="S15" s="972"/>
      <c r="T15" s="972"/>
      <c r="U15" s="972"/>
    </row>
    <row r="16" spans="2:21">
      <c r="B16" s="10">
        <v>17058</v>
      </c>
      <c r="C16" s="29" t="s">
        <v>335</v>
      </c>
      <c r="D16" s="22">
        <v>0.6</v>
      </c>
      <c r="E16" s="55">
        <v>1.89</v>
      </c>
      <c r="F16" s="54">
        <v>3.5400000000000001E-2</v>
      </c>
      <c r="G16" s="54">
        <v>8.6999999999999994E-2</v>
      </c>
      <c r="H16" s="54">
        <v>0.24059999999999998</v>
      </c>
      <c r="I16" s="55">
        <v>0.36</v>
      </c>
      <c r="J16" s="54">
        <v>1.26E-2</v>
      </c>
      <c r="K16" s="57">
        <v>6.0000000000000001E-3</v>
      </c>
      <c r="L16" s="56">
        <v>1.32E-3</v>
      </c>
      <c r="M16" s="56">
        <v>4.2000000000000002E-4</v>
      </c>
      <c r="N16" s="55">
        <v>0</v>
      </c>
      <c r="O16" s="54">
        <v>0</v>
      </c>
      <c r="P16" s="54">
        <v>4.4400000000000002E-2</v>
      </c>
      <c r="Q16" s="972"/>
      <c r="R16" s="972"/>
      <c r="S16" s="972"/>
      <c r="T16" s="972"/>
      <c r="U16" s="972"/>
    </row>
    <row r="17" spans="2:21">
      <c r="B17" s="10">
        <v>16025</v>
      </c>
      <c r="C17" s="29" t="s">
        <v>66</v>
      </c>
      <c r="D17" s="22">
        <v>4.05</v>
      </c>
      <c r="E17" s="55">
        <v>9.7605000000000004</v>
      </c>
      <c r="F17" s="54">
        <v>1.2149999999999999E-2</v>
      </c>
      <c r="G17" s="54">
        <v>0</v>
      </c>
      <c r="H17" s="54">
        <v>1.7496</v>
      </c>
      <c r="I17" s="55">
        <v>8.1000000000000003E-2</v>
      </c>
      <c r="J17" s="54">
        <v>0</v>
      </c>
      <c r="K17" s="57">
        <v>0</v>
      </c>
      <c r="L17" s="56">
        <v>0</v>
      </c>
      <c r="M17" s="56">
        <v>0</v>
      </c>
      <c r="N17" s="55">
        <v>0</v>
      </c>
      <c r="O17" s="54">
        <v>0</v>
      </c>
      <c r="P17" s="54">
        <v>0</v>
      </c>
      <c r="Q17" s="972"/>
      <c r="R17" s="972"/>
      <c r="S17" s="972"/>
      <c r="T17" s="972"/>
      <c r="U17" s="972"/>
    </row>
    <row r="18" spans="2:21">
      <c r="B18" s="10">
        <v>17021</v>
      </c>
      <c r="C18" s="29" t="s">
        <v>174</v>
      </c>
      <c r="D18" s="22">
        <v>3.375</v>
      </c>
      <c r="E18" s="55">
        <v>6.7500000000000004E-2</v>
      </c>
      <c r="F18" s="54">
        <v>1.0125E-2</v>
      </c>
      <c r="G18" s="54">
        <v>0</v>
      </c>
      <c r="H18" s="54">
        <v>1.0125E-2</v>
      </c>
      <c r="I18" s="55">
        <v>0.10125000000000001</v>
      </c>
      <c r="J18" s="54">
        <v>0</v>
      </c>
      <c r="K18" s="57">
        <v>0</v>
      </c>
      <c r="L18" s="56">
        <v>3.3750000000000002E-4</v>
      </c>
      <c r="M18" s="56">
        <v>3.3750000000000002E-4</v>
      </c>
      <c r="N18" s="55">
        <v>0</v>
      </c>
      <c r="O18" s="54">
        <v>0</v>
      </c>
      <c r="P18" s="54">
        <v>3.3750000000000004E-3</v>
      </c>
      <c r="Q18" s="972"/>
      <c r="R18" s="972"/>
      <c r="S18" s="972"/>
      <c r="T18" s="972"/>
      <c r="U18" s="972"/>
    </row>
    <row r="19" spans="2:21">
      <c r="B19" s="10">
        <v>3003</v>
      </c>
      <c r="C19" s="29" t="s">
        <v>4</v>
      </c>
      <c r="D19" s="22">
        <v>1.35</v>
      </c>
      <c r="E19" s="55">
        <v>5.1840000000000011</v>
      </c>
      <c r="F19" s="54">
        <v>0</v>
      </c>
      <c r="G19" s="54">
        <v>0</v>
      </c>
      <c r="H19" s="54">
        <v>1.3392000000000002</v>
      </c>
      <c r="I19" s="55">
        <v>1.3500000000000002E-2</v>
      </c>
      <c r="J19" s="54">
        <v>0</v>
      </c>
      <c r="K19" s="57">
        <v>0</v>
      </c>
      <c r="L19" s="56">
        <v>0</v>
      </c>
      <c r="M19" s="56">
        <v>0</v>
      </c>
      <c r="N19" s="55">
        <v>0</v>
      </c>
      <c r="O19" s="54">
        <v>0</v>
      </c>
      <c r="P19" s="54">
        <v>0</v>
      </c>
      <c r="Q19" s="972"/>
      <c r="R19" s="972"/>
      <c r="S19" s="972"/>
      <c r="T19" s="972"/>
      <c r="U19" s="972"/>
    </row>
    <row r="20" spans="2:21">
      <c r="B20" s="10">
        <v>7083</v>
      </c>
      <c r="C20" s="29" t="s">
        <v>728</v>
      </c>
      <c r="D20" s="22">
        <v>6</v>
      </c>
      <c r="E20" s="55">
        <v>1.44</v>
      </c>
      <c r="F20" s="54">
        <v>1.7999999999999999E-2</v>
      </c>
      <c r="G20" s="54">
        <v>1.2000000000000002E-2</v>
      </c>
      <c r="H20" s="54">
        <v>0.48</v>
      </c>
      <c r="I20" s="55">
        <v>0.6</v>
      </c>
      <c r="J20" s="54">
        <v>6.000000000000001E-3</v>
      </c>
      <c r="K20" s="57">
        <v>0.12</v>
      </c>
      <c r="L20" s="56">
        <v>1.8E-3</v>
      </c>
      <c r="M20" s="56">
        <v>1.1999999999999999E-3</v>
      </c>
      <c r="N20" s="55">
        <v>2.1</v>
      </c>
      <c r="O20" s="54">
        <v>0</v>
      </c>
      <c r="P20" s="54">
        <v>0</v>
      </c>
      <c r="Q20" s="972"/>
      <c r="R20" s="972"/>
      <c r="S20" s="972"/>
      <c r="T20" s="972"/>
      <c r="U20" s="972"/>
    </row>
    <row r="21" spans="2:21">
      <c r="B21" s="10">
        <v>17007</v>
      </c>
      <c r="C21" s="29" t="s">
        <v>5</v>
      </c>
      <c r="D21" s="22">
        <v>9</v>
      </c>
      <c r="E21" s="55">
        <v>6.39</v>
      </c>
      <c r="F21" s="54">
        <v>0.69299999999999995</v>
      </c>
      <c r="G21" s="54">
        <v>0</v>
      </c>
      <c r="H21" s="54">
        <v>0.90899999999999992</v>
      </c>
      <c r="I21" s="55">
        <v>2.61</v>
      </c>
      <c r="J21" s="54">
        <v>0.153</v>
      </c>
      <c r="K21" s="57">
        <v>0</v>
      </c>
      <c r="L21" s="56">
        <v>4.5000000000000005E-3</v>
      </c>
      <c r="M21" s="56">
        <v>1.5300000000000001E-2</v>
      </c>
      <c r="N21" s="55">
        <v>0</v>
      </c>
      <c r="O21" s="54">
        <v>0</v>
      </c>
      <c r="P21" s="54">
        <v>1.3049999999999999</v>
      </c>
      <c r="Q21" s="972"/>
      <c r="R21" s="972"/>
      <c r="S21" s="972"/>
      <c r="T21" s="972"/>
      <c r="U21" s="972"/>
    </row>
    <row r="22" spans="2:21">
      <c r="B22" s="10">
        <v>6133</v>
      </c>
      <c r="C22" s="29" t="s">
        <v>2256</v>
      </c>
      <c r="D22" s="22">
        <v>25</v>
      </c>
      <c r="E22" s="55">
        <v>4.5</v>
      </c>
      <c r="F22" s="54">
        <v>0.1</v>
      </c>
      <c r="G22" s="54">
        <v>0</v>
      </c>
      <c r="H22" s="54">
        <v>1.125</v>
      </c>
      <c r="I22" s="55">
        <v>6</v>
      </c>
      <c r="J22" s="54">
        <v>0.05</v>
      </c>
      <c r="K22" s="57">
        <v>0</v>
      </c>
      <c r="L22" s="56">
        <v>5.0000000000000001E-3</v>
      </c>
      <c r="M22" s="56">
        <v>2.5000000000000001E-3</v>
      </c>
      <c r="N22" s="55">
        <v>2.25</v>
      </c>
      <c r="O22" s="54">
        <v>0.4</v>
      </c>
      <c r="P22" s="54">
        <v>0</v>
      </c>
      <c r="Q22" s="972"/>
      <c r="R22" s="972"/>
      <c r="S22" s="972"/>
      <c r="T22" s="972"/>
      <c r="U22" s="972"/>
    </row>
    <row r="23" spans="2:21">
      <c r="B23" s="40">
        <v>6227</v>
      </c>
      <c r="C23" s="242" t="s">
        <v>27</v>
      </c>
      <c r="D23" s="171">
        <v>2.5</v>
      </c>
      <c r="E23" s="50">
        <v>0.77500000000000002</v>
      </c>
      <c r="F23" s="49">
        <v>3.7499999999999999E-2</v>
      </c>
      <c r="G23" s="49">
        <v>7.4999999999999997E-3</v>
      </c>
      <c r="H23" s="49">
        <v>0.17499999999999999</v>
      </c>
      <c r="I23" s="50">
        <v>1.35</v>
      </c>
      <c r="J23" s="49">
        <v>1.7500000000000002E-2</v>
      </c>
      <c r="K23" s="52">
        <v>3.75</v>
      </c>
      <c r="L23" s="51">
        <v>1.25E-3</v>
      </c>
      <c r="M23" s="51">
        <v>2.2499999999999998E-3</v>
      </c>
      <c r="N23" s="50">
        <v>0.77500000000000002</v>
      </c>
      <c r="O23" s="49">
        <v>7.2499999999999995E-2</v>
      </c>
      <c r="P23" s="49">
        <v>0</v>
      </c>
      <c r="Q23" s="973"/>
      <c r="R23" s="973"/>
      <c r="S23" s="973"/>
      <c r="T23" s="973"/>
      <c r="U23" s="973"/>
    </row>
    <row r="24" spans="2:21">
      <c r="B24" s="22"/>
      <c r="C24" s="178" t="s">
        <v>1678</v>
      </c>
      <c r="D24" s="22">
        <v>379.42500000000007</v>
      </c>
      <c r="E24" s="55">
        <v>481.35249999999996</v>
      </c>
      <c r="F24" s="54">
        <v>19.877025</v>
      </c>
      <c r="G24" s="54">
        <v>34.578250000000004</v>
      </c>
      <c r="H24" s="54">
        <v>22.273824999999999</v>
      </c>
      <c r="I24" s="55">
        <v>191.42774999999997</v>
      </c>
      <c r="J24" s="54">
        <v>2.8204499999999992</v>
      </c>
      <c r="K24" s="57">
        <v>112.6585</v>
      </c>
      <c r="L24" s="56">
        <v>0.25265749999999992</v>
      </c>
      <c r="M24" s="56">
        <v>0.33939249999999993</v>
      </c>
      <c r="N24" s="55">
        <v>58.65</v>
      </c>
      <c r="O24" s="54">
        <v>5.552249999999999</v>
      </c>
      <c r="P24" s="54">
        <v>2.0650249999999999</v>
      </c>
      <c r="Q24">
        <v>0</v>
      </c>
      <c r="R24">
        <v>2</v>
      </c>
      <c r="S24">
        <v>3</v>
      </c>
      <c r="T24">
        <v>0</v>
      </c>
      <c r="U24">
        <v>0</v>
      </c>
    </row>
  </sheetData>
  <mergeCells count="1">
    <mergeCell ref="Q3:U23"/>
  </mergeCells>
  <phoneticPr fontId="1"/>
  <pageMargins left="0.7" right="0.7" top="0.75" bottom="0.75" header="0.3" footer="0.3"/>
  <pageSetup paperSize="9" scale="79" orientation="landscape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1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1.5" customWidth="1"/>
    <col min="4" max="16" width="11.125" customWidth="1"/>
    <col min="17" max="21" width="9" customWidth="1"/>
  </cols>
  <sheetData>
    <row r="1" spans="2:21">
      <c r="B1" t="s">
        <v>746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64">
        <v>11218</v>
      </c>
      <c r="C3" s="38" t="s">
        <v>2257</v>
      </c>
      <c r="D3" s="173">
        <v>127.2</v>
      </c>
      <c r="E3" s="55">
        <v>268.392</v>
      </c>
      <c r="F3" s="54">
        <v>22.26</v>
      </c>
      <c r="G3" s="54">
        <v>18.571199999999997</v>
      </c>
      <c r="H3" s="54">
        <v>0</v>
      </c>
      <c r="I3" s="55">
        <v>12.72</v>
      </c>
      <c r="J3" s="54">
        <v>0.63600000000000001</v>
      </c>
      <c r="K3" s="57">
        <v>75.048000000000002</v>
      </c>
      <c r="L3" s="56">
        <v>5.0880000000000002E-2</v>
      </c>
      <c r="M3" s="56">
        <v>0.13992000000000002</v>
      </c>
      <c r="N3" s="55">
        <v>2.544</v>
      </c>
      <c r="O3" s="54">
        <v>0</v>
      </c>
      <c r="P3" s="54">
        <v>0.25440000000000002</v>
      </c>
      <c r="Q3" s="936"/>
      <c r="R3" s="936"/>
      <c r="S3" s="936"/>
      <c r="T3" s="936"/>
      <c r="U3" s="936"/>
    </row>
    <row r="4" spans="2:21">
      <c r="B4" s="264">
        <v>11220</v>
      </c>
      <c r="C4" s="410" t="s">
        <v>2258</v>
      </c>
      <c r="D4" s="173">
        <v>238.8</v>
      </c>
      <c r="E4" s="55">
        <v>257.904</v>
      </c>
      <c r="F4" s="54">
        <v>53.252400000000009</v>
      </c>
      <c r="G4" s="54">
        <v>3.5820000000000003</v>
      </c>
      <c r="H4" s="54">
        <v>0</v>
      </c>
      <c r="I4" s="55">
        <v>9.5519999999999996</v>
      </c>
      <c r="J4" s="54">
        <v>0.47760000000000002</v>
      </c>
      <c r="K4" s="57">
        <v>19.103999999999999</v>
      </c>
      <c r="L4" s="56">
        <v>0.19104000000000002</v>
      </c>
      <c r="M4" s="56">
        <v>0.23880000000000001</v>
      </c>
      <c r="N4" s="55">
        <v>7.1640000000000006</v>
      </c>
      <c r="O4" s="54">
        <v>0</v>
      </c>
      <c r="P4" s="54">
        <v>0.23880000000000001</v>
      </c>
      <c r="Q4" s="936"/>
      <c r="R4" s="936"/>
      <c r="S4" s="936"/>
      <c r="T4" s="936"/>
      <c r="U4" s="936"/>
    </row>
    <row r="5" spans="2:21">
      <c r="B5" s="264">
        <v>11224</v>
      </c>
      <c r="C5" s="38" t="s">
        <v>2259</v>
      </c>
      <c r="D5" s="173">
        <v>292.8</v>
      </c>
      <c r="E5" s="55">
        <v>339.64800000000002</v>
      </c>
      <c r="F5" s="54">
        <v>55.046400000000006</v>
      </c>
      <c r="G5" s="54">
        <v>11.4192</v>
      </c>
      <c r="H5" s="54">
        <v>0</v>
      </c>
      <c r="I5" s="55">
        <v>14.64</v>
      </c>
      <c r="J5" s="54">
        <v>2.0495999999999999</v>
      </c>
      <c r="K5" s="57">
        <v>52.704000000000008</v>
      </c>
      <c r="L5" s="56">
        <v>0.23424000000000003</v>
      </c>
      <c r="M5" s="56">
        <v>0.64415999999999995</v>
      </c>
      <c r="N5" s="55">
        <v>11.712</v>
      </c>
      <c r="O5" s="54">
        <v>0</v>
      </c>
      <c r="P5" s="54">
        <v>0.58560000000000001</v>
      </c>
      <c r="Q5" s="936"/>
      <c r="R5" s="936"/>
      <c r="S5" s="936"/>
      <c r="T5" s="936"/>
      <c r="U5" s="936"/>
    </row>
    <row r="6" spans="2:21">
      <c r="B6" s="264">
        <v>11227</v>
      </c>
      <c r="C6" s="38" t="s">
        <v>745</v>
      </c>
      <c r="D6" s="173">
        <v>50.4</v>
      </c>
      <c r="E6" s="55">
        <v>52.92</v>
      </c>
      <c r="F6" s="54">
        <v>11.592000000000001</v>
      </c>
      <c r="G6" s="54">
        <v>0.4032</v>
      </c>
      <c r="H6" s="54">
        <v>0</v>
      </c>
      <c r="I6" s="55">
        <v>1.5119999999999998</v>
      </c>
      <c r="J6" s="54">
        <v>0.1008</v>
      </c>
      <c r="K6" s="57">
        <v>2.52</v>
      </c>
      <c r="L6" s="56">
        <v>4.5359999999999998E-2</v>
      </c>
      <c r="M6" s="56">
        <v>5.5439999999999996E-2</v>
      </c>
      <c r="N6" s="55">
        <v>1.008</v>
      </c>
      <c r="O6" s="54">
        <v>0</v>
      </c>
      <c r="P6" s="54">
        <v>5.04E-2</v>
      </c>
      <c r="Q6" s="936"/>
      <c r="R6" s="936"/>
      <c r="S6" s="936"/>
      <c r="T6" s="936"/>
      <c r="U6" s="936"/>
    </row>
    <row r="7" spans="2:21">
      <c r="B7" s="264">
        <v>11234</v>
      </c>
      <c r="C7" s="38" t="s">
        <v>744</v>
      </c>
      <c r="D7" s="173">
        <v>13.2</v>
      </c>
      <c r="E7" s="55">
        <v>65.603999999999999</v>
      </c>
      <c r="F7" s="54">
        <v>1.254</v>
      </c>
      <c r="G7" s="54">
        <v>6.4151999999999996</v>
      </c>
      <c r="H7" s="54">
        <v>0</v>
      </c>
      <c r="I7" s="55">
        <v>0.39599999999999996</v>
      </c>
      <c r="J7" s="54">
        <v>3.9599999999999996E-2</v>
      </c>
      <c r="K7" s="57">
        <v>15.84</v>
      </c>
      <c r="L7" s="56">
        <v>2.64E-3</v>
      </c>
      <c r="M7" s="56">
        <v>6.6E-3</v>
      </c>
      <c r="N7" s="55">
        <v>0.13200000000000001</v>
      </c>
      <c r="O7" s="54">
        <v>0</v>
      </c>
      <c r="P7" s="54">
        <v>1.32E-2</v>
      </c>
      <c r="Q7" s="936"/>
      <c r="R7" s="936"/>
      <c r="S7" s="936"/>
      <c r="T7" s="936"/>
      <c r="U7" s="936"/>
    </row>
    <row r="8" spans="2:21">
      <c r="B8" s="264">
        <v>11235</v>
      </c>
      <c r="C8" s="38" t="s">
        <v>623</v>
      </c>
      <c r="D8" s="173">
        <v>16.8</v>
      </c>
      <c r="E8" s="55">
        <v>86.183999999999997</v>
      </c>
      <c r="F8" s="54">
        <v>1.1088</v>
      </c>
      <c r="G8" s="54">
        <v>8.6688000000000009</v>
      </c>
      <c r="H8" s="54">
        <v>0</v>
      </c>
      <c r="I8" s="55">
        <v>1.008</v>
      </c>
      <c r="J8" s="54">
        <v>5.04E-2</v>
      </c>
      <c r="K8" s="57">
        <v>20.16</v>
      </c>
      <c r="L8" s="56">
        <v>1.6800000000000001E-3</v>
      </c>
      <c r="M8" s="56">
        <v>8.4000000000000012E-3</v>
      </c>
      <c r="N8" s="55">
        <v>0.16800000000000001</v>
      </c>
      <c r="O8" s="54">
        <v>0</v>
      </c>
      <c r="P8" s="54">
        <v>1.6800000000000002E-2</v>
      </c>
      <c r="Q8" s="936"/>
      <c r="R8" s="936"/>
      <c r="S8" s="936"/>
      <c r="T8" s="936"/>
      <c r="U8" s="936"/>
    </row>
    <row r="9" spans="2:21">
      <c r="B9" s="264">
        <v>6134</v>
      </c>
      <c r="C9" s="38" t="s">
        <v>2260</v>
      </c>
      <c r="D9" s="173">
        <v>300</v>
      </c>
      <c r="E9" s="55">
        <v>54</v>
      </c>
      <c r="F9" s="54">
        <v>1.2</v>
      </c>
      <c r="G9" s="54">
        <v>0.3</v>
      </c>
      <c r="H9" s="54">
        <v>12.3</v>
      </c>
      <c r="I9" s="55">
        <v>69</v>
      </c>
      <c r="J9" s="54">
        <v>0.6</v>
      </c>
      <c r="K9" s="57">
        <v>0</v>
      </c>
      <c r="L9" s="56">
        <v>0.06</v>
      </c>
      <c r="M9" s="56">
        <v>0.03</v>
      </c>
      <c r="N9" s="55">
        <v>33</v>
      </c>
      <c r="O9" s="54">
        <v>3.9</v>
      </c>
      <c r="P9" s="54">
        <v>0</v>
      </c>
      <c r="Q9" s="936"/>
      <c r="R9" s="936"/>
      <c r="S9" s="936"/>
      <c r="T9" s="936"/>
      <c r="U9" s="936"/>
    </row>
    <row r="10" spans="2:21">
      <c r="B10" s="264">
        <v>6214</v>
      </c>
      <c r="C10" s="38" t="s">
        <v>2261</v>
      </c>
      <c r="D10" s="173">
        <v>150</v>
      </c>
      <c r="E10" s="55">
        <v>55.5</v>
      </c>
      <c r="F10" s="54">
        <v>0.9</v>
      </c>
      <c r="G10" s="54">
        <v>0.15</v>
      </c>
      <c r="H10" s="54">
        <v>13.5</v>
      </c>
      <c r="I10" s="55">
        <v>40.5</v>
      </c>
      <c r="J10" s="54">
        <v>0.3</v>
      </c>
      <c r="K10" s="57">
        <v>1020</v>
      </c>
      <c r="L10" s="56">
        <v>0.06</v>
      </c>
      <c r="M10" s="56">
        <v>0.06</v>
      </c>
      <c r="N10" s="55">
        <v>6</v>
      </c>
      <c r="O10" s="54">
        <v>3.75</v>
      </c>
      <c r="P10" s="54">
        <v>0.15</v>
      </c>
      <c r="Q10" s="936"/>
      <c r="R10" s="936"/>
      <c r="S10" s="936"/>
      <c r="T10" s="936"/>
      <c r="U10" s="936"/>
    </row>
    <row r="11" spans="2:21">
      <c r="B11" s="264">
        <v>6233</v>
      </c>
      <c r="C11" s="38" t="s">
        <v>725</v>
      </c>
      <c r="D11" s="173">
        <v>450</v>
      </c>
      <c r="E11" s="55">
        <v>63</v>
      </c>
      <c r="F11" s="54">
        <v>3.6</v>
      </c>
      <c r="G11" s="54">
        <v>0.45</v>
      </c>
      <c r="H11" s="54">
        <v>14.4</v>
      </c>
      <c r="I11" s="55">
        <v>193.5</v>
      </c>
      <c r="J11" s="54">
        <v>1.35</v>
      </c>
      <c r="K11" s="57">
        <v>36</v>
      </c>
      <c r="L11" s="56">
        <v>0.13500000000000001</v>
      </c>
      <c r="M11" s="56">
        <v>0.13500000000000001</v>
      </c>
      <c r="N11" s="55">
        <v>85.5</v>
      </c>
      <c r="O11" s="54">
        <v>5.85</v>
      </c>
      <c r="P11" s="54">
        <v>0</v>
      </c>
      <c r="Q11" s="936"/>
      <c r="R11" s="936"/>
      <c r="S11" s="936"/>
      <c r="T11" s="936"/>
      <c r="U11" s="936"/>
    </row>
    <row r="12" spans="2:21">
      <c r="B12" s="264">
        <v>6099</v>
      </c>
      <c r="C12" s="38" t="s">
        <v>722</v>
      </c>
      <c r="D12" s="173">
        <v>150</v>
      </c>
      <c r="E12" s="55">
        <v>33</v>
      </c>
      <c r="F12" s="54">
        <v>3.45</v>
      </c>
      <c r="G12" s="54">
        <v>0.45</v>
      </c>
      <c r="H12" s="54">
        <v>5.85</v>
      </c>
      <c r="I12" s="55">
        <v>180</v>
      </c>
      <c r="J12" s="54">
        <v>2.5499999999999998</v>
      </c>
      <c r="K12" s="57">
        <v>570</v>
      </c>
      <c r="L12" s="56">
        <v>0.15</v>
      </c>
      <c r="M12" s="56">
        <v>0.24</v>
      </c>
      <c r="N12" s="55">
        <v>28.5</v>
      </c>
      <c r="O12" s="54">
        <v>4.8</v>
      </c>
      <c r="P12" s="54">
        <v>0.3</v>
      </c>
      <c r="Q12" s="936"/>
      <c r="R12" s="936"/>
      <c r="S12" s="936"/>
      <c r="T12" s="936"/>
      <c r="U12" s="936"/>
    </row>
    <row r="13" spans="2:21">
      <c r="B13" s="264">
        <v>8001</v>
      </c>
      <c r="C13" s="38" t="s">
        <v>736</v>
      </c>
      <c r="D13" s="173">
        <v>75</v>
      </c>
      <c r="E13" s="55">
        <v>16.5</v>
      </c>
      <c r="F13" s="54">
        <v>2.0249999999999999</v>
      </c>
      <c r="G13" s="54">
        <v>0.15</v>
      </c>
      <c r="H13" s="54">
        <v>5.7</v>
      </c>
      <c r="I13" s="55">
        <v>0</v>
      </c>
      <c r="J13" s="54">
        <v>0.82499999999999996</v>
      </c>
      <c r="K13" s="57">
        <v>0</v>
      </c>
      <c r="L13" s="56">
        <v>0.18</v>
      </c>
      <c r="M13" s="56">
        <v>0.12750000000000003</v>
      </c>
      <c r="N13" s="55">
        <v>0.75</v>
      </c>
      <c r="O13" s="54">
        <v>2.9249999999999998</v>
      </c>
      <c r="P13" s="54">
        <v>0</v>
      </c>
      <c r="Q13" s="936"/>
      <c r="R13" s="936"/>
      <c r="S13" s="936"/>
      <c r="T13" s="936"/>
      <c r="U13" s="936"/>
    </row>
    <row r="14" spans="2:21">
      <c r="B14" s="264">
        <v>8011</v>
      </c>
      <c r="C14" s="38" t="s">
        <v>723</v>
      </c>
      <c r="D14" s="173">
        <v>120</v>
      </c>
      <c r="E14" s="55">
        <v>21.6</v>
      </c>
      <c r="F14" s="54">
        <v>3.6</v>
      </c>
      <c r="G14" s="54">
        <v>0.48</v>
      </c>
      <c r="H14" s="54">
        <v>5.88</v>
      </c>
      <c r="I14" s="55">
        <v>3.6</v>
      </c>
      <c r="J14" s="54">
        <v>0.36</v>
      </c>
      <c r="K14" s="57">
        <v>0</v>
      </c>
      <c r="L14" s="56">
        <v>0.12</v>
      </c>
      <c r="M14" s="56">
        <v>0.22800000000000001</v>
      </c>
      <c r="N14" s="55">
        <v>12</v>
      </c>
      <c r="O14" s="54">
        <v>4.2</v>
      </c>
      <c r="P14" s="54">
        <v>0</v>
      </c>
      <c r="Q14" s="972"/>
      <c r="R14" s="972"/>
      <c r="S14" s="972"/>
      <c r="T14" s="972"/>
      <c r="U14" s="972"/>
    </row>
    <row r="15" spans="2:21">
      <c r="B15" s="264">
        <v>4038</v>
      </c>
      <c r="C15" s="38" t="s">
        <v>742</v>
      </c>
      <c r="D15" s="173">
        <v>300</v>
      </c>
      <c r="E15" s="55">
        <v>264</v>
      </c>
      <c r="F15" s="54">
        <v>23.4</v>
      </c>
      <c r="G15" s="54">
        <v>17.100000000000001</v>
      </c>
      <c r="H15" s="54">
        <v>3</v>
      </c>
      <c r="I15" s="55">
        <v>450</v>
      </c>
      <c r="J15" s="54">
        <v>4.8</v>
      </c>
      <c r="K15" s="57">
        <v>0</v>
      </c>
      <c r="L15" s="56">
        <v>0.21000000000000005</v>
      </c>
      <c r="M15" s="56">
        <v>0.09</v>
      </c>
      <c r="N15" s="55">
        <v>0</v>
      </c>
      <c r="O15" s="54">
        <v>1.5</v>
      </c>
      <c r="P15" s="54">
        <v>0</v>
      </c>
      <c r="Q15" s="972"/>
      <c r="R15" s="972"/>
      <c r="S15" s="972"/>
      <c r="T15" s="972"/>
      <c r="U15" s="972"/>
    </row>
    <row r="16" spans="2:21">
      <c r="B16" s="264">
        <v>1117</v>
      </c>
      <c r="C16" s="38" t="s">
        <v>741</v>
      </c>
      <c r="D16" s="173">
        <v>120</v>
      </c>
      <c r="E16" s="55">
        <v>282</v>
      </c>
      <c r="F16" s="54">
        <v>5.04</v>
      </c>
      <c r="G16" s="54">
        <v>0.96</v>
      </c>
      <c r="H16" s="54">
        <v>60.36</v>
      </c>
      <c r="I16" s="55">
        <v>8.4</v>
      </c>
      <c r="J16" s="54">
        <v>0.24</v>
      </c>
      <c r="K16" s="57">
        <v>0</v>
      </c>
      <c r="L16" s="56">
        <v>0.06</v>
      </c>
      <c r="M16" s="56">
        <v>2.4E-2</v>
      </c>
      <c r="N16" s="55">
        <v>0</v>
      </c>
      <c r="O16" s="54">
        <v>0.96</v>
      </c>
      <c r="P16" s="54">
        <v>0</v>
      </c>
      <c r="Q16" s="972"/>
      <c r="R16" s="972"/>
      <c r="S16" s="972"/>
      <c r="T16" s="972"/>
      <c r="U16" s="972"/>
    </row>
    <row r="17" spans="2:21">
      <c r="B17" s="264">
        <v>7083</v>
      </c>
      <c r="C17" s="38" t="s">
        <v>721</v>
      </c>
      <c r="D17" s="173">
        <v>36</v>
      </c>
      <c r="E17" s="55">
        <v>8.64</v>
      </c>
      <c r="F17" s="54">
        <v>0.10799999999999998</v>
      </c>
      <c r="G17" s="54">
        <v>7.2000000000000008E-2</v>
      </c>
      <c r="H17" s="54">
        <v>2.88</v>
      </c>
      <c r="I17" s="55">
        <v>3.6</v>
      </c>
      <c r="J17" s="54">
        <v>3.6000000000000004E-2</v>
      </c>
      <c r="K17" s="57">
        <v>0.72</v>
      </c>
      <c r="L17" s="56">
        <v>1.0800000000000001E-2</v>
      </c>
      <c r="M17" s="56">
        <v>7.1999999999999998E-3</v>
      </c>
      <c r="N17" s="55">
        <v>12.6</v>
      </c>
      <c r="O17" s="54">
        <v>0</v>
      </c>
      <c r="P17" s="54">
        <v>0</v>
      </c>
      <c r="Q17" s="972"/>
      <c r="R17" s="972"/>
      <c r="S17" s="972"/>
      <c r="T17" s="972"/>
      <c r="U17" s="972"/>
    </row>
    <row r="18" spans="2:21">
      <c r="B18" s="264">
        <v>17007</v>
      </c>
      <c r="C18" s="38" t="s">
        <v>359</v>
      </c>
      <c r="D18" s="173">
        <v>54</v>
      </c>
      <c r="E18" s="55">
        <v>38.340000000000003</v>
      </c>
      <c r="F18" s="54">
        <v>4.1580000000000004</v>
      </c>
      <c r="G18" s="54">
        <v>0</v>
      </c>
      <c r="H18" s="54">
        <v>5.4539999999999997</v>
      </c>
      <c r="I18" s="55">
        <v>15.66</v>
      </c>
      <c r="J18" s="54">
        <v>0.91799999999999993</v>
      </c>
      <c r="K18" s="57">
        <v>0</v>
      </c>
      <c r="L18" s="56">
        <v>2.7000000000000003E-2</v>
      </c>
      <c r="M18" s="56">
        <v>9.180000000000002E-2</v>
      </c>
      <c r="N18" s="55">
        <v>0</v>
      </c>
      <c r="O18" s="54">
        <v>0</v>
      </c>
      <c r="P18" s="54">
        <v>7.83</v>
      </c>
      <c r="Q18" s="972"/>
      <c r="R18" s="972"/>
      <c r="S18" s="972"/>
      <c r="T18" s="972"/>
      <c r="U18" s="972"/>
    </row>
    <row r="19" spans="2:21">
      <c r="B19" s="264">
        <v>6134</v>
      </c>
      <c r="C19" s="38" t="s">
        <v>2262</v>
      </c>
      <c r="D19" s="173">
        <v>150</v>
      </c>
      <c r="E19" s="55">
        <v>27</v>
      </c>
      <c r="F19" s="54">
        <v>0.6</v>
      </c>
      <c r="G19" s="54">
        <v>0.15</v>
      </c>
      <c r="H19" s="54">
        <v>6.15</v>
      </c>
      <c r="I19" s="55">
        <v>34.5</v>
      </c>
      <c r="J19" s="54">
        <v>0.3</v>
      </c>
      <c r="K19" s="57">
        <v>0</v>
      </c>
      <c r="L19" s="56">
        <v>0.03</v>
      </c>
      <c r="M19" s="56">
        <v>1.4999999999999999E-2</v>
      </c>
      <c r="N19" s="55">
        <v>16.5</v>
      </c>
      <c r="O19" s="54">
        <v>1.95</v>
      </c>
      <c r="P19" s="54">
        <v>0</v>
      </c>
      <c r="Q19" s="972"/>
      <c r="R19" s="972"/>
      <c r="S19" s="972"/>
      <c r="T19" s="972"/>
      <c r="U19" s="972"/>
    </row>
    <row r="20" spans="2:21">
      <c r="B20" s="266">
        <v>6227</v>
      </c>
      <c r="C20" s="377" t="s">
        <v>350</v>
      </c>
      <c r="D20" s="41">
        <v>15</v>
      </c>
      <c r="E20" s="50">
        <v>4.6500000000000004</v>
      </c>
      <c r="F20" s="49">
        <v>0.22500000000000001</v>
      </c>
      <c r="G20" s="49">
        <v>4.4999999999999998E-2</v>
      </c>
      <c r="H20" s="49">
        <v>1.05</v>
      </c>
      <c r="I20" s="50">
        <v>8.1</v>
      </c>
      <c r="J20" s="49">
        <v>0.105</v>
      </c>
      <c r="K20" s="52">
        <v>22.5</v>
      </c>
      <c r="L20" s="51">
        <v>7.4999999999999997E-3</v>
      </c>
      <c r="M20" s="51">
        <v>1.3499999999999998E-2</v>
      </c>
      <c r="N20" s="50">
        <v>4.6500000000000004</v>
      </c>
      <c r="O20" s="49">
        <v>0.435</v>
      </c>
      <c r="P20" s="49">
        <v>0</v>
      </c>
      <c r="Q20" s="973"/>
      <c r="R20" s="973"/>
      <c r="S20" s="973"/>
      <c r="T20" s="973"/>
      <c r="U20" s="973"/>
    </row>
    <row r="21" spans="2:21">
      <c r="B21" s="170"/>
      <c r="C21" s="178" t="s">
        <v>1678</v>
      </c>
      <c r="D21" s="22">
        <v>2659.2</v>
      </c>
      <c r="E21" s="55">
        <v>1938.8820000000001</v>
      </c>
      <c r="F21" s="54">
        <v>192.81959999999998</v>
      </c>
      <c r="G21" s="54">
        <v>69.366600000000005</v>
      </c>
      <c r="H21" s="54">
        <v>136.52400000000003</v>
      </c>
      <c r="I21" s="55">
        <v>1046.6879999999999</v>
      </c>
      <c r="J21" s="54">
        <v>15.738</v>
      </c>
      <c r="K21" s="57">
        <v>1834.596</v>
      </c>
      <c r="L21" s="56">
        <v>1.5761400000000001</v>
      </c>
      <c r="M21" s="56">
        <v>2.1553200000000001</v>
      </c>
      <c r="N21" s="55">
        <v>222.22800000000001</v>
      </c>
      <c r="O21" s="54">
        <v>30.27</v>
      </c>
      <c r="P21" s="54">
        <v>9.4391999999999996</v>
      </c>
    </row>
  </sheetData>
  <mergeCells count="1">
    <mergeCell ref="Q3:U20"/>
  </mergeCells>
  <phoneticPr fontId="1"/>
  <pageMargins left="0.7" right="0.7" top="0.75" bottom="0.75" header="0.3" footer="0.3"/>
  <pageSetup paperSize="9" scale="79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2.375" customWidth="1"/>
    <col min="4" max="16" width="11.125" customWidth="1"/>
    <col min="17" max="21" width="9" customWidth="1"/>
  </cols>
  <sheetData>
    <row r="1" spans="2:21">
      <c r="B1" t="s">
        <v>752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11130</v>
      </c>
      <c r="C3" s="29" t="s">
        <v>751</v>
      </c>
      <c r="D3" s="173">
        <v>75</v>
      </c>
      <c r="E3" s="55">
        <v>137.25</v>
      </c>
      <c r="F3" s="54">
        <v>15.375</v>
      </c>
      <c r="G3" s="54">
        <v>7.65</v>
      </c>
      <c r="H3" s="54">
        <v>0.15</v>
      </c>
      <c r="I3" s="55">
        <v>3</v>
      </c>
      <c r="J3" s="54">
        <v>0.52500000000000002</v>
      </c>
      <c r="K3" s="57">
        <v>3</v>
      </c>
      <c r="L3" s="56">
        <v>0.67500000000000004</v>
      </c>
      <c r="M3" s="56">
        <v>0.1575</v>
      </c>
      <c r="N3" s="55">
        <v>0.75</v>
      </c>
      <c r="O3" s="54">
        <v>0</v>
      </c>
      <c r="P3" s="54">
        <v>7.4999999999999997E-2</v>
      </c>
      <c r="Q3" s="936"/>
      <c r="R3" s="936"/>
      <c r="S3" s="936"/>
      <c r="T3" s="936"/>
      <c r="U3" s="936"/>
    </row>
    <row r="4" spans="2:21">
      <c r="B4" s="10">
        <v>6233</v>
      </c>
      <c r="C4" s="243" t="s">
        <v>725</v>
      </c>
      <c r="D4" s="22">
        <v>75</v>
      </c>
      <c r="E4" s="55">
        <v>10.5</v>
      </c>
      <c r="F4" s="54">
        <v>0.6</v>
      </c>
      <c r="G4" s="54">
        <v>7.4999999999999997E-2</v>
      </c>
      <c r="H4" s="54">
        <v>2.4</v>
      </c>
      <c r="I4" s="55">
        <v>32.25</v>
      </c>
      <c r="J4" s="54">
        <v>0.22500000000000001</v>
      </c>
      <c r="K4" s="57">
        <v>6</v>
      </c>
      <c r="L4" s="56">
        <v>2.2499999999999999E-2</v>
      </c>
      <c r="M4" s="56">
        <v>2.2499999999999999E-2</v>
      </c>
      <c r="N4" s="55">
        <v>14.25</v>
      </c>
      <c r="O4" s="54">
        <v>0.97499999999999998</v>
      </c>
      <c r="P4" s="54">
        <v>0</v>
      </c>
      <c r="Q4" s="936"/>
      <c r="R4" s="936"/>
      <c r="S4" s="936"/>
      <c r="T4" s="936"/>
      <c r="U4" s="936"/>
    </row>
    <row r="5" spans="2:21">
      <c r="B5" s="10">
        <v>6099</v>
      </c>
      <c r="C5" s="29" t="s">
        <v>722</v>
      </c>
      <c r="D5" s="22">
        <v>25</v>
      </c>
      <c r="E5" s="55">
        <v>5.5</v>
      </c>
      <c r="F5" s="54">
        <v>0.57499999999999996</v>
      </c>
      <c r="G5" s="54">
        <v>7.4999999999999997E-2</v>
      </c>
      <c r="H5" s="54">
        <v>0.97499999999999998</v>
      </c>
      <c r="I5" s="55">
        <v>30</v>
      </c>
      <c r="J5" s="54">
        <v>0.42499999999999999</v>
      </c>
      <c r="K5" s="57">
        <v>95</v>
      </c>
      <c r="L5" s="56">
        <v>2.5000000000000001E-2</v>
      </c>
      <c r="M5" s="56">
        <v>0.04</v>
      </c>
      <c r="N5" s="55">
        <v>4.75</v>
      </c>
      <c r="O5" s="54">
        <v>0.8</v>
      </c>
      <c r="P5" s="54">
        <v>0.05</v>
      </c>
      <c r="Q5" s="936"/>
      <c r="R5" s="936"/>
      <c r="S5" s="936"/>
      <c r="T5" s="936"/>
      <c r="U5" s="936"/>
    </row>
    <row r="6" spans="2:21">
      <c r="B6" s="10">
        <v>8011</v>
      </c>
      <c r="C6" s="29" t="s">
        <v>723</v>
      </c>
      <c r="D6" s="22">
        <v>20</v>
      </c>
      <c r="E6" s="55">
        <v>3.6</v>
      </c>
      <c r="F6" s="54">
        <v>0.6</v>
      </c>
      <c r="G6" s="54">
        <v>0.08</v>
      </c>
      <c r="H6" s="54">
        <v>0.98</v>
      </c>
      <c r="I6" s="55">
        <v>0.6</v>
      </c>
      <c r="J6" s="54">
        <v>0.06</v>
      </c>
      <c r="K6" s="57">
        <v>0</v>
      </c>
      <c r="L6" s="56">
        <v>0.02</v>
      </c>
      <c r="M6" s="56">
        <v>3.7999999999999999E-2</v>
      </c>
      <c r="N6" s="55">
        <v>2</v>
      </c>
      <c r="O6" s="54">
        <v>0.7</v>
      </c>
      <c r="P6" s="54">
        <v>0</v>
      </c>
      <c r="Q6" s="936"/>
      <c r="R6" s="936"/>
      <c r="S6" s="936"/>
      <c r="T6" s="936"/>
      <c r="U6" s="936"/>
    </row>
    <row r="7" spans="2:21">
      <c r="B7" s="10">
        <v>4038</v>
      </c>
      <c r="C7" s="29" t="s">
        <v>742</v>
      </c>
      <c r="D7" s="22">
        <v>50</v>
      </c>
      <c r="E7" s="55">
        <v>44</v>
      </c>
      <c r="F7" s="54">
        <v>3.9</v>
      </c>
      <c r="G7" s="54">
        <v>2.85</v>
      </c>
      <c r="H7" s="54">
        <v>0.5</v>
      </c>
      <c r="I7" s="55">
        <v>75</v>
      </c>
      <c r="J7" s="54">
        <v>0.8</v>
      </c>
      <c r="K7" s="57">
        <v>0</v>
      </c>
      <c r="L7" s="56">
        <v>3.5000000000000003E-2</v>
      </c>
      <c r="M7" s="56">
        <v>1.4999999999999999E-2</v>
      </c>
      <c r="N7" s="55">
        <v>0</v>
      </c>
      <c r="O7" s="54">
        <v>0.25</v>
      </c>
      <c r="P7" s="54">
        <v>0</v>
      </c>
      <c r="Q7" s="936"/>
      <c r="R7" s="936"/>
      <c r="S7" s="936"/>
      <c r="T7" s="936"/>
      <c r="U7" s="936"/>
    </row>
    <row r="8" spans="2:21">
      <c r="B8" s="10">
        <v>2010</v>
      </c>
      <c r="C8" s="29" t="s">
        <v>180</v>
      </c>
      <c r="D8" s="22">
        <v>50</v>
      </c>
      <c r="E8" s="55">
        <v>29</v>
      </c>
      <c r="F8" s="54">
        <v>0.75</v>
      </c>
      <c r="G8" s="54">
        <v>0.05</v>
      </c>
      <c r="H8" s="54">
        <v>6.55</v>
      </c>
      <c r="I8" s="55">
        <v>5</v>
      </c>
      <c r="J8" s="54">
        <v>0.25</v>
      </c>
      <c r="K8" s="57">
        <v>0</v>
      </c>
      <c r="L8" s="56">
        <v>3.5000000000000003E-2</v>
      </c>
      <c r="M8" s="56">
        <v>0.01</v>
      </c>
      <c r="N8" s="55">
        <v>3</v>
      </c>
      <c r="O8" s="54">
        <v>1.1499999999999999</v>
      </c>
      <c r="P8" s="54">
        <v>0</v>
      </c>
      <c r="Q8" s="936"/>
      <c r="R8" s="936"/>
      <c r="S8" s="936"/>
      <c r="T8" s="936"/>
      <c r="U8" s="936"/>
    </row>
    <row r="9" spans="2:21">
      <c r="B9" s="10">
        <v>6134</v>
      </c>
      <c r="C9" s="29" t="s">
        <v>720</v>
      </c>
      <c r="D9" s="22">
        <v>12.5</v>
      </c>
      <c r="E9" s="55">
        <v>2.25</v>
      </c>
      <c r="F9" s="54">
        <v>0.05</v>
      </c>
      <c r="G9" s="54">
        <v>1.2500000000000001E-2</v>
      </c>
      <c r="H9" s="54">
        <v>0.51249999999999996</v>
      </c>
      <c r="I9" s="55">
        <v>2.875</v>
      </c>
      <c r="J9" s="54">
        <v>2.5000000000000001E-2</v>
      </c>
      <c r="K9" s="57">
        <v>0</v>
      </c>
      <c r="L9" s="56">
        <v>2.5000000000000001E-3</v>
      </c>
      <c r="M9" s="56">
        <v>1.25E-3</v>
      </c>
      <c r="N9" s="55">
        <v>1.375</v>
      </c>
      <c r="O9" s="54">
        <v>0.16250000000000001</v>
      </c>
      <c r="P9" s="54">
        <v>0</v>
      </c>
      <c r="Q9" s="936"/>
      <c r="R9" s="936"/>
      <c r="S9" s="936"/>
      <c r="T9" s="936"/>
      <c r="U9" s="936"/>
    </row>
    <row r="10" spans="2:21">
      <c r="B10" s="10">
        <v>6214</v>
      </c>
      <c r="C10" s="29" t="s">
        <v>743</v>
      </c>
      <c r="D10" s="22">
        <v>10</v>
      </c>
      <c r="E10" s="55">
        <v>3.7</v>
      </c>
      <c r="F10" s="54">
        <v>0.06</v>
      </c>
      <c r="G10" s="54">
        <v>0.01</v>
      </c>
      <c r="H10" s="54">
        <v>0.9</v>
      </c>
      <c r="I10" s="55">
        <v>2.7</v>
      </c>
      <c r="J10" s="54">
        <v>0.02</v>
      </c>
      <c r="K10" s="57">
        <v>68</v>
      </c>
      <c r="L10" s="56">
        <v>4.0000000000000001E-3</v>
      </c>
      <c r="M10" s="56">
        <v>4.0000000000000001E-3</v>
      </c>
      <c r="N10" s="55">
        <v>0.4</v>
      </c>
      <c r="O10" s="54">
        <v>0.25</v>
      </c>
      <c r="P10" s="54">
        <v>0.01</v>
      </c>
      <c r="Q10" s="936"/>
      <c r="R10" s="936"/>
      <c r="S10" s="936"/>
      <c r="T10" s="936"/>
      <c r="U10" s="936"/>
    </row>
    <row r="11" spans="2:21">
      <c r="B11" s="10">
        <v>6084</v>
      </c>
      <c r="C11" s="29" t="s">
        <v>750</v>
      </c>
      <c r="D11" s="22">
        <v>12.5</v>
      </c>
      <c r="E11" s="55">
        <v>8.125</v>
      </c>
      <c r="F11" s="54">
        <v>0.22500000000000001</v>
      </c>
      <c r="G11" s="54">
        <v>1.2500000000000001E-2</v>
      </c>
      <c r="H11" s="54">
        <v>1.925</v>
      </c>
      <c r="I11" s="55">
        <v>5.75</v>
      </c>
      <c r="J11" s="54">
        <v>8.7499999999999994E-2</v>
      </c>
      <c r="K11" s="57">
        <v>0</v>
      </c>
      <c r="L11" s="56">
        <v>6.2500000000000003E-3</v>
      </c>
      <c r="M11" s="56">
        <v>5.0000000000000001E-3</v>
      </c>
      <c r="N11" s="55">
        <v>0.375</v>
      </c>
      <c r="O11" s="54">
        <v>0.71250000000000002</v>
      </c>
      <c r="P11" s="54">
        <v>0</v>
      </c>
      <c r="Q11" s="936"/>
      <c r="R11" s="936"/>
      <c r="S11" s="936"/>
      <c r="T11" s="936"/>
      <c r="U11" s="936"/>
    </row>
    <row r="12" spans="2:21">
      <c r="B12" s="10">
        <v>1117</v>
      </c>
      <c r="C12" s="29" t="s">
        <v>741</v>
      </c>
      <c r="D12" s="22">
        <v>20</v>
      </c>
      <c r="E12" s="55">
        <v>47</v>
      </c>
      <c r="F12" s="54">
        <v>0.84</v>
      </c>
      <c r="G12" s="54">
        <v>0.16</v>
      </c>
      <c r="H12" s="54">
        <v>10.06</v>
      </c>
      <c r="I12" s="55">
        <v>1.4</v>
      </c>
      <c r="J12" s="54">
        <v>0.04</v>
      </c>
      <c r="K12" s="57">
        <v>0</v>
      </c>
      <c r="L12" s="56">
        <v>0.01</v>
      </c>
      <c r="M12" s="56">
        <v>4.0000000000000001E-3</v>
      </c>
      <c r="N12" s="55">
        <v>0</v>
      </c>
      <c r="O12" s="54">
        <v>0.16</v>
      </c>
      <c r="P12" s="54">
        <v>0</v>
      </c>
      <c r="Q12" s="936"/>
      <c r="R12" s="936"/>
      <c r="S12" s="936"/>
      <c r="T12" s="936"/>
      <c r="U12" s="936"/>
    </row>
    <row r="13" spans="2:21">
      <c r="B13" s="10">
        <v>17044</v>
      </c>
      <c r="C13" s="29" t="s">
        <v>749</v>
      </c>
      <c r="D13" s="22">
        <v>11.25</v>
      </c>
      <c r="E13" s="55">
        <v>24.412500000000001</v>
      </c>
      <c r="F13" s="54">
        <v>1.0912499999999998</v>
      </c>
      <c r="G13" s="54">
        <v>0.33750000000000002</v>
      </c>
      <c r="H13" s="54">
        <v>4.2637499999999999</v>
      </c>
      <c r="I13" s="55">
        <v>9</v>
      </c>
      <c r="J13" s="54">
        <v>0.38250000000000001</v>
      </c>
      <c r="K13" s="57">
        <v>0</v>
      </c>
      <c r="L13" s="56">
        <v>5.6249999999999998E-3</v>
      </c>
      <c r="M13" s="56">
        <v>1.125E-2</v>
      </c>
      <c r="N13" s="55">
        <v>0</v>
      </c>
      <c r="O13" s="54">
        <v>0.62999999999999989</v>
      </c>
      <c r="P13" s="54">
        <v>0.68625000000000003</v>
      </c>
      <c r="Q13" s="972"/>
      <c r="R13" s="972"/>
      <c r="S13" s="972"/>
      <c r="T13" s="972"/>
      <c r="U13" s="972"/>
    </row>
    <row r="14" spans="2:21">
      <c r="B14" s="10">
        <v>17046</v>
      </c>
      <c r="C14" s="29" t="s">
        <v>748</v>
      </c>
      <c r="D14" s="22">
        <v>3.75</v>
      </c>
      <c r="E14" s="55">
        <v>6.9749999999999996</v>
      </c>
      <c r="F14" s="54">
        <v>0.49125000000000002</v>
      </c>
      <c r="G14" s="54">
        <v>0.20624999999999999</v>
      </c>
      <c r="H14" s="54">
        <v>0.79125000000000001</v>
      </c>
      <c r="I14" s="55">
        <v>4.875</v>
      </c>
      <c r="J14" s="54">
        <v>0.16125</v>
      </c>
      <c r="K14" s="57">
        <v>0</v>
      </c>
      <c r="L14" s="56">
        <v>1.1249999999999999E-3</v>
      </c>
      <c r="M14" s="56">
        <v>3.7499999999999999E-3</v>
      </c>
      <c r="N14" s="55">
        <v>0</v>
      </c>
      <c r="O14" s="54">
        <v>0.15374999999999997</v>
      </c>
      <c r="P14" s="54">
        <v>0.48749999999999999</v>
      </c>
      <c r="Q14" s="972"/>
      <c r="R14" s="972"/>
      <c r="S14" s="972"/>
      <c r="T14" s="972"/>
      <c r="U14" s="972"/>
    </row>
    <row r="15" spans="2:21">
      <c r="B15" s="10">
        <v>16023</v>
      </c>
      <c r="C15" s="29" t="s">
        <v>354</v>
      </c>
      <c r="D15" s="22">
        <v>5.625</v>
      </c>
      <c r="E15" s="55">
        <v>6.1312499999999996</v>
      </c>
      <c r="F15" s="54">
        <v>5.6249999999999998E-3</v>
      </c>
      <c r="G15" s="54">
        <v>0</v>
      </c>
      <c r="H15" s="54">
        <v>0.29812499999999997</v>
      </c>
      <c r="I15" s="55">
        <v>0.1125</v>
      </c>
      <c r="J15" s="54">
        <v>0</v>
      </c>
      <c r="K15" s="57">
        <v>0</v>
      </c>
      <c r="L15" s="56">
        <v>0</v>
      </c>
      <c r="M15" s="56">
        <v>0</v>
      </c>
      <c r="N15" s="55">
        <v>0</v>
      </c>
      <c r="O15" s="54">
        <v>0</v>
      </c>
      <c r="P15" s="54">
        <v>0</v>
      </c>
      <c r="Q15" s="972"/>
      <c r="R15" s="972"/>
      <c r="S15" s="972"/>
      <c r="T15" s="972"/>
      <c r="U15" s="972"/>
    </row>
    <row r="16" spans="2:21">
      <c r="B16" s="10">
        <v>17020</v>
      </c>
      <c r="C16" s="29" t="s">
        <v>747</v>
      </c>
      <c r="D16" s="22">
        <v>45</v>
      </c>
      <c r="E16" s="55">
        <v>1.8</v>
      </c>
      <c r="F16" s="54">
        <v>4.4999999999999998E-2</v>
      </c>
      <c r="G16" s="54">
        <v>0</v>
      </c>
      <c r="H16" s="54">
        <v>0.40500000000000003</v>
      </c>
      <c r="I16" s="55">
        <v>1.35</v>
      </c>
      <c r="J16" s="54">
        <v>0</v>
      </c>
      <c r="K16" s="57">
        <v>0</v>
      </c>
      <c r="L16" s="56">
        <v>0</v>
      </c>
      <c r="M16" s="56">
        <v>0</v>
      </c>
      <c r="N16" s="55">
        <v>0</v>
      </c>
      <c r="O16" s="54">
        <v>0</v>
      </c>
      <c r="P16" s="54">
        <v>0.09</v>
      </c>
      <c r="Q16" s="972"/>
      <c r="R16" s="972"/>
      <c r="S16" s="972"/>
      <c r="T16" s="972"/>
      <c r="U16" s="972"/>
    </row>
    <row r="17" spans="2:21">
      <c r="B17" s="40">
        <v>3003</v>
      </c>
      <c r="C17" s="242" t="s">
        <v>355</v>
      </c>
      <c r="D17" s="171">
        <v>3.75</v>
      </c>
      <c r="E17" s="50">
        <v>14.4</v>
      </c>
      <c r="F17" s="49">
        <v>0</v>
      </c>
      <c r="G17" s="49">
        <v>0</v>
      </c>
      <c r="H17" s="49">
        <v>3.72</v>
      </c>
      <c r="I17" s="50">
        <v>3.7499999999999999E-2</v>
      </c>
      <c r="J17" s="49">
        <v>0</v>
      </c>
      <c r="K17" s="52">
        <v>0</v>
      </c>
      <c r="L17" s="51">
        <v>0</v>
      </c>
      <c r="M17" s="51">
        <v>0</v>
      </c>
      <c r="N17" s="50">
        <v>0</v>
      </c>
      <c r="O17" s="49">
        <v>0</v>
      </c>
      <c r="P17" s="49">
        <v>0</v>
      </c>
      <c r="Q17" s="973"/>
      <c r="R17" s="973"/>
      <c r="S17" s="973"/>
      <c r="T17" s="973"/>
      <c r="U17" s="973"/>
    </row>
    <row r="18" spans="2:21">
      <c r="B18" s="170"/>
      <c r="C18" s="178" t="s">
        <v>1678</v>
      </c>
      <c r="D18" s="22">
        <v>419.375</v>
      </c>
      <c r="E18" s="55">
        <v>344.64375000000001</v>
      </c>
      <c r="F18" s="54">
        <v>24.608125000000001</v>
      </c>
      <c r="G18" s="54">
        <v>11.518750000000001</v>
      </c>
      <c r="H18" s="54">
        <v>34.430625000000006</v>
      </c>
      <c r="I18" s="55">
        <v>173.95</v>
      </c>
      <c r="J18" s="54">
        <v>3.0012499999999998</v>
      </c>
      <c r="K18" s="57">
        <v>172</v>
      </c>
      <c r="L18" s="56">
        <v>0.84200000000000008</v>
      </c>
      <c r="M18" s="56">
        <v>0.31224999999999997</v>
      </c>
      <c r="N18" s="55">
        <v>26.9</v>
      </c>
      <c r="O18" s="54">
        <v>5.9437499999999996</v>
      </c>
      <c r="P18" s="54">
        <v>1.3987500000000002</v>
      </c>
      <c r="Q18">
        <v>0</v>
      </c>
      <c r="R18">
        <v>3</v>
      </c>
      <c r="S18">
        <v>3</v>
      </c>
      <c r="T18">
        <v>0</v>
      </c>
      <c r="U18">
        <v>0</v>
      </c>
    </row>
  </sheetData>
  <mergeCells count="1">
    <mergeCell ref="Q3:U17"/>
  </mergeCells>
  <phoneticPr fontId="1"/>
  <pageMargins left="0.7" right="0.7" top="0.75" bottom="0.75" header="0.3" footer="0.3"/>
  <pageSetup paperSize="9" scale="76" orientation="landscape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4.375" customWidth="1"/>
    <col min="4" max="16" width="11.125" customWidth="1"/>
    <col min="17" max="21" width="9" customWidth="1"/>
  </cols>
  <sheetData>
    <row r="1" spans="2:21">
      <c r="B1" t="s">
        <v>755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10292</v>
      </c>
      <c r="C3" s="29" t="s">
        <v>754</v>
      </c>
      <c r="D3" s="22">
        <v>80</v>
      </c>
      <c r="E3" s="55">
        <v>48</v>
      </c>
      <c r="F3" s="54">
        <v>5.28</v>
      </c>
      <c r="G3" s="54">
        <v>1.1200000000000001</v>
      </c>
      <c r="H3" s="54">
        <v>3.76</v>
      </c>
      <c r="I3" s="55">
        <v>70.400000000000006</v>
      </c>
      <c r="J3" s="54">
        <v>1.52</v>
      </c>
      <c r="K3" s="57">
        <v>17.600000000000001</v>
      </c>
      <c r="L3" s="56">
        <v>3.2000000000000001E-2</v>
      </c>
      <c r="M3" s="56">
        <v>0.11200000000000002</v>
      </c>
      <c r="N3" s="55">
        <v>2.4</v>
      </c>
      <c r="O3" s="54">
        <v>0</v>
      </c>
      <c r="P3" s="54">
        <v>1.04</v>
      </c>
      <c r="Q3" s="936"/>
      <c r="R3" s="936"/>
      <c r="S3" s="936"/>
      <c r="T3" s="936"/>
      <c r="U3" s="936"/>
    </row>
    <row r="4" spans="2:21">
      <c r="B4" s="10">
        <v>6226</v>
      </c>
      <c r="C4" s="243" t="s">
        <v>2217</v>
      </c>
      <c r="D4" s="22">
        <v>20</v>
      </c>
      <c r="E4" s="55">
        <v>5.6</v>
      </c>
      <c r="F4" s="54">
        <v>0.1</v>
      </c>
      <c r="G4" s="54">
        <v>0.02</v>
      </c>
      <c r="H4" s="54">
        <v>1.44</v>
      </c>
      <c r="I4" s="55">
        <v>6.2</v>
      </c>
      <c r="J4" s="54">
        <v>0.04</v>
      </c>
      <c r="K4" s="57">
        <v>0.2</v>
      </c>
      <c r="L4" s="56">
        <v>8.0000000000000002E-3</v>
      </c>
      <c r="M4" s="56">
        <v>8.0000000000000002E-3</v>
      </c>
      <c r="N4" s="55">
        <v>2.2000000000000002</v>
      </c>
      <c r="O4" s="54">
        <v>0.44</v>
      </c>
      <c r="P4" s="54">
        <v>0</v>
      </c>
      <c r="Q4" s="936"/>
      <c r="R4" s="936"/>
      <c r="S4" s="936"/>
      <c r="T4" s="936"/>
      <c r="U4" s="936"/>
    </row>
    <row r="5" spans="2:21">
      <c r="B5" s="10">
        <v>6099</v>
      </c>
      <c r="C5" s="29" t="s">
        <v>722</v>
      </c>
      <c r="D5" s="22">
        <v>25</v>
      </c>
      <c r="E5" s="55">
        <v>5.5</v>
      </c>
      <c r="F5" s="54">
        <v>0.57499999999999996</v>
      </c>
      <c r="G5" s="54">
        <v>7.4999999999999997E-2</v>
      </c>
      <c r="H5" s="54">
        <v>0.97499999999999998</v>
      </c>
      <c r="I5" s="55">
        <v>30</v>
      </c>
      <c r="J5" s="54">
        <v>0.42499999999999999</v>
      </c>
      <c r="K5" s="57">
        <v>95</v>
      </c>
      <c r="L5" s="56">
        <v>2.5000000000000001E-2</v>
      </c>
      <c r="M5" s="56">
        <v>0.04</v>
      </c>
      <c r="N5" s="55">
        <v>4.75</v>
      </c>
      <c r="O5" s="54">
        <v>0.8</v>
      </c>
      <c r="P5" s="54">
        <v>0.05</v>
      </c>
      <c r="Q5" s="936"/>
      <c r="R5" s="936"/>
      <c r="S5" s="936"/>
      <c r="T5" s="936"/>
      <c r="U5" s="936"/>
    </row>
    <row r="6" spans="2:21">
      <c r="B6" s="10">
        <v>2005</v>
      </c>
      <c r="C6" s="29" t="s">
        <v>753</v>
      </c>
      <c r="D6" s="22">
        <v>50</v>
      </c>
      <c r="E6" s="55">
        <v>3</v>
      </c>
      <c r="F6" s="54">
        <v>0.1</v>
      </c>
      <c r="G6" s="54">
        <v>0</v>
      </c>
      <c r="H6" s="54">
        <v>1.5</v>
      </c>
      <c r="I6" s="55">
        <v>37.5</v>
      </c>
      <c r="J6" s="54">
        <v>0.25</v>
      </c>
      <c r="K6" s="57">
        <v>0</v>
      </c>
      <c r="L6" s="56">
        <v>0</v>
      </c>
      <c r="M6" s="56">
        <v>0</v>
      </c>
      <c r="N6" s="55">
        <v>0</v>
      </c>
      <c r="O6" s="54">
        <v>1.45</v>
      </c>
      <c r="P6" s="54">
        <v>0</v>
      </c>
      <c r="Q6" s="936"/>
      <c r="R6" s="936"/>
      <c r="S6" s="936"/>
      <c r="T6" s="936"/>
      <c r="U6" s="936"/>
    </row>
    <row r="7" spans="2:21">
      <c r="B7" s="10">
        <v>4038</v>
      </c>
      <c r="C7" s="29" t="s">
        <v>742</v>
      </c>
      <c r="D7" s="22">
        <v>50</v>
      </c>
      <c r="E7" s="55">
        <v>44</v>
      </c>
      <c r="F7" s="54">
        <v>3.9</v>
      </c>
      <c r="G7" s="54">
        <v>2.85</v>
      </c>
      <c r="H7" s="54">
        <v>0.5</v>
      </c>
      <c r="I7" s="55">
        <v>75</v>
      </c>
      <c r="J7" s="54">
        <v>0.8</v>
      </c>
      <c r="K7" s="57">
        <v>0</v>
      </c>
      <c r="L7" s="56">
        <v>3.5000000000000003E-2</v>
      </c>
      <c r="M7" s="56">
        <v>1.4999999999999999E-2</v>
      </c>
      <c r="N7" s="55">
        <v>0</v>
      </c>
      <c r="O7" s="54">
        <v>0.25</v>
      </c>
      <c r="P7" s="54">
        <v>0</v>
      </c>
      <c r="Q7" s="936"/>
      <c r="R7" s="936"/>
      <c r="S7" s="936"/>
      <c r="T7" s="936"/>
      <c r="U7" s="936"/>
    </row>
    <row r="8" spans="2:21">
      <c r="B8" s="10">
        <v>8011</v>
      </c>
      <c r="C8" s="29" t="s">
        <v>723</v>
      </c>
      <c r="D8" s="22">
        <v>20</v>
      </c>
      <c r="E8" s="55">
        <v>3.6</v>
      </c>
      <c r="F8" s="54">
        <v>0.6</v>
      </c>
      <c r="G8" s="54">
        <v>0.08</v>
      </c>
      <c r="H8" s="54">
        <v>0.98</v>
      </c>
      <c r="I8" s="55">
        <v>0.6</v>
      </c>
      <c r="J8" s="54">
        <v>0.06</v>
      </c>
      <c r="K8" s="57">
        <v>0</v>
      </c>
      <c r="L8" s="56">
        <v>0.02</v>
      </c>
      <c r="M8" s="56">
        <v>3.7999999999999999E-2</v>
      </c>
      <c r="N8" s="55">
        <v>2</v>
      </c>
      <c r="O8" s="54">
        <v>0.7</v>
      </c>
      <c r="P8" s="54">
        <v>0</v>
      </c>
      <c r="Q8" s="972"/>
      <c r="R8" s="972"/>
      <c r="S8" s="972"/>
      <c r="T8" s="972"/>
      <c r="U8" s="972"/>
    </row>
    <row r="9" spans="2:21">
      <c r="B9" s="10">
        <v>17046</v>
      </c>
      <c r="C9" s="29" t="s">
        <v>748</v>
      </c>
      <c r="D9" s="22">
        <v>7.5</v>
      </c>
      <c r="E9" s="55">
        <v>13.95</v>
      </c>
      <c r="F9" s="54">
        <v>0.98250000000000004</v>
      </c>
      <c r="G9" s="54">
        <v>0.41249999999999998</v>
      </c>
      <c r="H9" s="54">
        <v>1.5825</v>
      </c>
      <c r="I9" s="55">
        <v>9.75</v>
      </c>
      <c r="J9" s="54">
        <v>0.32250000000000001</v>
      </c>
      <c r="K9" s="57">
        <v>0</v>
      </c>
      <c r="L9" s="56">
        <v>2.2499999999999998E-3</v>
      </c>
      <c r="M9" s="56">
        <v>7.4999999999999997E-3</v>
      </c>
      <c r="N9" s="55">
        <v>0</v>
      </c>
      <c r="O9" s="54">
        <v>0.30749999999999994</v>
      </c>
      <c r="P9" s="54">
        <v>0.97499999999999998</v>
      </c>
      <c r="Q9" s="972"/>
      <c r="R9" s="972"/>
      <c r="S9" s="972"/>
      <c r="T9" s="972"/>
      <c r="U9" s="972"/>
    </row>
    <row r="10" spans="2:21">
      <c r="B10" s="10">
        <v>3003</v>
      </c>
      <c r="C10" s="29" t="s">
        <v>355</v>
      </c>
      <c r="D10" s="22">
        <v>3.75</v>
      </c>
      <c r="E10" s="55">
        <v>14.4</v>
      </c>
      <c r="F10" s="54">
        <v>0</v>
      </c>
      <c r="G10" s="54">
        <v>0</v>
      </c>
      <c r="H10" s="54">
        <v>3.72</v>
      </c>
      <c r="I10" s="55">
        <v>3.7499999999999999E-2</v>
      </c>
      <c r="J10" s="54">
        <v>0</v>
      </c>
      <c r="K10" s="57">
        <v>0</v>
      </c>
      <c r="L10" s="56">
        <v>0</v>
      </c>
      <c r="M10" s="56">
        <v>0</v>
      </c>
      <c r="N10" s="55">
        <v>0</v>
      </c>
      <c r="O10" s="54">
        <v>0</v>
      </c>
      <c r="P10" s="54">
        <v>0</v>
      </c>
      <c r="Q10" s="972"/>
      <c r="R10" s="972"/>
      <c r="S10" s="972"/>
      <c r="T10" s="972"/>
      <c r="U10" s="972"/>
    </row>
    <row r="11" spans="2:21">
      <c r="B11" s="10">
        <v>16023</v>
      </c>
      <c r="C11" s="29" t="s">
        <v>354</v>
      </c>
      <c r="D11" s="22">
        <v>2.25</v>
      </c>
      <c r="E11" s="55">
        <v>2.4525000000000001</v>
      </c>
      <c r="F11" s="54">
        <v>2.2500000000000003E-3</v>
      </c>
      <c r="G11" s="54">
        <v>0</v>
      </c>
      <c r="H11" s="54">
        <v>0.11924999999999999</v>
      </c>
      <c r="I11" s="55">
        <v>4.4999999999999998E-2</v>
      </c>
      <c r="J11" s="54">
        <v>0</v>
      </c>
      <c r="K11" s="57">
        <v>0</v>
      </c>
      <c r="L11" s="56">
        <v>0</v>
      </c>
      <c r="M11" s="56">
        <v>0</v>
      </c>
      <c r="N11" s="55">
        <v>0</v>
      </c>
      <c r="O11" s="54">
        <v>0</v>
      </c>
      <c r="P11" s="54">
        <v>0</v>
      </c>
      <c r="Q11" s="972"/>
      <c r="R11" s="972"/>
      <c r="S11" s="972"/>
      <c r="T11" s="972"/>
      <c r="U11" s="972"/>
    </row>
    <row r="12" spans="2:21">
      <c r="B12" s="10">
        <v>17020</v>
      </c>
      <c r="C12" s="29" t="s">
        <v>747</v>
      </c>
      <c r="D12" s="22">
        <v>45</v>
      </c>
      <c r="E12" s="55">
        <v>1.8</v>
      </c>
      <c r="F12" s="54">
        <v>4.4999999999999998E-2</v>
      </c>
      <c r="G12" s="54">
        <v>0</v>
      </c>
      <c r="H12" s="54">
        <v>0.40500000000000003</v>
      </c>
      <c r="I12" s="55">
        <v>1.35</v>
      </c>
      <c r="J12" s="54">
        <v>0</v>
      </c>
      <c r="K12" s="57">
        <v>0</v>
      </c>
      <c r="L12" s="56">
        <v>0</v>
      </c>
      <c r="M12" s="56">
        <v>0</v>
      </c>
      <c r="N12" s="55">
        <v>0</v>
      </c>
      <c r="O12" s="54">
        <v>0</v>
      </c>
      <c r="P12" s="54">
        <v>0.09</v>
      </c>
      <c r="Q12" s="972"/>
      <c r="R12" s="972"/>
      <c r="S12" s="972"/>
      <c r="T12" s="972"/>
      <c r="U12" s="972"/>
    </row>
    <row r="13" spans="2:21">
      <c r="B13" s="191"/>
      <c r="C13" s="178" t="s">
        <v>1678</v>
      </c>
      <c r="D13" s="23">
        <v>303.5</v>
      </c>
      <c r="E13" s="63">
        <v>142.30249999999998</v>
      </c>
      <c r="F13" s="62">
        <v>11.58475</v>
      </c>
      <c r="G13" s="62">
        <v>4.5575000000000001</v>
      </c>
      <c r="H13" s="62">
        <v>14.981749999999998</v>
      </c>
      <c r="I13" s="63">
        <v>230.88249999999999</v>
      </c>
      <c r="J13" s="62">
        <v>3.4175000000000004</v>
      </c>
      <c r="K13" s="65">
        <v>112.8</v>
      </c>
      <c r="L13" s="64">
        <v>0.12225000000000001</v>
      </c>
      <c r="M13" s="64">
        <v>0.22050000000000006</v>
      </c>
      <c r="N13" s="63">
        <v>11.35</v>
      </c>
      <c r="O13" s="62">
        <v>3.9474999999999998</v>
      </c>
      <c r="P13" s="62">
        <v>2.1549999999999998</v>
      </c>
      <c r="Q13" s="28">
        <v>0</v>
      </c>
      <c r="R13" s="28">
        <v>2</v>
      </c>
      <c r="S13" s="28">
        <v>2</v>
      </c>
      <c r="T13" s="28">
        <v>0</v>
      </c>
      <c r="U13" s="28">
        <v>0</v>
      </c>
    </row>
  </sheetData>
  <mergeCells count="1">
    <mergeCell ref="Q3:U12"/>
  </mergeCells>
  <phoneticPr fontId="1"/>
  <pageMargins left="0.7" right="0.7" top="0.75" bottom="0.75" header="0.3" footer="0.3"/>
  <pageSetup paperSize="9" scale="76"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6.625" customWidth="1"/>
    <col min="4" max="16" width="11.125" customWidth="1"/>
    <col min="17" max="21" width="9" customWidth="1"/>
  </cols>
  <sheetData>
    <row r="1" spans="2:21">
      <c r="B1" t="s">
        <v>764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11008</v>
      </c>
      <c r="C3" s="29" t="s">
        <v>989</v>
      </c>
      <c r="D3" s="22">
        <v>70</v>
      </c>
      <c r="E3" s="55">
        <v>287.7</v>
      </c>
      <c r="F3" s="54">
        <v>9.66</v>
      </c>
      <c r="G3" s="54">
        <v>26.18</v>
      </c>
      <c r="H3" s="54">
        <v>0.14000000000000001</v>
      </c>
      <c r="I3" s="55">
        <v>2.1</v>
      </c>
      <c r="J3" s="54">
        <v>0.49</v>
      </c>
      <c r="K3" s="57">
        <v>2.1</v>
      </c>
      <c r="L3" s="56">
        <v>4.2000000000000003E-2</v>
      </c>
      <c r="M3" s="56">
        <v>0.11900000000000001</v>
      </c>
      <c r="N3" s="55">
        <v>0.7</v>
      </c>
      <c r="O3" s="54">
        <v>0</v>
      </c>
      <c r="P3" s="54">
        <v>7.0000000000000007E-2</v>
      </c>
      <c r="Q3" s="936"/>
      <c r="R3" s="936"/>
      <c r="S3" s="936"/>
      <c r="T3" s="936"/>
      <c r="U3" s="936"/>
    </row>
    <row r="4" spans="2:21">
      <c r="B4" s="10">
        <v>6226</v>
      </c>
      <c r="C4" s="243" t="s">
        <v>2217</v>
      </c>
      <c r="D4" s="22">
        <v>50</v>
      </c>
      <c r="E4" s="55">
        <v>14</v>
      </c>
      <c r="F4" s="54">
        <v>0.25</v>
      </c>
      <c r="G4" s="54">
        <v>0.05</v>
      </c>
      <c r="H4" s="54">
        <v>3.6</v>
      </c>
      <c r="I4" s="55">
        <v>15.5</v>
      </c>
      <c r="J4" s="54">
        <v>0.1</v>
      </c>
      <c r="K4" s="57">
        <v>0.5</v>
      </c>
      <c r="L4" s="56">
        <v>0.02</v>
      </c>
      <c r="M4" s="56">
        <v>0.02</v>
      </c>
      <c r="N4" s="55">
        <v>5.5</v>
      </c>
      <c r="O4" s="54">
        <v>1.1000000000000001</v>
      </c>
      <c r="P4" s="54">
        <v>0</v>
      </c>
      <c r="Q4" s="936"/>
      <c r="R4" s="936"/>
      <c r="S4" s="936"/>
      <c r="T4" s="936"/>
      <c r="U4" s="936"/>
    </row>
    <row r="5" spans="2:21">
      <c r="B5" s="10">
        <v>6153</v>
      </c>
      <c r="C5" s="29" t="s">
        <v>763</v>
      </c>
      <c r="D5" s="22">
        <v>60</v>
      </c>
      <c r="E5" s="55">
        <v>22.2</v>
      </c>
      <c r="F5" s="54">
        <v>0.6</v>
      </c>
      <c r="G5" s="54">
        <v>0.06</v>
      </c>
      <c r="H5" s="54">
        <v>5.28</v>
      </c>
      <c r="I5" s="55">
        <v>12.6</v>
      </c>
      <c r="J5" s="54">
        <v>0.12</v>
      </c>
      <c r="K5" s="57">
        <v>0</v>
      </c>
      <c r="L5" s="56">
        <v>1.7999999999999999E-2</v>
      </c>
      <c r="M5" s="56">
        <v>6.0000000000000001E-3</v>
      </c>
      <c r="N5" s="55">
        <v>4.8</v>
      </c>
      <c r="O5" s="54">
        <v>0.96</v>
      </c>
      <c r="P5" s="54">
        <v>0</v>
      </c>
      <c r="Q5" s="936"/>
      <c r="R5" s="936"/>
      <c r="S5" s="936"/>
      <c r="T5" s="936"/>
      <c r="U5" s="936"/>
    </row>
    <row r="6" spans="2:21">
      <c r="B6" s="10">
        <v>6099</v>
      </c>
      <c r="C6" s="29" t="s">
        <v>762</v>
      </c>
      <c r="D6" s="22">
        <v>25</v>
      </c>
      <c r="E6" s="55">
        <v>5.5</v>
      </c>
      <c r="F6" s="54">
        <v>0.57499999999999996</v>
      </c>
      <c r="G6" s="54">
        <v>7.4999999999999997E-2</v>
      </c>
      <c r="H6" s="54">
        <v>0.97499999999999998</v>
      </c>
      <c r="I6" s="55">
        <v>30</v>
      </c>
      <c r="J6" s="54">
        <v>0.42499999999999999</v>
      </c>
      <c r="K6" s="57">
        <v>95</v>
      </c>
      <c r="L6" s="56">
        <v>2.5000000000000001E-2</v>
      </c>
      <c r="M6" s="56">
        <v>0.04</v>
      </c>
      <c r="N6" s="55">
        <v>4.75</v>
      </c>
      <c r="O6" s="54">
        <v>0.8</v>
      </c>
      <c r="P6" s="54">
        <v>0.05</v>
      </c>
      <c r="Q6" s="936"/>
      <c r="R6" s="936"/>
      <c r="S6" s="936"/>
      <c r="T6" s="936"/>
      <c r="U6" s="936"/>
    </row>
    <row r="7" spans="2:21">
      <c r="B7" s="10">
        <v>8011</v>
      </c>
      <c r="C7" s="29" t="s">
        <v>761</v>
      </c>
      <c r="D7" s="22">
        <v>20</v>
      </c>
      <c r="E7" s="55">
        <v>3.6</v>
      </c>
      <c r="F7" s="54">
        <v>0.6</v>
      </c>
      <c r="G7" s="54">
        <v>0.08</v>
      </c>
      <c r="H7" s="54">
        <v>0.98</v>
      </c>
      <c r="I7" s="55">
        <v>0.6</v>
      </c>
      <c r="J7" s="54">
        <v>0.06</v>
      </c>
      <c r="K7" s="57">
        <v>0</v>
      </c>
      <c r="L7" s="56">
        <v>0.02</v>
      </c>
      <c r="M7" s="56">
        <v>3.7999999999999999E-2</v>
      </c>
      <c r="N7" s="55">
        <v>2</v>
      </c>
      <c r="O7" s="54">
        <v>0.7</v>
      </c>
      <c r="P7" s="54">
        <v>0</v>
      </c>
      <c r="Q7" s="936"/>
      <c r="R7" s="936"/>
      <c r="S7" s="936"/>
      <c r="T7" s="936"/>
      <c r="U7" s="936"/>
    </row>
    <row r="8" spans="2:21">
      <c r="B8" s="10">
        <v>8001</v>
      </c>
      <c r="C8" s="29" t="s">
        <v>760</v>
      </c>
      <c r="D8" s="22">
        <v>12.5</v>
      </c>
      <c r="E8" s="55">
        <v>2.75</v>
      </c>
      <c r="F8" s="54">
        <v>0.33750000000000002</v>
      </c>
      <c r="G8" s="54">
        <v>2.5000000000000001E-2</v>
      </c>
      <c r="H8" s="54">
        <v>0.95</v>
      </c>
      <c r="I8" s="55">
        <v>0</v>
      </c>
      <c r="J8" s="54">
        <v>0.13750000000000001</v>
      </c>
      <c r="K8" s="57">
        <v>0</v>
      </c>
      <c r="L8" s="56">
        <v>0.03</v>
      </c>
      <c r="M8" s="56">
        <v>2.1250000000000002E-2</v>
      </c>
      <c r="N8" s="55">
        <v>0.125</v>
      </c>
      <c r="O8" s="54">
        <v>0.48749999999999999</v>
      </c>
      <c r="P8" s="54">
        <v>0</v>
      </c>
      <c r="Q8" s="936"/>
      <c r="R8" s="936"/>
      <c r="S8" s="936"/>
      <c r="T8" s="936"/>
      <c r="U8" s="936"/>
    </row>
    <row r="9" spans="2:21">
      <c r="B9" s="10">
        <v>2005</v>
      </c>
      <c r="C9" s="29" t="s">
        <v>759</v>
      </c>
      <c r="D9" s="22">
        <v>25</v>
      </c>
      <c r="E9" s="55">
        <v>1.5</v>
      </c>
      <c r="F9" s="54">
        <v>0.05</v>
      </c>
      <c r="G9" s="54">
        <v>0</v>
      </c>
      <c r="H9" s="54">
        <v>0.75</v>
      </c>
      <c r="I9" s="55">
        <v>18.75</v>
      </c>
      <c r="J9" s="54">
        <v>0.125</v>
      </c>
      <c r="K9" s="57">
        <v>0</v>
      </c>
      <c r="L9" s="56">
        <v>0</v>
      </c>
      <c r="M9" s="56">
        <v>0</v>
      </c>
      <c r="N9" s="55">
        <v>0</v>
      </c>
      <c r="O9" s="54">
        <v>0.72499999999999998</v>
      </c>
      <c r="P9" s="54">
        <v>0</v>
      </c>
      <c r="Q9" s="936"/>
      <c r="R9" s="936"/>
      <c r="S9" s="936"/>
      <c r="T9" s="936"/>
      <c r="U9" s="936"/>
    </row>
    <row r="10" spans="2:21">
      <c r="B10" s="10">
        <v>4038</v>
      </c>
      <c r="C10" s="29" t="s">
        <v>758</v>
      </c>
      <c r="D10" s="22">
        <v>50</v>
      </c>
      <c r="E10" s="55">
        <v>44</v>
      </c>
      <c r="F10" s="54">
        <v>3.9</v>
      </c>
      <c r="G10" s="54">
        <v>2.85</v>
      </c>
      <c r="H10" s="54">
        <v>0.5</v>
      </c>
      <c r="I10" s="55">
        <v>75</v>
      </c>
      <c r="J10" s="54">
        <v>0.8</v>
      </c>
      <c r="K10" s="57">
        <v>0</v>
      </c>
      <c r="L10" s="56">
        <v>3.5000000000000003E-2</v>
      </c>
      <c r="M10" s="56">
        <v>1.4999999999999999E-2</v>
      </c>
      <c r="N10" s="55">
        <v>0</v>
      </c>
      <c r="O10" s="54">
        <v>0.25</v>
      </c>
      <c r="P10" s="54">
        <v>0</v>
      </c>
      <c r="Q10" s="936"/>
      <c r="R10" s="936"/>
      <c r="S10" s="936"/>
      <c r="T10" s="936"/>
      <c r="U10" s="936"/>
    </row>
    <row r="11" spans="2:21">
      <c r="B11" s="10">
        <v>1068</v>
      </c>
      <c r="C11" s="29" t="s">
        <v>757</v>
      </c>
      <c r="D11" s="22">
        <v>5</v>
      </c>
      <c r="E11" s="55">
        <v>19.350000000000001</v>
      </c>
      <c r="F11" s="54">
        <v>1.51</v>
      </c>
      <c r="G11" s="54">
        <v>0.17</v>
      </c>
      <c r="H11" s="54">
        <v>2.71</v>
      </c>
      <c r="I11" s="55">
        <v>1.25</v>
      </c>
      <c r="J11" s="54">
        <v>0.21</v>
      </c>
      <c r="K11" s="57">
        <v>0</v>
      </c>
      <c r="L11" s="56">
        <v>6.0000000000000001E-3</v>
      </c>
      <c r="M11" s="56">
        <v>3.5000000000000005E-3</v>
      </c>
      <c r="N11" s="55">
        <v>0</v>
      </c>
      <c r="O11" s="54">
        <v>0.13</v>
      </c>
      <c r="P11" s="54">
        <v>1.4999999999999999E-2</v>
      </c>
      <c r="Q11" s="972"/>
      <c r="R11" s="972"/>
      <c r="S11" s="972"/>
      <c r="T11" s="972"/>
      <c r="U11" s="972"/>
    </row>
    <row r="12" spans="2:21">
      <c r="B12" s="10">
        <v>14015</v>
      </c>
      <c r="C12" s="29" t="s">
        <v>756</v>
      </c>
      <c r="D12" s="22">
        <v>2</v>
      </c>
      <c r="E12" s="55">
        <v>18.8</v>
      </c>
      <c r="F12" s="54">
        <v>4.0000000000000001E-3</v>
      </c>
      <c r="G12" s="54">
        <v>1.996</v>
      </c>
      <c r="H12" s="54">
        <v>0</v>
      </c>
      <c r="I12" s="55">
        <v>0</v>
      </c>
      <c r="J12" s="54">
        <v>2E-3</v>
      </c>
      <c r="K12" s="57">
        <v>1.7</v>
      </c>
      <c r="L12" s="56">
        <v>0</v>
      </c>
      <c r="M12" s="56">
        <v>0</v>
      </c>
      <c r="N12" s="55">
        <v>0</v>
      </c>
      <c r="O12" s="54">
        <v>0</v>
      </c>
      <c r="P12" s="54">
        <v>0</v>
      </c>
      <c r="Q12" s="972"/>
      <c r="R12" s="972"/>
      <c r="S12" s="972"/>
      <c r="T12" s="972"/>
      <c r="U12" s="972"/>
    </row>
    <row r="13" spans="2:21">
      <c r="B13" s="10">
        <v>12004</v>
      </c>
      <c r="C13" s="29" t="s">
        <v>639</v>
      </c>
      <c r="D13" s="22">
        <v>55</v>
      </c>
      <c r="E13" s="55">
        <v>83.05</v>
      </c>
      <c r="F13" s="54">
        <v>6.7649999999999997</v>
      </c>
      <c r="G13" s="54">
        <v>5.665</v>
      </c>
      <c r="H13" s="54">
        <v>0.16500000000000001</v>
      </c>
      <c r="I13" s="55">
        <v>28.05</v>
      </c>
      <c r="J13" s="54">
        <v>0.99</v>
      </c>
      <c r="K13" s="57">
        <v>82.5</v>
      </c>
      <c r="L13" s="56">
        <v>3.3000000000000002E-2</v>
      </c>
      <c r="M13" s="56">
        <v>0.23649999999999999</v>
      </c>
      <c r="N13" s="55">
        <v>0</v>
      </c>
      <c r="O13" s="54">
        <v>0</v>
      </c>
      <c r="P13" s="54">
        <v>0.22</v>
      </c>
      <c r="Q13" s="972"/>
      <c r="R13" s="972"/>
      <c r="S13" s="972"/>
      <c r="T13" s="972"/>
      <c r="U13" s="972"/>
    </row>
    <row r="14" spans="2:21">
      <c r="B14" s="10">
        <v>3003</v>
      </c>
      <c r="C14" s="29" t="s">
        <v>4</v>
      </c>
      <c r="D14" s="22">
        <v>10</v>
      </c>
      <c r="E14" s="55">
        <v>38.4</v>
      </c>
      <c r="F14" s="54">
        <v>0</v>
      </c>
      <c r="G14" s="54">
        <v>0</v>
      </c>
      <c r="H14" s="54">
        <v>9.92</v>
      </c>
      <c r="I14" s="55">
        <v>0.1</v>
      </c>
      <c r="J14" s="54">
        <v>0</v>
      </c>
      <c r="K14" s="57">
        <v>0</v>
      </c>
      <c r="L14" s="56">
        <v>0</v>
      </c>
      <c r="M14" s="56">
        <v>0</v>
      </c>
      <c r="N14" s="55">
        <v>0</v>
      </c>
      <c r="O14" s="54">
        <v>0</v>
      </c>
      <c r="P14" s="54">
        <v>0</v>
      </c>
      <c r="Q14" s="972"/>
      <c r="R14" s="972"/>
      <c r="S14" s="972"/>
      <c r="T14" s="972"/>
      <c r="U14" s="972"/>
    </row>
    <row r="15" spans="2:21">
      <c r="B15" s="10">
        <v>17007</v>
      </c>
      <c r="C15" s="29" t="s">
        <v>5</v>
      </c>
      <c r="D15" s="22">
        <v>20</v>
      </c>
      <c r="E15" s="55">
        <v>14.2</v>
      </c>
      <c r="F15" s="54">
        <v>1.54</v>
      </c>
      <c r="G15" s="54">
        <v>0</v>
      </c>
      <c r="H15" s="54">
        <v>2.02</v>
      </c>
      <c r="I15" s="55">
        <v>5.8</v>
      </c>
      <c r="J15" s="54">
        <v>0.34</v>
      </c>
      <c r="K15" s="57">
        <v>0</v>
      </c>
      <c r="L15" s="56">
        <v>0.01</v>
      </c>
      <c r="M15" s="56">
        <v>3.4000000000000002E-2</v>
      </c>
      <c r="N15" s="55">
        <v>0</v>
      </c>
      <c r="O15" s="54">
        <v>0</v>
      </c>
      <c r="P15" s="54">
        <v>2.9</v>
      </c>
      <c r="Q15" s="973"/>
      <c r="R15" s="973"/>
      <c r="S15" s="973"/>
      <c r="T15" s="973"/>
      <c r="U15" s="973"/>
    </row>
    <row r="16" spans="2:21">
      <c r="B16" s="191"/>
      <c r="C16" s="178" t="s">
        <v>1678</v>
      </c>
      <c r="D16" s="23">
        <v>404.5</v>
      </c>
      <c r="E16" s="63">
        <v>555.05000000000007</v>
      </c>
      <c r="F16" s="62">
        <v>25.791500000000003</v>
      </c>
      <c r="G16" s="62">
        <v>37.150999999999996</v>
      </c>
      <c r="H16" s="62">
        <v>27.99</v>
      </c>
      <c r="I16" s="63">
        <v>189.75000000000003</v>
      </c>
      <c r="J16" s="62">
        <v>3.7995000000000001</v>
      </c>
      <c r="K16" s="65">
        <v>181.8</v>
      </c>
      <c r="L16" s="64">
        <v>0.23900000000000002</v>
      </c>
      <c r="M16" s="64">
        <v>0.53325</v>
      </c>
      <c r="N16" s="63">
        <v>17.875</v>
      </c>
      <c r="O16" s="62">
        <v>5.1524999999999999</v>
      </c>
      <c r="P16" s="62">
        <v>3.2549999999999999</v>
      </c>
      <c r="Q16">
        <v>0</v>
      </c>
      <c r="R16">
        <v>3</v>
      </c>
      <c r="S16">
        <v>3</v>
      </c>
      <c r="T16">
        <v>0</v>
      </c>
      <c r="U16">
        <v>0</v>
      </c>
    </row>
  </sheetData>
  <mergeCells count="1">
    <mergeCell ref="Q3:U15"/>
  </mergeCells>
  <phoneticPr fontId="1"/>
  <pageMargins left="0.7" right="0.7" top="0.75" bottom="0.75" header="0.3" footer="0.3"/>
  <pageSetup paperSize="9" scale="76" orientation="landscape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5" customWidth="1"/>
    <col min="4" max="16" width="11.125" customWidth="1"/>
    <col min="17" max="21" width="9" customWidth="1"/>
  </cols>
  <sheetData>
    <row r="1" spans="2:21">
      <c r="B1" t="s">
        <v>775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2003</v>
      </c>
      <c r="C3" s="29" t="s">
        <v>774</v>
      </c>
      <c r="D3" s="173">
        <v>125</v>
      </c>
      <c r="E3" s="55">
        <v>6.25</v>
      </c>
      <c r="F3" s="54">
        <v>0.125</v>
      </c>
      <c r="G3" s="54">
        <v>0</v>
      </c>
      <c r="H3" s="54">
        <v>2.875</v>
      </c>
      <c r="I3" s="55">
        <v>53.75</v>
      </c>
      <c r="J3" s="54">
        <v>0.5</v>
      </c>
      <c r="K3" s="57">
        <v>0</v>
      </c>
      <c r="L3" s="56">
        <v>0</v>
      </c>
      <c r="M3" s="56">
        <v>0</v>
      </c>
      <c r="N3" s="55">
        <v>0</v>
      </c>
      <c r="O3" s="54">
        <v>2.75</v>
      </c>
      <c r="P3" s="54">
        <v>0</v>
      </c>
      <c r="Q3" s="936"/>
      <c r="R3" s="936"/>
      <c r="S3" s="936"/>
      <c r="T3" s="936"/>
      <c r="U3" s="936"/>
    </row>
    <row r="4" spans="2:21">
      <c r="B4" s="10">
        <v>6134</v>
      </c>
      <c r="C4" s="243" t="s">
        <v>2262</v>
      </c>
      <c r="D4" s="22">
        <v>400</v>
      </c>
      <c r="E4" s="55">
        <v>72</v>
      </c>
      <c r="F4" s="54">
        <v>1.6</v>
      </c>
      <c r="G4" s="54">
        <v>0.4</v>
      </c>
      <c r="H4" s="54">
        <v>16.399999999999999</v>
      </c>
      <c r="I4" s="55">
        <v>92</v>
      </c>
      <c r="J4" s="54">
        <v>0.8</v>
      </c>
      <c r="K4" s="57">
        <v>0</v>
      </c>
      <c r="L4" s="56">
        <v>0.08</v>
      </c>
      <c r="M4" s="56">
        <v>0.04</v>
      </c>
      <c r="N4" s="55">
        <v>44</v>
      </c>
      <c r="O4" s="54">
        <v>5.2</v>
      </c>
      <c r="P4" s="54">
        <v>0</v>
      </c>
      <c r="Q4" s="936"/>
      <c r="R4" s="936"/>
      <c r="S4" s="936"/>
      <c r="T4" s="936"/>
      <c r="U4" s="936"/>
    </row>
    <row r="5" spans="2:21">
      <c r="B5" s="10">
        <v>2017</v>
      </c>
      <c r="C5" s="29" t="s">
        <v>773</v>
      </c>
      <c r="D5" s="22">
        <v>400</v>
      </c>
      <c r="E5" s="55">
        <v>304</v>
      </c>
      <c r="F5" s="54">
        <v>6.4</v>
      </c>
      <c r="G5" s="54">
        <v>0.4</v>
      </c>
      <c r="H5" s="54">
        <v>70.400000000000006</v>
      </c>
      <c r="I5" s="55">
        <v>12</v>
      </c>
      <c r="J5" s="54">
        <v>1.6</v>
      </c>
      <c r="K5" s="57">
        <v>0</v>
      </c>
      <c r="L5" s="56">
        <v>0.36</v>
      </c>
      <c r="M5" s="56">
        <v>0.12</v>
      </c>
      <c r="N5" s="55">
        <v>140</v>
      </c>
      <c r="O5" s="54">
        <v>5.2</v>
      </c>
      <c r="P5" s="54">
        <v>0</v>
      </c>
      <c r="Q5" s="936"/>
      <c r="R5" s="936"/>
      <c r="S5" s="936"/>
      <c r="T5" s="936"/>
      <c r="U5" s="936"/>
    </row>
    <row r="6" spans="2:21">
      <c r="B6" s="10">
        <v>12004</v>
      </c>
      <c r="C6" s="29" t="s">
        <v>772</v>
      </c>
      <c r="D6" s="22">
        <v>220</v>
      </c>
      <c r="E6" s="55">
        <v>332.2</v>
      </c>
      <c r="F6" s="54">
        <v>27.06</v>
      </c>
      <c r="G6" s="54">
        <v>22.66</v>
      </c>
      <c r="H6" s="54">
        <v>0.66</v>
      </c>
      <c r="I6" s="55">
        <v>112.2</v>
      </c>
      <c r="J6" s="54">
        <v>3.96</v>
      </c>
      <c r="K6" s="57">
        <v>330</v>
      </c>
      <c r="L6" s="56">
        <v>0.13200000000000001</v>
      </c>
      <c r="M6" s="56">
        <v>0.94599999999999995</v>
      </c>
      <c r="N6" s="55">
        <v>0</v>
      </c>
      <c r="O6" s="54">
        <v>0</v>
      </c>
      <c r="P6" s="54">
        <v>0.88</v>
      </c>
      <c r="Q6" s="936"/>
      <c r="R6" s="936"/>
      <c r="S6" s="936"/>
      <c r="T6" s="936"/>
      <c r="U6" s="936"/>
    </row>
    <row r="7" spans="2:21">
      <c r="B7" s="10">
        <v>10381</v>
      </c>
      <c r="C7" s="29" t="s">
        <v>771</v>
      </c>
      <c r="D7" s="22">
        <v>300</v>
      </c>
      <c r="E7" s="55">
        <v>363</v>
      </c>
      <c r="F7" s="54">
        <v>36.6</v>
      </c>
      <c r="G7" s="54">
        <v>6</v>
      </c>
      <c r="H7" s="54">
        <v>40.5</v>
      </c>
      <c r="I7" s="55">
        <v>45</v>
      </c>
      <c r="J7" s="54">
        <v>3</v>
      </c>
      <c r="K7" s="57">
        <v>0</v>
      </c>
      <c r="L7" s="56">
        <v>0.15</v>
      </c>
      <c r="M7" s="56">
        <v>0.24</v>
      </c>
      <c r="N7" s="55">
        <v>0</v>
      </c>
      <c r="O7" s="54">
        <v>0</v>
      </c>
      <c r="P7" s="54">
        <v>6.3</v>
      </c>
      <c r="Q7" s="936"/>
      <c r="R7" s="936"/>
      <c r="S7" s="936"/>
      <c r="T7" s="936"/>
      <c r="U7" s="936"/>
    </row>
    <row r="8" spans="2:21">
      <c r="B8" s="10">
        <v>4039</v>
      </c>
      <c r="C8" s="29" t="s">
        <v>770</v>
      </c>
      <c r="D8" s="22">
        <v>150</v>
      </c>
      <c r="E8" s="55">
        <v>225</v>
      </c>
      <c r="F8" s="54">
        <v>16.05</v>
      </c>
      <c r="G8" s="54">
        <v>16.95</v>
      </c>
      <c r="H8" s="54">
        <v>1.35</v>
      </c>
      <c r="I8" s="55">
        <v>360</v>
      </c>
      <c r="J8" s="54">
        <v>3.9</v>
      </c>
      <c r="K8" s="57">
        <v>0</v>
      </c>
      <c r="L8" s="56">
        <v>0.10500000000000002</v>
      </c>
      <c r="M8" s="56">
        <v>4.4999999999999998E-2</v>
      </c>
      <c r="N8" s="55">
        <v>0</v>
      </c>
      <c r="O8" s="54">
        <v>1.05</v>
      </c>
      <c r="P8" s="54">
        <v>0</v>
      </c>
      <c r="Q8" s="936"/>
      <c r="R8" s="936"/>
      <c r="S8" s="936"/>
      <c r="T8" s="936"/>
      <c r="U8" s="936"/>
    </row>
    <row r="9" spans="2:21">
      <c r="B9" s="10">
        <v>10386</v>
      </c>
      <c r="C9" s="29" t="s">
        <v>769</v>
      </c>
      <c r="D9" s="22">
        <v>160</v>
      </c>
      <c r="E9" s="55">
        <v>222.4</v>
      </c>
      <c r="F9" s="54">
        <v>20</v>
      </c>
      <c r="G9" s="54">
        <v>5.92</v>
      </c>
      <c r="H9" s="54">
        <v>22.24</v>
      </c>
      <c r="I9" s="55">
        <v>96</v>
      </c>
      <c r="J9" s="54">
        <v>1.28</v>
      </c>
      <c r="K9" s="57">
        <v>0</v>
      </c>
      <c r="L9" s="56">
        <v>0.08</v>
      </c>
      <c r="M9" s="56">
        <v>0.16</v>
      </c>
      <c r="N9" s="55">
        <v>0</v>
      </c>
      <c r="O9" s="54">
        <v>0</v>
      </c>
      <c r="P9" s="54">
        <v>3.04</v>
      </c>
      <c r="Q9" s="972"/>
      <c r="R9" s="972"/>
      <c r="S9" s="972"/>
      <c r="T9" s="972"/>
      <c r="U9" s="972"/>
    </row>
    <row r="10" spans="2:21">
      <c r="B10" s="10">
        <v>17021</v>
      </c>
      <c r="C10" s="29" t="s">
        <v>768</v>
      </c>
      <c r="D10" s="22">
        <v>120</v>
      </c>
      <c r="E10" s="55">
        <v>2.4</v>
      </c>
      <c r="F10" s="54">
        <v>0.36</v>
      </c>
      <c r="G10" s="54">
        <v>0</v>
      </c>
      <c r="H10" s="54">
        <v>0.36</v>
      </c>
      <c r="I10" s="55">
        <v>3.6</v>
      </c>
      <c r="J10" s="54">
        <v>0</v>
      </c>
      <c r="K10" s="57">
        <v>0</v>
      </c>
      <c r="L10" s="56">
        <v>1.2E-2</v>
      </c>
      <c r="M10" s="56">
        <v>1.2E-2</v>
      </c>
      <c r="N10" s="55">
        <v>0</v>
      </c>
      <c r="O10" s="54">
        <v>0</v>
      </c>
      <c r="P10" s="54">
        <v>0.12</v>
      </c>
      <c r="Q10" s="972"/>
      <c r="R10" s="972"/>
      <c r="S10" s="972"/>
      <c r="T10" s="972"/>
      <c r="U10" s="972"/>
    </row>
    <row r="11" spans="2:21">
      <c r="B11" s="10">
        <v>17007</v>
      </c>
      <c r="C11" s="29" t="s">
        <v>767</v>
      </c>
      <c r="D11" s="22">
        <v>11.5</v>
      </c>
      <c r="E11" s="55">
        <v>8.1649999999999991</v>
      </c>
      <c r="F11" s="54">
        <v>0.88549999999999995</v>
      </c>
      <c r="G11" s="54">
        <v>0</v>
      </c>
      <c r="H11" s="54">
        <v>1.1615</v>
      </c>
      <c r="I11" s="55">
        <v>3.335</v>
      </c>
      <c r="J11" s="54">
        <v>0.19550000000000001</v>
      </c>
      <c r="K11" s="57">
        <v>0</v>
      </c>
      <c r="L11" s="56">
        <v>5.7500000000000008E-3</v>
      </c>
      <c r="M11" s="56">
        <v>1.9550000000000001E-2</v>
      </c>
      <c r="N11" s="55">
        <v>0</v>
      </c>
      <c r="O11" s="54">
        <v>0</v>
      </c>
      <c r="P11" s="54">
        <v>1.6675</v>
      </c>
      <c r="Q11" s="972"/>
      <c r="R11" s="972"/>
      <c r="S11" s="972"/>
      <c r="T11" s="972"/>
      <c r="U11" s="972"/>
    </row>
    <row r="12" spans="2:21">
      <c r="B12" s="10">
        <v>3003</v>
      </c>
      <c r="C12" s="29" t="s">
        <v>766</v>
      </c>
      <c r="D12" s="22">
        <v>4</v>
      </c>
      <c r="E12" s="55">
        <v>15.36</v>
      </c>
      <c r="F12" s="54">
        <v>0</v>
      </c>
      <c r="G12" s="54">
        <v>0</v>
      </c>
      <c r="H12" s="54">
        <v>3.968</v>
      </c>
      <c r="I12" s="55">
        <v>0.04</v>
      </c>
      <c r="J12" s="54">
        <v>0</v>
      </c>
      <c r="K12" s="57">
        <v>0</v>
      </c>
      <c r="L12" s="56">
        <v>0</v>
      </c>
      <c r="M12" s="56">
        <v>0</v>
      </c>
      <c r="N12" s="55">
        <v>0</v>
      </c>
      <c r="O12" s="54">
        <v>0</v>
      </c>
      <c r="P12" s="54">
        <v>0</v>
      </c>
      <c r="Q12" s="972"/>
      <c r="R12" s="972"/>
      <c r="S12" s="972"/>
      <c r="T12" s="972"/>
      <c r="U12" s="972"/>
    </row>
    <row r="13" spans="2:21">
      <c r="B13" s="40">
        <v>17058</v>
      </c>
      <c r="C13" s="242" t="s">
        <v>765</v>
      </c>
      <c r="D13" s="171">
        <v>8</v>
      </c>
      <c r="E13" s="50">
        <v>25.2</v>
      </c>
      <c r="F13" s="49">
        <v>0.47200000000000003</v>
      </c>
      <c r="G13" s="49">
        <v>1.1599999999999999</v>
      </c>
      <c r="H13" s="49">
        <v>3.2080000000000002</v>
      </c>
      <c r="I13" s="50">
        <v>4.8</v>
      </c>
      <c r="J13" s="49">
        <v>0.16800000000000001</v>
      </c>
      <c r="K13" s="52">
        <v>0.08</v>
      </c>
      <c r="L13" s="51">
        <v>1.7600000000000001E-2</v>
      </c>
      <c r="M13" s="51">
        <v>5.6000000000000008E-3</v>
      </c>
      <c r="N13" s="50">
        <v>0</v>
      </c>
      <c r="O13" s="49">
        <v>0</v>
      </c>
      <c r="P13" s="49">
        <v>0.59200000000000008</v>
      </c>
      <c r="Q13" s="973"/>
      <c r="R13" s="973"/>
      <c r="S13" s="973"/>
      <c r="T13" s="973"/>
      <c r="U13" s="973"/>
    </row>
    <row r="14" spans="2:21">
      <c r="B14" s="170"/>
      <c r="C14" s="178" t="s">
        <v>1678</v>
      </c>
      <c r="D14" s="22">
        <v>1898.5</v>
      </c>
      <c r="E14" s="55">
        <v>1575.9750000000001</v>
      </c>
      <c r="F14" s="54">
        <v>109.55249999999998</v>
      </c>
      <c r="G14" s="54">
        <v>53.489999999999995</v>
      </c>
      <c r="H14" s="54">
        <v>163.1225</v>
      </c>
      <c r="I14" s="55">
        <v>782.72500000000002</v>
      </c>
      <c r="J14" s="54">
        <v>15.403499999999998</v>
      </c>
      <c r="K14" s="57">
        <v>330.08</v>
      </c>
      <c r="L14" s="56">
        <v>0.94235000000000002</v>
      </c>
      <c r="M14" s="56">
        <v>1.5881499999999997</v>
      </c>
      <c r="N14" s="55">
        <v>184</v>
      </c>
      <c r="O14" s="54">
        <v>14.200000000000001</v>
      </c>
      <c r="P14" s="54">
        <v>12.599499999999999</v>
      </c>
    </row>
    <row r="15" spans="2:21">
      <c r="C15" s="569"/>
    </row>
  </sheetData>
  <mergeCells count="1">
    <mergeCell ref="Q3:U13"/>
  </mergeCells>
  <phoneticPr fontId="1"/>
  <pageMargins left="0.7" right="0.7" top="0.75" bottom="0.75" header="0.3" footer="0.3"/>
  <pageSetup paperSize="9" scale="7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5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6.5" customWidth="1"/>
    <col min="4" max="16" width="11.125" customWidth="1"/>
    <col min="17" max="21" width="9" customWidth="1"/>
  </cols>
  <sheetData>
    <row r="1" spans="2:21">
      <c r="B1" t="s">
        <v>263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1088</v>
      </c>
      <c r="C3" s="29" t="s">
        <v>24</v>
      </c>
      <c r="D3" s="10">
        <v>200</v>
      </c>
      <c r="E3" s="248">
        <v>336</v>
      </c>
      <c r="F3" s="249">
        <v>5</v>
      </c>
      <c r="G3" s="249">
        <v>0.6</v>
      </c>
      <c r="H3" s="249">
        <v>74.2</v>
      </c>
      <c r="I3" s="250">
        <v>6</v>
      </c>
      <c r="J3" s="251">
        <v>0.2</v>
      </c>
      <c r="K3" s="252">
        <v>0</v>
      </c>
      <c r="L3" s="253">
        <v>0.04</v>
      </c>
      <c r="M3" s="254">
        <v>0.02</v>
      </c>
      <c r="N3" s="252">
        <v>0</v>
      </c>
      <c r="O3" s="255">
        <v>0.6</v>
      </c>
      <c r="P3" s="255">
        <v>0</v>
      </c>
      <c r="Q3" s="935"/>
      <c r="R3" s="935"/>
      <c r="S3" s="935"/>
      <c r="T3" s="935"/>
      <c r="U3" s="935"/>
    </row>
    <row r="4" spans="2:21">
      <c r="B4" s="10">
        <v>10253</v>
      </c>
      <c r="C4" s="29" t="s">
        <v>253</v>
      </c>
      <c r="D4" s="10">
        <v>100</v>
      </c>
      <c r="E4" s="248">
        <v>125</v>
      </c>
      <c r="F4" s="249">
        <v>26.4</v>
      </c>
      <c r="G4" s="249">
        <v>1.4</v>
      </c>
      <c r="H4" s="249">
        <v>0.1</v>
      </c>
      <c r="I4" s="250">
        <v>5</v>
      </c>
      <c r="J4" s="251">
        <v>1.1000000000000001</v>
      </c>
      <c r="K4" s="252">
        <v>83</v>
      </c>
      <c r="L4" s="253">
        <v>0.1</v>
      </c>
      <c r="M4" s="254">
        <v>0.05</v>
      </c>
      <c r="N4" s="252">
        <v>2</v>
      </c>
      <c r="O4" s="255">
        <v>0</v>
      </c>
      <c r="P4" s="255">
        <v>0.1</v>
      </c>
      <c r="Q4" s="936"/>
      <c r="R4" s="936"/>
      <c r="S4" s="936"/>
      <c r="T4" s="936"/>
      <c r="U4" s="936"/>
    </row>
    <row r="5" spans="2:21">
      <c r="B5" s="10">
        <v>17007</v>
      </c>
      <c r="C5" s="29" t="s">
        <v>5</v>
      </c>
      <c r="D5" s="10">
        <v>5</v>
      </c>
      <c r="E5" s="248">
        <v>3.55</v>
      </c>
      <c r="F5" s="249">
        <v>0.38500000000000001</v>
      </c>
      <c r="G5" s="249">
        <v>0</v>
      </c>
      <c r="H5" s="249">
        <v>0.505</v>
      </c>
      <c r="I5" s="250">
        <v>1.45</v>
      </c>
      <c r="J5" s="251">
        <v>8.5000000000000006E-2</v>
      </c>
      <c r="K5" s="252">
        <v>0</v>
      </c>
      <c r="L5" s="253">
        <v>2.5000000000000001E-3</v>
      </c>
      <c r="M5" s="254">
        <v>8.5000000000000006E-3</v>
      </c>
      <c r="N5" s="252">
        <v>0</v>
      </c>
      <c r="O5" s="255">
        <v>0</v>
      </c>
      <c r="P5" s="255">
        <v>0.72499999999999998</v>
      </c>
      <c r="Q5" s="936"/>
      <c r="R5" s="936"/>
      <c r="S5" s="936"/>
      <c r="T5" s="936"/>
      <c r="U5" s="936"/>
    </row>
    <row r="6" spans="2:21">
      <c r="B6" s="10">
        <v>16025</v>
      </c>
      <c r="C6" s="29" t="s">
        <v>66</v>
      </c>
      <c r="D6" s="10">
        <v>5</v>
      </c>
      <c r="E6" s="248">
        <v>12.05</v>
      </c>
      <c r="F6" s="249">
        <v>1.4999999999999999E-2</v>
      </c>
      <c r="G6" s="249">
        <v>0</v>
      </c>
      <c r="H6" s="249">
        <v>2.16</v>
      </c>
      <c r="I6" s="250">
        <v>0.1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36"/>
      <c r="R6" s="936"/>
      <c r="S6" s="936"/>
      <c r="T6" s="936"/>
      <c r="U6" s="936"/>
    </row>
    <row r="7" spans="2:21">
      <c r="B7" s="10">
        <v>2025</v>
      </c>
      <c r="C7" s="29" t="s">
        <v>262</v>
      </c>
      <c r="D7" s="10">
        <v>50</v>
      </c>
      <c r="E7" s="248">
        <v>61.5</v>
      </c>
      <c r="F7" s="249">
        <v>2.25</v>
      </c>
      <c r="G7" s="249">
        <v>0.1</v>
      </c>
      <c r="H7" s="249">
        <v>13.55</v>
      </c>
      <c r="I7" s="250">
        <v>8</v>
      </c>
      <c r="J7" s="251">
        <v>0.25</v>
      </c>
      <c r="K7" s="252">
        <v>0.5</v>
      </c>
      <c r="L7" s="253">
        <v>6.5000000000000002E-2</v>
      </c>
      <c r="M7" s="254">
        <v>0.01</v>
      </c>
      <c r="N7" s="252">
        <v>2.5</v>
      </c>
      <c r="O7" s="255">
        <v>1.25</v>
      </c>
      <c r="P7" s="255">
        <v>0</v>
      </c>
      <c r="Q7" s="936"/>
      <c r="R7" s="936"/>
      <c r="S7" s="936"/>
      <c r="T7" s="936"/>
      <c r="U7" s="936"/>
    </row>
    <row r="8" spans="2:21">
      <c r="B8" s="10">
        <v>17021</v>
      </c>
      <c r="C8" s="29" t="s">
        <v>174</v>
      </c>
      <c r="D8" s="10">
        <v>30</v>
      </c>
      <c r="E8" s="248">
        <v>0.6</v>
      </c>
      <c r="F8" s="249">
        <v>0.09</v>
      </c>
      <c r="G8" s="249">
        <v>0</v>
      </c>
      <c r="H8" s="249">
        <v>0.09</v>
      </c>
      <c r="I8" s="250">
        <v>0.9</v>
      </c>
      <c r="J8" s="251">
        <v>0</v>
      </c>
      <c r="K8" s="252">
        <v>0</v>
      </c>
      <c r="L8" s="253">
        <v>3.0000000000000001E-3</v>
      </c>
      <c r="M8" s="254">
        <v>3.0000000000000001E-3</v>
      </c>
      <c r="N8" s="252">
        <v>0</v>
      </c>
      <c r="O8" s="255">
        <v>0</v>
      </c>
      <c r="P8" s="255">
        <v>0.03</v>
      </c>
      <c r="Q8" s="936"/>
      <c r="R8" s="936"/>
      <c r="S8" s="936"/>
      <c r="T8" s="936"/>
      <c r="U8" s="936"/>
    </row>
    <row r="9" spans="2:21">
      <c r="B9" s="10">
        <v>17008</v>
      </c>
      <c r="C9" s="29" t="s">
        <v>170</v>
      </c>
      <c r="D9" s="10">
        <v>5</v>
      </c>
      <c r="E9" s="248">
        <v>2.7</v>
      </c>
      <c r="F9" s="249">
        <v>0.28499999999999998</v>
      </c>
      <c r="G9" s="249">
        <v>0</v>
      </c>
      <c r="H9" s="249">
        <v>0.39</v>
      </c>
      <c r="I9" s="250">
        <v>1.2</v>
      </c>
      <c r="J9" s="251">
        <v>5.5E-2</v>
      </c>
      <c r="K9" s="252">
        <v>0</v>
      </c>
      <c r="L9" s="253">
        <v>2.5000000000000001E-3</v>
      </c>
      <c r="M9" s="254">
        <v>5.5000000000000005E-3</v>
      </c>
      <c r="N9" s="252">
        <v>0</v>
      </c>
      <c r="O9" s="255">
        <v>0</v>
      </c>
      <c r="P9" s="255">
        <v>0.8</v>
      </c>
      <c r="Q9" s="936"/>
      <c r="R9" s="936"/>
      <c r="S9" s="936"/>
      <c r="T9" s="936"/>
      <c r="U9" s="936"/>
    </row>
    <row r="10" spans="2:21">
      <c r="B10" s="10">
        <v>16025</v>
      </c>
      <c r="C10" s="29" t="s">
        <v>66</v>
      </c>
      <c r="D10" s="10">
        <v>2</v>
      </c>
      <c r="E10" s="248">
        <v>4.82</v>
      </c>
      <c r="F10" s="249">
        <v>6.0000000000000001E-3</v>
      </c>
      <c r="G10" s="249">
        <v>0</v>
      </c>
      <c r="H10" s="249">
        <v>0.8640000000000001</v>
      </c>
      <c r="I10" s="250">
        <v>0.04</v>
      </c>
      <c r="J10" s="251">
        <v>0</v>
      </c>
      <c r="K10" s="252">
        <v>0</v>
      </c>
      <c r="L10" s="253">
        <v>0</v>
      </c>
      <c r="M10" s="254">
        <v>0</v>
      </c>
      <c r="N10" s="252">
        <v>0</v>
      </c>
      <c r="O10" s="255">
        <v>0</v>
      </c>
      <c r="P10" s="255">
        <v>0</v>
      </c>
      <c r="Q10" s="936"/>
      <c r="R10" s="936"/>
      <c r="S10" s="936"/>
      <c r="T10" s="936"/>
      <c r="U10" s="936"/>
    </row>
    <row r="11" spans="2:21">
      <c r="B11" s="10">
        <v>12002</v>
      </c>
      <c r="C11" s="29" t="s">
        <v>22</v>
      </c>
      <c r="D11" s="10">
        <v>10</v>
      </c>
      <c r="E11" s="248">
        <v>17.899999999999999</v>
      </c>
      <c r="F11" s="249">
        <v>1.26</v>
      </c>
      <c r="G11" s="249">
        <v>1.31</v>
      </c>
      <c r="H11" s="249">
        <v>0.03</v>
      </c>
      <c r="I11" s="250">
        <v>6</v>
      </c>
      <c r="J11" s="251">
        <v>0.31</v>
      </c>
      <c r="K11" s="252">
        <v>35</v>
      </c>
      <c r="L11" s="253">
        <v>1.4000000000000002E-2</v>
      </c>
      <c r="M11" s="254">
        <v>7.1999999999999995E-2</v>
      </c>
      <c r="N11" s="252">
        <v>0</v>
      </c>
      <c r="O11" s="255">
        <v>0</v>
      </c>
      <c r="P11" s="255">
        <v>0.03</v>
      </c>
      <c r="Q11" s="936"/>
      <c r="R11" s="936"/>
      <c r="S11" s="936"/>
      <c r="T11" s="936"/>
      <c r="U11" s="936"/>
    </row>
    <row r="12" spans="2:21">
      <c r="B12" s="10">
        <v>6227</v>
      </c>
      <c r="C12" s="29" t="s">
        <v>27</v>
      </c>
      <c r="D12" s="10">
        <v>5</v>
      </c>
      <c r="E12" s="248">
        <v>1.55</v>
      </c>
      <c r="F12" s="249">
        <v>7.4999999999999997E-2</v>
      </c>
      <c r="G12" s="249">
        <v>1.4999999999999999E-2</v>
      </c>
      <c r="H12" s="249">
        <v>0.35</v>
      </c>
      <c r="I12" s="250">
        <v>2.7</v>
      </c>
      <c r="J12" s="251">
        <v>3.5000000000000003E-2</v>
      </c>
      <c r="K12" s="252">
        <v>7.5</v>
      </c>
      <c r="L12" s="253">
        <v>2.5000000000000001E-3</v>
      </c>
      <c r="M12" s="254">
        <v>4.4999999999999997E-3</v>
      </c>
      <c r="N12" s="252">
        <v>1.55</v>
      </c>
      <c r="O12" s="255">
        <v>0.14499999999999999</v>
      </c>
      <c r="P12" s="255">
        <v>0</v>
      </c>
      <c r="Q12" s="936"/>
      <c r="R12" s="936"/>
      <c r="S12" s="936"/>
      <c r="T12" s="936"/>
      <c r="U12" s="936"/>
    </row>
    <row r="13" spans="2:21">
      <c r="B13" s="10">
        <v>9004</v>
      </c>
      <c r="C13" s="29" t="s">
        <v>234</v>
      </c>
      <c r="D13" s="10">
        <v>0.2</v>
      </c>
      <c r="E13" s="248">
        <v>0.376</v>
      </c>
      <c r="F13" s="249">
        <v>8.2799999999999999E-2</v>
      </c>
      <c r="G13" s="249">
        <v>7.4000000000000012E-3</v>
      </c>
      <c r="H13" s="249">
        <v>8.8599999999999998E-2</v>
      </c>
      <c r="I13" s="250">
        <v>0.56000000000000005</v>
      </c>
      <c r="J13" s="251">
        <v>2.2800000000000001E-2</v>
      </c>
      <c r="K13" s="252">
        <v>4.5999999999999996</v>
      </c>
      <c r="L13" s="253">
        <v>1.3799999999999999E-3</v>
      </c>
      <c r="M13" s="254">
        <v>4.6600000000000001E-3</v>
      </c>
      <c r="N13" s="252">
        <v>0.42</v>
      </c>
      <c r="O13" s="255">
        <v>7.2000000000000008E-2</v>
      </c>
      <c r="P13" s="255">
        <v>2.5999999999999999E-3</v>
      </c>
      <c r="Q13" s="936"/>
      <c r="R13" s="936"/>
      <c r="S13" s="936"/>
      <c r="T13" s="936"/>
      <c r="U13" s="936"/>
    </row>
    <row r="14" spans="2:21">
      <c r="B14" s="10">
        <v>17081</v>
      </c>
      <c r="C14" s="29" t="s">
        <v>239</v>
      </c>
      <c r="D14" s="10">
        <v>3</v>
      </c>
      <c r="E14" s="248">
        <v>7.95</v>
      </c>
      <c r="F14" s="249">
        <v>9.8999999999999991E-2</v>
      </c>
      <c r="G14" s="249">
        <v>0.309</v>
      </c>
      <c r="H14" s="249">
        <v>1.194</v>
      </c>
      <c r="I14" s="250">
        <v>1.86</v>
      </c>
      <c r="J14" s="251">
        <v>0.06</v>
      </c>
      <c r="K14" s="252">
        <v>0.03</v>
      </c>
      <c r="L14" s="253">
        <v>3.3E-3</v>
      </c>
      <c r="M14" s="254">
        <v>2.1000000000000003E-3</v>
      </c>
      <c r="N14" s="252">
        <v>0</v>
      </c>
      <c r="O14" s="255">
        <v>0</v>
      </c>
      <c r="P14" s="255">
        <v>0.18299999999999997</v>
      </c>
      <c r="Q14" s="936"/>
      <c r="R14" s="936"/>
      <c r="S14" s="936"/>
      <c r="T14" s="936"/>
      <c r="U14" s="936"/>
    </row>
    <row r="15" spans="2:21">
      <c r="B15" s="10">
        <v>17009</v>
      </c>
      <c r="C15" s="29" t="s">
        <v>250</v>
      </c>
      <c r="D15" s="10">
        <v>5</v>
      </c>
      <c r="E15" s="248">
        <v>5.55</v>
      </c>
      <c r="F15" s="249">
        <v>0.59</v>
      </c>
      <c r="G15" s="249">
        <v>0</v>
      </c>
      <c r="H15" s="249">
        <v>0.79500000000000004</v>
      </c>
      <c r="I15" s="250">
        <v>2</v>
      </c>
      <c r="J15" s="251">
        <v>0.13500000000000001</v>
      </c>
      <c r="K15" s="252">
        <v>0</v>
      </c>
      <c r="L15" s="253">
        <v>3.5000000000000005E-3</v>
      </c>
      <c r="M15" s="254">
        <v>8.5000000000000006E-3</v>
      </c>
      <c r="N15" s="252">
        <v>0</v>
      </c>
      <c r="O15" s="255">
        <v>0</v>
      </c>
      <c r="P15" s="255">
        <v>0.65</v>
      </c>
      <c r="Q15" s="936"/>
      <c r="R15" s="936"/>
      <c r="S15" s="936"/>
      <c r="T15" s="936"/>
      <c r="U15" s="936"/>
    </row>
    <row r="16" spans="2:21">
      <c r="B16" s="28"/>
      <c r="C16" s="28" t="s">
        <v>261</v>
      </c>
      <c r="D16" s="256">
        <v>420.2</v>
      </c>
      <c r="E16" s="257">
        <v>579.54600000000005</v>
      </c>
      <c r="F16" s="258">
        <v>36.537799999999997</v>
      </c>
      <c r="G16" s="258">
        <v>3.7414000000000005</v>
      </c>
      <c r="H16" s="258">
        <v>94.316599999999994</v>
      </c>
      <c r="I16" s="259">
        <v>35.809999999999995</v>
      </c>
      <c r="J16" s="258">
        <v>2.2528000000000006</v>
      </c>
      <c r="K16" s="260">
        <v>130.63</v>
      </c>
      <c r="L16" s="261">
        <v>0.23768000000000003</v>
      </c>
      <c r="M16" s="262">
        <v>0.18876000000000001</v>
      </c>
      <c r="N16" s="260">
        <v>6.47</v>
      </c>
      <c r="O16" s="263">
        <v>2.0670000000000002</v>
      </c>
      <c r="P16" s="263">
        <v>2.5206</v>
      </c>
      <c r="Q16" s="28">
        <v>2</v>
      </c>
      <c r="R16" s="28">
        <v>5</v>
      </c>
      <c r="S16" s="28">
        <v>1</v>
      </c>
      <c r="T16" s="28">
        <v>0</v>
      </c>
      <c r="U16" s="28">
        <v>0</v>
      </c>
    </row>
    <row r="17" spans="3:16">
      <c r="D17" s="14"/>
      <c r="E17" s="14"/>
      <c r="F17" s="14"/>
      <c r="G17" s="14"/>
    </row>
    <row r="18" spans="3:16">
      <c r="C18" s="10"/>
      <c r="D18" s="17"/>
      <c r="E18" s="18"/>
      <c r="F18" s="17"/>
      <c r="G18" s="18"/>
      <c r="H18" s="11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3:16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3:16">
      <c r="C24" s="10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3:16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</sheetData>
  <mergeCells count="1">
    <mergeCell ref="Q3:U15"/>
  </mergeCells>
  <phoneticPr fontId="1"/>
  <pageMargins left="0.7" right="0.7" top="0.75" bottom="0.75" header="0.3" footer="0.3"/>
  <pageSetup paperSize="9" scale="79" orientation="landscape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"/>
  <sheetViews>
    <sheetView workbookViewId="0"/>
  </sheetViews>
  <sheetFormatPr defaultRowHeight="13.5"/>
  <cols>
    <col min="1" max="1" width="3.875" style="478" customWidth="1"/>
    <col min="2" max="2" width="12.625" customWidth="1"/>
    <col min="3" max="3" width="18" customWidth="1"/>
    <col min="4" max="16" width="11.125" customWidth="1"/>
  </cols>
  <sheetData>
    <row r="1" spans="2:21">
      <c r="B1" t="s">
        <v>990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>
        <v>4033</v>
      </c>
      <c r="C3" s="25" t="s">
        <v>175</v>
      </c>
      <c r="D3" s="22">
        <v>35</v>
      </c>
      <c r="E3" s="240">
        <v>82</v>
      </c>
      <c r="F3" s="240">
        <v>1.7</v>
      </c>
      <c r="G3" s="240">
        <v>1.1000000000000001</v>
      </c>
      <c r="H3" s="240">
        <v>0.7</v>
      </c>
      <c r="I3" s="240">
        <v>15</v>
      </c>
      <c r="J3" s="240">
        <v>0.3</v>
      </c>
      <c r="K3" s="240">
        <v>0</v>
      </c>
      <c r="L3" s="240">
        <v>0.04</v>
      </c>
      <c r="M3" s="240">
        <v>0.01</v>
      </c>
      <c r="N3" s="240" t="s">
        <v>862</v>
      </c>
      <c r="O3" s="238">
        <v>0.1</v>
      </c>
      <c r="P3" s="240">
        <v>0</v>
      </c>
      <c r="Q3" s="935"/>
      <c r="R3" s="935"/>
      <c r="S3" s="935"/>
      <c r="T3" s="935"/>
      <c r="U3" s="935"/>
    </row>
    <row r="4" spans="2:21">
      <c r="B4">
        <v>9027</v>
      </c>
      <c r="C4" s="411" t="s">
        <v>991</v>
      </c>
      <c r="D4" s="22">
        <v>1</v>
      </c>
      <c r="E4" s="240">
        <v>6</v>
      </c>
      <c r="F4" s="240">
        <v>0</v>
      </c>
      <c r="G4" s="240">
        <v>0</v>
      </c>
      <c r="H4" s="240">
        <v>0.7</v>
      </c>
      <c r="I4" s="240">
        <v>7</v>
      </c>
      <c r="J4" s="240">
        <v>0</v>
      </c>
      <c r="K4" s="240">
        <v>0</v>
      </c>
      <c r="L4" s="240">
        <v>0</v>
      </c>
      <c r="M4" s="240">
        <v>0</v>
      </c>
      <c r="N4" s="240">
        <v>0</v>
      </c>
      <c r="O4" s="238">
        <v>0.7</v>
      </c>
      <c r="P4" s="240">
        <v>0</v>
      </c>
      <c r="Q4" s="936"/>
      <c r="R4" s="936"/>
      <c r="S4" s="936"/>
      <c r="T4" s="936"/>
      <c r="U4" s="936"/>
    </row>
    <row r="5" spans="2:21">
      <c r="B5">
        <v>3003</v>
      </c>
      <c r="C5" s="412" t="s">
        <v>863</v>
      </c>
      <c r="D5" s="22">
        <v>0.5</v>
      </c>
      <c r="E5" s="240">
        <v>8</v>
      </c>
      <c r="F5" s="240">
        <v>0</v>
      </c>
      <c r="G5" s="240">
        <v>0</v>
      </c>
      <c r="H5" s="240">
        <v>0.5</v>
      </c>
      <c r="I5" s="240">
        <v>0</v>
      </c>
      <c r="J5" s="240" t="s">
        <v>862</v>
      </c>
      <c r="K5" s="240">
        <v>0</v>
      </c>
      <c r="L5" s="240">
        <v>0</v>
      </c>
      <c r="M5" s="240">
        <v>0</v>
      </c>
      <c r="N5" s="240">
        <v>0</v>
      </c>
      <c r="O5" s="238">
        <v>0</v>
      </c>
      <c r="P5" s="240">
        <v>0</v>
      </c>
      <c r="Q5" s="936"/>
      <c r="R5" s="936"/>
      <c r="S5" s="936"/>
      <c r="T5" s="936"/>
      <c r="U5" s="936"/>
    </row>
    <row r="6" spans="2:21">
      <c r="B6">
        <v>17012</v>
      </c>
      <c r="C6" s="412" t="s">
        <v>992</v>
      </c>
      <c r="D6" s="413">
        <v>0.5</v>
      </c>
      <c r="E6" s="240">
        <v>0</v>
      </c>
      <c r="F6" s="240">
        <v>0</v>
      </c>
      <c r="G6" s="240">
        <v>0</v>
      </c>
      <c r="H6" s="240">
        <v>0</v>
      </c>
      <c r="I6" s="240">
        <v>0</v>
      </c>
      <c r="J6" s="240" t="s">
        <v>862</v>
      </c>
      <c r="K6" s="240">
        <v>0</v>
      </c>
      <c r="L6" s="240">
        <v>0</v>
      </c>
      <c r="M6" s="240">
        <v>0</v>
      </c>
      <c r="N6" s="240">
        <v>0</v>
      </c>
      <c r="O6" s="238">
        <v>0</v>
      </c>
      <c r="P6" s="240">
        <v>0.5</v>
      </c>
      <c r="Q6" s="936"/>
      <c r="R6" s="936"/>
      <c r="S6" s="936"/>
      <c r="T6" s="936"/>
      <c r="U6" s="936"/>
    </row>
    <row r="7" spans="2:21">
      <c r="B7">
        <v>17021</v>
      </c>
      <c r="C7" s="412" t="s">
        <v>993</v>
      </c>
      <c r="D7" s="414">
        <v>25</v>
      </c>
      <c r="E7" s="240">
        <v>2</v>
      </c>
      <c r="F7" s="240">
        <v>0.1</v>
      </c>
      <c r="G7" s="240" t="s">
        <v>862</v>
      </c>
      <c r="H7" s="240">
        <v>0.1</v>
      </c>
      <c r="I7" s="240">
        <v>1</v>
      </c>
      <c r="J7" s="240" t="s">
        <v>862</v>
      </c>
      <c r="K7" s="240" t="s">
        <v>968</v>
      </c>
      <c r="L7" s="240">
        <v>0</v>
      </c>
      <c r="M7" s="240">
        <v>0</v>
      </c>
      <c r="N7" s="240" t="s">
        <v>862</v>
      </c>
      <c r="O7" s="238" t="s">
        <v>969</v>
      </c>
      <c r="P7" s="240">
        <v>0</v>
      </c>
      <c r="Q7" s="936"/>
      <c r="R7" s="936"/>
      <c r="S7" s="936"/>
      <c r="T7" s="936"/>
      <c r="U7" s="936"/>
    </row>
    <row r="8" spans="2:21">
      <c r="B8">
        <v>17007</v>
      </c>
      <c r="C8" s="412" t="s">
        <v>5</v>
      </c>
      <c r="D8" s="414">
        <v>4.5</v>
      </c>
      <c r="E8" s="240">
        <v>13</v>
      </c>
      <c r="F8" s="240">
        <v>0.3</v>
      </c>
      <c r="G8" s="240">
        <v>0</v>
      </c>
      <c r="H8" s="240">
        <v>0.5</v>
      </c>
      <c r="I8" s="240">
        <v>1</v>
      </c>
      <c r="J8" s="240">
        <v>0.1</v>
      </c>
      <c r="K8" s="240">
        <v>0</v>
      </c>
      <c r="L8" s="240">
        <v>0</v>
      </c>
      <c r="M8" s="240">
        <v>0.01</v>
      </c>
      <c r="N8" s="240">
        <v>0</v>
      </c>
      <c r="O8" s="238">
        <v>0</v>
      </c>
      <c r="P8" s="240">
        <v>0.7</v>
      </c>
      <c r="Q8" s="936"/>
      <c r="R8" s="936"/>
      <c r="S8" s="936"/>
      <c r="T8" s="936"/>
      <c r="U8" s="936"/>
    </row>
    <row r="9" spans="2:21">
      <c r="B9">
        <v>16025</v>
      </c>
      <c r="C9" s="412" t="s">
        <v>970</v>
      </c>
      <c r="D9" s="414">
        <v>4.5</v>
      </c>
      <c r="E9" s="240">
        <v>45</v>
      </c>
      <c r="F9" s="240">
        <v>0</v>
      </c>
      <c r="G9" s="240" t="s">
        <v>862</v>
      </c>
      <c r="H9" s="240">
        <v>1.9</v>
      </c>
      <c r="I9" s="240">
        <v>0</v>
      </c>
      <c r="J9" s="240">
        <v>0</v>
      </c>
      <c r="K9" s="240">
        <v>0</v>
      </c>
      <c r="L9" s="240" t="s">
        <v>862</v>
      </c>
      <c r="M9" s="240">
        <v>0</v>
      </c>
      <c r="N9" s="240">
        <v>0</v>
      </c>
      <c r="O9" s="238" t="s">
        <v>969</v>
      </c>
      <c r="P9" s="240">
        <v>0</v>
      </c>
      <c r="Q9" s="936"/>
      <c r="R9" s="936"/>
      <c r="S9" s="936"/>
      <c r="T9" s="936"/>
      <c r="U9" s="936"/>
    </row>
    <row r="10" spans="2:21">
      <c r="B10" s="25">
        <v>17081</v>
      </c>
      <c r="C10" s="412" t="s">
        <v>994</v>
      </c>
      <c r="D10" s="414">
        <v>1</v>
      </c>
      <c r="E10" s="240">
        <v>11</v>
      </c>
      <c r="F10" s="240">
        <v>0</v>
      </c>
      <c r="G10" s="240">
        <v>0.1</v>
      </c>
      <c r="H10" s="240">
        <v>0.4</v>
      </c>
      <c r="I10" s="240">
        <v>1</v>
      </c>
      <c r="J10" s="240">
        <v>0</v>
      </c>
      <c r="K10" s="240">
        <v>0</v>
      </c>
      <c r="L10" s="240">
        <v>0</v>
      </c>
      <c r="M10" s="240">
        <v>0</v>
      </c>
      <c r="N10" s="240">
        <v>0</v>
      </c>
      <c r="O10" s="238" t="s">
        <v>969</v>
      </c>
      <c r="P10" s="240">
        <v>0.1</v>
      </c>
      <c r="Q10" s="936"/>
      <c r="R10" s="936"/>
      <c r="S10" s="936"/>
      <c r="T10" s="936"/>
      <c r="U10" s="936"/>
    </row>
    <row r="11" spans="2:21">
      <c r="B11" s="28"/>
      <c r="C11" s="28" t="s">
        <v>995</v>
      </c>
      <c r="D11" s="161"/>
      <c r="E11" s="241">
        <v>168</v>
      </c>
      <c r="F11" s="241">
        <v>2.2000000000000002</v>
      </c>
      <c r="G11" s="241">
        <v>1.2</v>
      </c>
      <c r="H11" s="241">
        <v>4.8</v>
      </c>
      <c r="I11" s="241">
        <v>25</v>
      </c>
      <c r="J11" s="241">
        <v>0.4</v>
      </c>
      <c r="K11" s="241">
        <v>0</v>
      </c>
      <c r="L11" s="241">
        <v>0.04</v>
      </c>
      <c r="M11" s="241">
        <v>0.02</v>
      </c>
      <c r="N11" s="241">
        <v>0</v>
      </c>
      <c r="O11" s="241">
        <v>0.8</v>
      </c>
      <c r="P11" s="241">
        <v>1.2</v>
      </c>
      <c r="Q11" s="241">
        <v>0</v>
      </c>
      <c r="R11" s="241">
        <v>0</v>
      </c>
      <c r="S11" s="241">
        <v>0</v>
      </c>
      <c r="T11" s="241">
        <v>0</v>
      </c>
      <c r="U11" s="241">
        <v>0</v>
      </c>
    </row>
  </sheetData>
  <mergeCells count="1">
    <mergeCell ref="Q3:U10"/>
  </mergeCells>
  <phoneticPr fontId="1"/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workbookViewId="0"/>
  </sheetViews>
  <sheetFormatPr defaultRowHeight="13.5"/>
  <cols>
    <col min="1" max="1" width="3.875" style="478" customWidth="1"/>
    <col min="2" max="2" width="12.625" customWidth="1"/>
    <col min="3" max="3" width="16.375" customWidth="1"/>
    <col min="4" max="16" width="11.125" customWidth="1"/>
  </cols>
  <sheetData>
    <row r="1" spans="2:21">
      <c r="B1" t="s">
        <v>996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5017</v>
      </c>
      <c r="C3" s="240" t="s">
        <v>997</v>
      </c>
      <c r="D3" s="240">
        <v>10</v>
      </c>
      <c r="E3" s="240">
        <v>58</v>
      </c>
      <c r="F3" s="240">
        <v>2</v>
      </c>
      <c r="G3" s="240">
        <v>5.2</v>
      </c>
      <c r="H3" s="240">
        <v>1.8</v>
      </c>
      <c r="I3" s="240">
        <v>120</v>
      </c>
      <c r="J3" s="240">
        <v>1</v>
      </c>
      <c r="K3" s="240">
        <v>0</v>
      </c>
      <c r="L3" s="240">
        <v>0.1</v>
      </c>
      <c r="M3" s="240">
        <v>0.03</v>
      </c>
      <c r="N3" s="240" t="s">
        <v>862</v>
      </c>
      <c r="O3" s="240">
        <v>1.1000000000000001</v>
      </c>
      <c r="P3" s="240">
        <v>0</v>
      </c>
      <c r="Q3" s="935"/>
      <c r="R3" s="935"/>
      <c r="S3" s="935"/>
      <c r="T3" s="935"/>
      <c r="U3" s="935"/>
    </row>
    <row r="4" spans="2:21">
      <c r="B4" s="240">
        <v>2029</v>
      </c>
      <c r="C4" s="240" t="s">
        <v>998</v>
      </c>
      <c r="D4" s="240">
        <v>10</v>
      </c>
      <c r="E4" s="240">
        <v>35</v>
      </c>
      <c r="F4" s="240">
        <v>0</v>
      </c>
      <c r="G4" s="240">
        <v>0</v>
      </c>
      <c r="H4" s="240">
        <v>8.6</v>
      </c>
      <c r="I4" s="240">
        <v>2</v>
      </c>
      <c r="J4" s="240">
        <v>0.2</v>
      </c>
      <c r="K4" s="240">
        <v>0</v>
      </c>
      <c r="L4" s="240">
        <v>0</v>
      </c>
      <c r="M4" s="240">
        <v>0</v>
      </c>
      <c r="N4" s="240">
        <v>0</v>
      </c>
      <c r="O4" s="240">
        <v>0</v>
      </c>
      <c r="P4" s="240">
        <v>0</v>
      </c>
      <c r="Q4" s="936"/>
      <c r="R4" s="936"/>
      <c r="S4" s="936"/>
      <c r="T4" s="936"/>
      <c r="U4" s="936"/>
    </row>
    <row r="5" spans="2:21">
      <c r="B5" s="240">
        <v>3003</v>
      </c>
      <c r="C5" s="240" t="s">
        <v>863</v>
      </c>
      <c r="D5" s="240">
        <v>1</v>
      </c>
      <c r="E5" s="240">
        <v>4</v>
      </c>
      <c r="F5" s="240">
        <v>0</v>
      </c>
      <c r="G5" s="240">
        <v>0</v>
      </c>
      <c r="H5" s="240">
        <v>1</v>
      </c>
      <c r="I5" s="240">
        <v>0</v>
      </c>
      <c r="J5" s="240" t="s">
        <v>862</v>
      </c>
      <c r="K5" s="240">
        <v>0</v>
      </c>
      <c r="L5" s="240">
        <v>0</v>
      </c>
      <c r="M5" s="240">
        <v>0</v>
      </c>
      <c r="N5" s="240">
        <v>0</v>
      </c>
      <c r="O5" s="240">
        <v>0</v>
      </c>
      <c r="P5" s="240">
        <v>0</v>
      </c>
      <c r="Q5" s="936"/>
      <c r="R5" s="936"/>
      <c r="S5" s="936"/>
      <c r="T5" s="936"/>
      <c r="U5" s="936"/>
    </row>
    <row r="6" spans="2:21">
      <c r="B6" s="240">
        <v>17012</v>
      </c>
      <c r="C6" s="240" t="s">
        <v>0</v>
      </c>
      <c r="D6" s="240">
        <v>0.5</v>
      </c>
      <c r="E6" s="240">
        <v>0</v>
      </c>
      <c r="F6" s="240">
        <v>0</v>
      </c>
      <c r="G6" s="240">
        <v>0</v>
      </c>
      <c r="H6" s="240">
        <v>0</v>
      </c>
      <c r="I6" s="240">
        <v>0</v>
      </c>
      <c r="J6" s="240" t="s">
        <v>862</v>
      </c>
      <c r="K6" s="240">
        <v>0</v>
      </c>
      <c r="L6" s="240">
        <v>0</v>
      </c>
      <c r="M6" s="240">
        <v>0</v>
      </c>
      <c r="N6" s="240">
        <v>0</v>
      </c>
      <c r="O6" s="240">
        <v>0</v>
      </c>
      <c r="P6" s="240">
        <v>0.5</v>
      </c>
      <c r="Q6" s="936"/>
      <c r="R6" s="936"/>
      <c r="S6" s="936"/>
      <c r="T6" s="936"/>
      <c r="U6" s="936"/>
    </row>
    <row r="7" spans="2:21">
      <c r="B7" s="240">
        <v>16001</v>
      </c>
      <c r="C7" s="240" t="s">
        <v>999</v>
      </c>
      <c r="D7" s="240">
        <v>1.3</v>
      </c>
      <c r="E7" s="240">
        <v>1</v>
      </c>
      <c r="F7" s="240">
        <v>0</v>
      </c>
      <c r="G7" s="240" t="s">
        <v>862</v>
      </c>
      <c r="H7" s="240">
        <v>0.1</v>
      </c>
      <c r="I7" s="240">
        <v>0</v>
      </c>
      <c r="J7" s="240" t="s">
        <v>862</v>
      </c>
      <c r="K7" s="240">
        <v>0</v>
      </c>
      <c r="L7" s="240" t="s">
        <v>862</v>
      </c>
      <c r="M7" s="240">
        <v>0</v>
      </c>
      <c r="N7" s="240">
        <v>0</v>
      </c>
      <c r="O7" s="240">
        <v>0</v>
      </c>
      <c r="P7" s="240">
        <v>0</v>
      </c>
      <c r="Q7" s="936"/>
      <c r="R7" s="936"/>
      <c r="S7" s="936"/>
      <c r="T7" s="936"/>
      <c r="U7" s="936"/>
    </row>
    <row r="8" spans="2:21">
      <c r="B8" s="240">
        <v>17081</v>
      </c>
      <c r="C8" s="240" t="s">
        <v>1000</v>
      </c>
      <c r="D8" s="240">
        <v>1</v>
      </c>
      <c r="E8" s="240">
        <v>3</v>
      </c>
      <c r="F8" s="240">
        <v>0</v>
      </c>
      <c r="G8" s="240">
        <v>0.1</v>
      </c>
      <c r="H8" s="240">
        <v>0.4</v>
      </c>
      <c r="I8" s="240">
        <v>1</v>
      </c>
      <c r="J8" s="240">
        <v>0</v>
      </c>
      <c r="K8" s="240">
        <v>0</v>
      </c>
      <c r="L8" s="240">
        <v>0</v>
      </c>
      <c r="M8" s="240">
        <v>0</v>
      </c>
      <c r="N8" s="240">
        <v>0</v>
      </c>
      <c r="O8" s="240" t="s">
        <v>969</v>
      </c>
      <c r="P8" s="240">
        <v>0.1</v>
      </c>
      <c r="Q8" s="936"/>
      <c r="R8" s="936"/>
      <c r="S8" s="936"/>
      <c r="T8" s="936"/>
      <c r="U8" s="936"/>
    </row>
    <row r="9" spans="2:21">
      <c r="B9" s="240">
        <v>17007</v>
      </c>
      <c r="C9" s="240" t="s">
        <v>5</v>
      </c>
      <c r="D9" s="240">
        <v>3</v>
      </c>
      <c r="E9" s="240">
        <v>2</v>
      </c>
      <c r="F9" s="240">
        <v>0.2</v>
      </c>
      <c r="G9" s="240">
        <v>0</v>
      </c>
      <c r="H9" s="240">
        <v>0.3</v>
      </c>
      <c r="I9" s="240">
        <v>1</v>
      </c>
      <c r="J9" s="240">
        <v>0.1</v>
      </c>
      <c r="K9" s="240">
        <v>0</v>
      </c>
      <c r="L9" s="240">
        <v>0</v>
      </c>
      <c r="M9" s="240">
        <v>0.01</v>
      </c>
      <c r="N9" s="240">
        <v>0</v>
      </c>
      <c r="O9" s="240">
        <v>0</v>
      </c>
      <c r="P9" s="240">
        <v>0.4</v>
      </c>
      <c r="Q9" s="936"/>
      <c r="R9" s="936"/>
      <c r="S9" s="936"/>
      <c r="T9" s="936"/>
      <c r="U9" s="936"/>
    </row>
    <row r="10" spans="2:21">
      <c r="B10" s="28"/>
      <c r="C10" s="28" t="s">
        <v>1001</v>
      </c>
      <c r="D10" s="161"/>
      <c r="E10" s="241">
        <v>103</v>
      </c>
      <c r="F10" s="241">
        <v>2.2999999999999998</v>
      </c>
      <c r="G10" s="241">
        <v>5.3</v>
      </c>
      <c r="H10" s="241">
        <v>12.2</v>
      </c>
      <c r="I10" s="241">
        <v>123</v>
      </c>
      <c r="J10" s="241">
        <v>1.2</v>
      </c>
      <c r="K10" s="241">
        <v>0</v>
      </c>
      <c r="L10" s="241">
        <v>0.1</v>
      </c>
      <c r="M10" s="241">
        <v>0.03</v>
      </c>
      <c r="N10" s="241">
        <v>0</v>
      </c>
      <c r="O10" s="241">
        <v>1.1000000000000001</v>
      </c>
      <c r="P10" s="454" t="s">
        <v>1002</v>
      </c>
      <c r="Q10" s="241">
        <v>0</v>
      </c>
      <c r="R10" s="241">
        <v>0</v>
      </c>
      <c r="S10" s="241">
        <v>0</v>
      </c>
      <c r="T10" s="241">
        <v>0</v>
      </c>
      <c r="U10" s="241">
        <v>0</v>
      </c>
    </row>
  </sheetData>
  <mergeCells count="1">
    <mergeCell ref="Q3:U9"/>
  </mergeCells>
  <phoneticPr fontId="1"/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"/>
  <sheetViews>
    <sheetView workbookViewId="0"/>
  </sheetViews>
  <sheetFormatPr defaultRowHeight="13.5"/>
  <cols>
    <col min="1" max="1" width="3.875" style="478" customWidth="1"/>
    <col min="2" max="2" width="12.625" customWidth="1"/>
    <col min="3" max="3" width="19" customWidth="1"/>
    <col min="4" max="16" width="11.125" customWidth="1"/>
  </cols>
  <sheetData>
    <row r="1" spans="2:21">
      <c r="B1" t="s">
        <v>1003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 ht="13.5" customHeight="1">
      <c r="B3" s="240">
        <v>12004</v>
      </c>
      <c r="C3" s="240" t="s">
        <v>1004</v>
      </c>
      <c r="D3" s="240">
        <v>55</v>
      </c>
      <c r="E3" s="240">
        <v>83</v>
      </c>
      <c r="F3" s="455">
        <v>6.8</v>
      </c>
      <c r="G3" s="240">
        <v>5.7</v>
      </c>
      <c r="H3" s="240">
        <v>0.2</v>
      </c>
      <c r="I3" s="240">
        <v>28</v>
      </c>
      <c r="J3" s="240">
        <v>1</v>
      </c>
      <c r="K3" s="240">
        <v>83</v>
      </c>
      <c r="L3" s="240">
        <v>0.03</v>
      </c>
      <c r="M3" s="240">
        <v>0.24</v>
      </c>
      <c r="N3" s="240">
        <v>0</v>
      </c>
      <c r="O3" s="240">
        <v>0</v>
      </c>
      <c r="P3" s="240">
        <v>0.2</v>
      </c>
      <c r="Q3" s="935"/>
      <c r="R3" s="935"/>
      <c r="S3" s="935"/>
      <c r="T3" s="935"/>
      <c r="U3" s="935"/>
    </row>
    <row r="4" spans="2:21" ht="13.5" customHeight="1">
      <c r="B4" s="240">
        <v>17021</v>
      </c>
      <c r="C4" s="240" t="s">
        <v>174</v>
      </c>
      <c r="D4" s="238">
        <v>60</v>
      </c>
      <c r="E4" s="238">
        <v>1</v>
      </c>
      <c r="F4" s="762">
        <v>0.2</v>
      </c>
      <c r="G4" s="723" t="s">
        <v>862</v>
      </c>
      <c r="H4" s="238">
        <v>0.2</v>
      </c>
      <c r="I4" s="238">
        <v>2</v>
      </c>
      <c r="J4" s="723" t="s">
        <v>862</v>
      </c>
      <c r="K4" s="723" t="s">
        <v>968</v>
      </c>
      <c r="L4" s="238">
        <v>0.01</v>
      </c>
      <c r="M4" s="238">
        <v>0.01</v>
      </c>
      <c r="N4" s="723" t="s">
        <v>862</v>
      </c>
      <c r="O4" s="238" t="s">
        <v>969</v>
      </c>
      <c r="P4" s="238">
        <v>0.1</v>
      </c>
      <c r="Q4" s="936"/>
      <c r="R4" s="936"/>
      <c r="S4" s="936"/>
      <c r="T4" s="936"/>
      <c r="U4" s="936"/>
    </row>
    <row r="5" spans="2:21" ht="13.5" customHeight="1">
      <c r="B5" s="240">
        <v>17012</v>
      </c>
      <c r="C5" s="240" t="s">
        <v>0</v>
      </c>
      <c r="D5" s="238">
        <v>0.5</v>
      </c>
      <c r="E5" s="238">
        <v>0</v>
      </c>
      <c r="F5" s="762">
        <v>0</v>
      </c>
      <c r="G5" s="238">
        <v>0</v>
      </c>
      <c r="H5" s="238">
        <v>0</v>
      </c>
      <c r="I5" s="238">
        <v>0</v>
      </c>
      <c r="J5" s="723" t="s">
        <v>862</v>
      </c>
      <c r="K5" s="238">
        <v>0</v>
      </c>
      <c r="L5" s="238">
        <v>0</v>
      </c>
      <c r="M5" s="238">
        <v>0</v>
      </c>
      <c r="N5" s="238">
        <v>0</v>
      </c>
      <c r="O5" s="238">
        <v>0</v>
      </c>
      <c r="P5" s="238">
        <v>0.5</v>
      </c>
      <c r="Q5" s="936"/>
      <c r="R5" s="936"/>
      <c r="S5" s="936"/>
      <c r="T5" s="936"/>
      <c r="U5" s="936"/>
    </row>
    <row r="6" spans="2:21" ht="13.5" customHeight="1">
      <c r="B6" s="240">
        <v>17008</v>
      </c>
      <c r="C6" s="240" t="s">
        <v>170</v>
      </c>
      <c r="D6" s="238">
        <v>0.5</v>
      </c>
      <c r="E6" s="238">
        <v>0</v>
      </c>
      <c r="F6" s="762">
        <v>0</v>
      </c>
      <c r="G6" s="238">
        <v>0</v>
      </c>
      <c r="H6" s="238">
        <v>0</v>
      </c>
      <c r="I6" s="238">
        <v>0</v>
      </c>
      <c r="J6" s="238">
        <v>0</v>
      </c>
      <c r="K6" s="238">
        <v>0</v>
      </c>
      <c r="L6" s="238">
        <v>0</v>
      </c>
      <c r="M6" s="238">
        <v>0</v>
      </c>
      <c r="N6" s="238">
        <v>0</v>
      </c>
      <c r="O6" s="238">
        <v>0</v>
      </c>
      <c r="P6" s="238">
        <v>0.1</v>
      </c>
      <c r="Q6" s="936"/>
      <c r="R6" s="936"/>
      <c r="S6" s="936"/>
      <c r="T6" s="936"/>
      <c r="U6" s="936"/>
    </row>
    <row r="7" spans="2:21" ht="13.5" customHeight="1">
      <c r="B7" s="240">
        <v>16025</v>
      </c>
      <c r="C7" s="240" t="s">
        <v>970</v>
      </c>
      <c r="D7" s="238">
        <v>1.5</v>
      </c>
      <c r="E7" s="238">
        <v>4</v>
      </c>
      <c r="F7" s="762">
        <v>0</v>
      </c>
      <c r="G7" s="723" t="s">
        <v>862</v>
      </c>
      <c r="H7" s="238">
        <v>0.6</v>
      </c>
      <c r="I7" s="238">
        <v>0</v>
      </c>
      <c r="J7" s="238">
        <v>0</v>
      </c>
      <c r="K7" s="238">
        <v>0</v>
      </c>
      <c r="L7" s="238" t="s">
        <v>862</v>
      </c>
      <c r="M7" s="238">
        <v>0</v>
      </c>
      <c r="N7" s="238">
        <v>0</v>
      </c>
      <c r="O7" s="238" t="s">
        <v>969</v>
      </c>
      <c r="P7" s="238">
        <v>0</v>
      </c>
      <c r="Q7" s="936"/>
      <c r="R7" s="936"/>
      <c r="S7" s="936"/>
      <c r="T7" s="936"/>
      <c r="U7" s="936"/>
    </row>
    <row r="8" spans="2:21" ht="13.5" customHeight="1">
      <c r="B8" s="240">
        <v>17021</v>
      </c>
      <c r="C8" s="240" t="s">
        <v>174</v>
      </c>
      <c r="D8" s="238">
        <v>50</v>
      </c>
      <c r="E8" s="238">
        <v>1</v>
      </c>
      <c r="F8" s="762">
        <v>0.2</v>
      </c>
      <c r="G8" s="723" t="s">
        <v>862</v>
      </c>
      <c r="H8" s="238">
        <v>0.2</v>
      </c>
      <c r="I8" s="238">
        <v>2</v>
      </c>
      <c r="J8" s="723" t="s">
        <v>862</v>
      </c>
      <c r="K8" s="723" t="s">
        <v>968</v>
      </c>
      <c r="L8" s="238">
        <v>0.01</v>
      </c>
      <c r="M8" s="238">
        <v>0.01</v>
      </c>
      <c r="N8" s="723" t="s">
        <v>862</v>
      </c>
      <c r="O8" s="238" t="s">
        <v>969</v>
      </c>
      <c r="P8" s="238">
        <v>0</v>
      </c>
      <c r="Q8" s="936"/>
      <c r="R8" s="936"/>
      <c r="S8" s="936"/>
      <c r="T8" s="936"/>
      <c r="U8" s="936"/>
    </row>
    <row r="9" spans="2:21" ht="13.5" customHeight="1">
      <c r="B9" s="240">
        <v>17012</v>
      </c>
      <c r="C9" s="240" t="s">
        <v>0</v>
      </c>
      <c r="D9" s="238">
        <v>0.5</v>
      </c>
      <c r="E9" s="238">
        <v>0</v>
      </c>
      <c r="F9" s="762">
        <v>0</v>
      </c>
      <c r="G9" s="238">
        <v>0</v>
      </c>
      <c r="H9" s="238">
        <v>0</v>
      </c>
      <c r="I9" s="238">
        <v>0</v>
      </c>
      <c r="J9" s="723" t="s">
        <v>862</v>
      </c>
      <c r="K9" s="238">
        <v>0</v>
      </c>
      <c r="L9" s="238">
        <v>0</v>
      </c>
      <c r="M9" s="238">
        <v>0</v>
      </c>
      <c r="N9" s="238">
        <v>0</v>
      </c>
      <c r="O9" s="238">
        <v>0</v>
      </c>
      <c r="P9" s="238">
        <v>0.5</v>
      </c>
      <c r="Q9" s="936"/>
      <c r="R9" s="936"/>
      <c r="S9" s="936"/>
      <c r="T9" s="936"/>
      <c r="U9" s="936"/>
    </row>
    <row r="10" spans="2:21" ht="13.5" customHeight="1">
      <c r="B10" s="240">
        <v>17007</v>
      </c>
      <c r="C10" s="240" t="s">
        <v>5</v>
      </c>
      <c r="D10" s="238">
        <v>1.5</v>
      </c>
      <c r="E10" s="238">
        <v>1</v>
      </c>
      <c r="F10" s="762">
        <v>0.1</v>
      </c>
      <c r="G10" s="238">
        <v>0</v>
      </c>
      <c r="H10" s="238">
        <v>0.2</v>
      </c>
      <c r="I10" s="238">
        <v>0</v>
      </c>
      <c r="J10" s="238">
        <v>0</v>
      </c>
      <c r="K10" s="238">
        <v>0</v>
      </c>
      <c r="L10" s="238">
        <v>0</v>
      </c>
      <c r="M10" s="238">
        <v>0</v>
      </c>
      <c r="N10" s="238">
        <v>0</v>
      </c>
      <c r="O10" s="238">
        <v>0</v>
      </c>
      <c r="P10" s="238">
        <v>0.2</v>
      </c>
      <c r="Q10" s="936"/>
      <c r="R10" s="936"/>
      <c r="S10" s="936"/>
      <c r="T10" s="936"/>
      <c r="U10" s="936"/>
    </row>
    <row r="11" spans="2:21" ht="13.5" customHeight="1">
      <c r="B11" s="28"/>
      <c r="C11" s="28" t="s">
        <v>1005</v>
      </c>
      <c r="D11" s="256"/>
      <c r="E11" s="722">
        <v>90</v>
      </c>
      <c r="F11" s="763">
        <v>7.2</v>
      </c>
      <c r="G11" s="722">
        <v>5.7</v>
      </c>
      <c r="H11" s="722">
        <v>1.3</v>
      </c>
      <c r="I11" s="722">
        <v>32</v>
      </c>
      <c r="J11" s="722">
        <v>1</v>
      </c>
      <c r="K11" s="722">
        <v>83</v>
      </c>
      <c r="L11" s="722">
        <v>0.05</v>
      </c>
      <c r="M11" s="722">
        <v>0.25</v>
      </c>
      <c r="N11" s="722">
        <v>0</v>
      </c>
      <c r="O11" s="456" t="s">
        <v>1006</v>
      </c>
      <c r="P11" s="722">
        <v>1.6</v>
      </c>
      <c r="Q11" s="241">
        <v>0</v>
      </c>
      <c r="R11" s="241">
        <v>1</v>
      </c>
      <c r="S11" s="241">
        <v>0</v>
      </c>
      <c r="T11" s="241">
        <v>0</v>
      </c>
      <c r="U11" s="241">
        <v>0</v>
      </c>
    </row>
  </sheetData>
  <mergeCells count="1">
    <mergeCell ref="Q3:U10"/>
  </mergeCells>
  <phoneticPr fontId="1"/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"/>
  <sheetViews>
    <sheetView workbookViewId="0"/>
  </sheetViews>
  <sheetFormatPr defaultRowHeight="13.5"/>
  <cols>
    <col min="1" max="1" width="3.875" style="478" customWidth="1"/>
    <col min="2" max="2" width="12.625" customWidth="1"/>
    <col min="3" max="3" width="23.125" customWidth="1"/>
    <col min="4" max="16" width="11.125" customWidth="1"/>
  </cols>
  <sheetData>
    <row r="1" spans="2:21" s="478" customFormat="1">
      <c r="B1" s="478" t="s">
        <v>2263</v>
      </c>
    </row>
    <row r="2" spans="2:21" s="478" customFormat="1" ht="27" customHeight="1">
      <c r="B2" s="19" t="s">
        <v>922</v>
      </c>
      <c r="C2" s="19" t="s">
        <v>923</v>
      </c>
      <c r="D2" s="20" t="s">
        <v>2175</v>
      </c>
      <c r="E2" s="20" t="s">
        <v>924</v>
      </c>
      <c r="F2" s="20" t="s">
        <v>2176</v>
      </c>
      <c r="G2" s="20" t="s">
        <v>2177</v>
      </c>
      <c r="H2" s="20" t="s">
        <v>2178</v>
      </c>
      <c r="I2" s="20" t="s">
        <v>925</v>
      </c>
      <c r="J2" s="20" t="s">
        <v>926</v>
      </c>
      <c r="K2" s="20" t="s">
        <v>927</v>
      </c>
      <c r="L2" s="20" t="s">
        <v>2179</v>
      </c>
      <c r="M2" s="20" t="s">
        <v>2180</v>
      </c>
      <c r="N2" s="20" t="s">
        <v>928</v>
      </c>
      <c r="O2" s="20" t="s">
        <v>2181</v>
      </c>
      <c r="P2" s="20" t="s">
        <v>2182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10056</v>
      </c>
      <c r="C3" s="478" t="s">
        <v>2170</v>
      </c>
      <c r="D3" s="10">
        <v>100</v>
      </c>
      <c r="E3" s="461">
        <v>206</v>
      </c>
      <c r="F3" s="462">
        <v>40.5</v>
      </c>
      <c r="G3" s="462">
        <v>3.5</v>
      </c>
      <c r="H3" s="462">
        <v>0.5</v>
      </c>
      <c r="I3" s="461">
        <v>520</v>
      </c>
      <c r="J3" s="471">
        <v>0.8</v>
      </c>
      <c r="K3" s="472">
        <v>240</v>
      </c>
      <c r="L3" s="473">
        <v>0.22</v>
      </c>
      <c r="M3" s="474">
        <v>0.06</v>
      </c>
      <c r="N3" s="472">
        <v>0</v>
      </c>
      <c r="O3" s="475">
        <v>0</v>
      </c>
      <c r="P3" s="475">
        <v>6.6</v>
      </c>
      <c r="Q3" s="972"/>
      <c r="R3" s="972"/>
      <c r="S3" s="972"/>
      <c r="T3" s="972"/>
      <c r="U3" s="972"/>
    </row>
    <row r="4" spans="2:21">
      <c r="B4" s="195">
        <v>17007</v>
      </c>
      <c r="C4" s="478" t="s">
        <v>2171</v>
      </c>
      <c r="D4" s="10">
        <v>36</v>
      </c>
      <c r="E4" s="461">
        <v>25.56</v>
      </c>
      <c r="F4" s="462">
        <v>2.7719999999999998</v>
      </c>
      <c r="G4" s="462">
        <v>0</v>
      </c>
      <c r="H4" s="462">
        <v>3.6359999999999997</v>
      </c>
      <c r="I4" s="461">
        <v>10.44</v>
      </c>
      <c r="J4" s="471">
        <v>0.61199999999999999</v>
      </c>
      <c r="K4" s="472">
        <v>0</v>
      </c>
      <c r="L4" s="473">
        <v>1.8000000000000002E-2</v>
      </c>
      <c r="M4" s="474">
        <v>6.1200000000000004E-2</v>
      </c>
      <c r="N4" s="472">
        <v>0</v>
      </c>
      <c r="O4" s="475">
        <v>0</v>
      </c>
      <c r="P4" s="475">
        <v>5.22</v>
      </c>
      <c r="Q4" s="972"/>
      <c r="R4" s="972"/>
      <c r="S4" s="972"/>
      <c r="T4" s="972"/>
      <c r="U4" s="972"/>
    </row>
    <row r="5" spans="2:21">
      <c r="B5" s="195">
        <v>3003</v>
      </c>
      <c r="C5" s="478" t="s">
        <v>2172</v>
      </c>
      <c r="D5" s="10">
        <v>30</v>
      </c>
      <c r="E5" s="461">
        <v>115.2</v>
      </c>
      <c r="F5" s="462">
        <v>0</v>
      </c>
      <c r="G5" s="462">
        <v>0</v>
      </c>
      <c r="H5" s="462">
        <v>29.76</v>
      </c>
      <c r="I5" s="461">
        <v>0.3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72"/>
      <c r="R5" s="972"/>
      <c r="S5" s="972"/>
      <c r="T5" s="972"/>
      <c r="U5" s="972"/>
    </row>
    <row r="6" spans="2:21">
      <c r="B6" s="195">
        <v>16023</v>
      </c>
      <c r="C6" s="478" t="s">
        <v>2173</v>
      </c>
      <c r="D6" s="10">
        <v>15</v>
      </c>
      <c r="E6" s="461">
        <v>16.350000000000001</v>
      </c>
      <c r="F6" s="462">
        <v>1.4999999999999999E-2</v>
      </c>
      <c r="G6" s="462">
        <v>0</v>
      </c>
      <c r="H6" s="462">
        <v>0.79500000000000004</v>
      </c>
      <c r="I6" s="461">
        <v>0.3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72"/>
      <c r="R6" s="972"/>
      <c r="S6" s="972"/>
      <c r="T6" s="972"/>
      <c r="U6" s="972"/>
    </row>
    <row r="7" spans="2:21">
      <c r="B7" s="406">
        <v>16025</v>
      </c>
      <c r="C7" s="9" t="s">
        <v>2174</v>
      </c>
      <c r="D7" s="40">
        <v>18</v>
      </c>
      <c r="E7" s="269">
        <v>43.38</v>
      </c>
      <c r="F7" s="268">
        <v>5.3999999999999992E-2</v>
      </c>
      <c r="G7" s="268">
        <v>0</v>
      </c>
      <c r="H7" s="268">
        <v>7.7759999999999998</v>
      </c>
      <c r="I7" s="269">
        <v>0.36</v>
      </c>
      <c r="J7" s="268">
        <v>0</v>
      </c>
      <c r="K7" s="270">
        <v>0</v>
      </c>
      <c r="L7" s="271">
        <v>0</v>
      </c>
      <c r="M7" s="272">
        <v>0</v>
      </c>
      <c r="N7" s="270">
        <v>0</v>
      </c>
      <c r="O7" s="273">
        <v>0</v>
      </c>
      <c r="P7" s="273">
        <v>0</v>
      </c>
      <c r="Q7" s="972"/>
      <c r="R7" s="972"/>
      <c r="S7" s="972"/>
      <c r="T7" s="972"/>
      <c r="U7" s="972"/>
    </row>
    <row r="8" spans="2:21">
      <c r="B8" s="195"/>
      <c r="C8" s="25" t="s">
        <v>64</v>
      </c>
      <c r="D8" s="10">
        <v>199</v>
      </c>
      <c r="E8" s="461">
        <v>406.49</v>
      </c>
      <c r="F8" s="462">
        <v>43.341000000000001</v>
      </c>
      <c r="G8" s="462">
        <v>3.5</v>
      </c>
      <c r="H8" s="462">
        <v>42.466999999999999</v>
      </c>
      <c r="I8" s="461">
        <v>531.4</v>
      </c>
      <c r="J8" s="471">
        <v>1.4119999999999999</v>
      </c>
      <c r="K8" s="472">
        <v>240</v>
      </c>
      <c r="L8" s="473">
        <v>0.23799999999999999</v>
      </c>
      <c r="M8" s="474">
        <v>0.1212</v>
      </c>
      <c r="N8" s="472">
        <v>0</v>
      </c>
      <c r="O8" s="475">
        <v>0</v>
      </c>
      <c r="P8" s="475">
        <v>11.82</v>
      </c>
      <c r="Q8" s="28"/>
      <c r="R8" s="28"/>
      <c r="S8" s="28"/>
      <c r="T8" s="28"/>
      <c r="U8" s="28"/>
    </row>
  </sheetData>
  <mergeCells count="1">
    <mergeCell ref="Q3:U7"/>
  </mergeCells>
  <phoneticPr fontId="1"/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9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8.125" style="478" customWidth="1"/>
    <col min="4" max="16" width="11.125" style="478" customWidth="1"/>
    <col min="17" max="16384" width="9" style="478"/>
  </cols>
  <sheetData>
    <row r="1" spans="2:21">
      <c r="B1" s="478" t="s">
        <v>2264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10088</v>
      </c>
      <c r="C3" s="478" t="s">
        <v>2077</v>
      </c>
      <c r="D3" s="10">
        <v>200</v>
      </c>
      <c r="E3" s="461">
        <v>272</v>
      </c>
      <c r="F3" s="462">
        <v>51.4</v>
      </c>
      <c r="G3" s="462">
        <v>5.6</v>
      </c>
      <c r="H3" s="462">
        <v>0.6</v>
      </c>
      <c r="I3" s="461">
        <v>46</v>
      </c>
      <c r="J3" s="471">
        <v>5.2</v>
      </c>
      <c r="K3" s="472">
        <v>18</v>
      </c>
      <c r="L3" s="473">
        <v>0.34</v>
      </c>
      <c r="M3" s="474">
        <v>0.57999999999999996</v>
      </c>
      <c r="N3" s="472">
        <v>0</v>
      </c>
      <c r="O3" s="475">
        <v>0</v>
      </c>
      <c r="P3" s="475">
        <v>0.4</v>
      </c>
      <c r="Q3" s="938"/>
      <c r="R3" s="938"/>
      <c r="S3" s="938"/>
      <c r="T3" s="938"/>
      <c r="U3" s="938"/>
    </row>
    <row r="4" spans="2:21">
      <c r="B4" s="195">
        <v>17019</v>
      </c>
      <c r="C4" s="478" t="s">
        <v>2076</v>
      </c>
      <c r="D4" s="10">
        <v>150</v>
      </c>
      <c r="E4" s="461">
        <v>4.5</v>
      </c>
      <c r="F4" s="462">
        <v>0.75</v>
      </c>
      <c r="G4" s="462">
        <v>0.15</v>
      </c>
      <c r="H4" s="462">
        <v>0</v>
      </c>
      <c r="I4" s="461">
        <v>3</v>
      </c>
      <c r="J4" s="471">
        <v>0</v>
      </c>
      <c r="K4" s="472">
        <v>0</v>
      </c>
      <c r="L4" s="473">
        <v>1.4999999999999999E-2</v>
      </c>
      <c r="M4" s="474">
        <v>1.4999999999999999E-2</v>
      </c>
      <c r="N4" s="472">
        <v>0</v>
      </c>
      <c r="O4" s="475">
        <v>0</v>
      </c>
      <c r="P4" s="475">
        <v>0.15</v>
      </c>
      <c r="Q4" s="938"/>
      <c r="R4" s="938"/>
      <c r="S4" s="938"/>
      <c r="T4" s="938"/>
      <c r="U4" s="938"/>
    </row>
    <row r="5" spans="2:21">
      <c r="B5" s="195">
        <v>17007</v>
      </c>
      <c r="C5" s="478" t="s">
        <v>359</v>
      </c>
      <c r="D5" s="10">
        <v>36</v>
      </c>
      <c r="E5" s="461">
        <v>25.56</v>
      </c>
      <c r="F5" s="462">
        <v>2.7719999999999998</v>
      </c>
      <c r="G5" s="462">
        <v>0</v>
      </c>
      <c r="H5" s="462">
        <v>3.6359999999999997</v>
      </c>
      <c r="I5" s="461">
        <v>10.44</v>
      </c>
      <c r="J5" s="471">
        <v>0.61199999999999999</v>
      </c>
      <c r="K5" s="472">
        <v>0</v>
      </c>
      <c r="L5" s="473">
        <v>1.8000000000000002E-2</v>
      </c>
      <c r="M5" s="474">
        <v>6.1200000000000004E-2</v>
      </c>
      <c r="N5" s="472">
        <v>0</v>
      </c>
      <c r="O5" s="475">
        <v>0</v>
      </c>
      <c r="P5" s="475">
        <v>5.22</v>
      </c>
      <c r="Q5" s="938"/>
      <c r="R5" s="938"/>
      <c r="S5" s="938"/>
      <c r="T5" s="938"/>
      <c r="U5" s="938"/>
    </row>
    <row r="6" spans="2:21">
      <c r="B6" s="195">
        <v>16023</v>
      </c>
      <c r="C6" s="478" t="s">
        <v>354</v>
      </c>
      <c r="D6" s="10">
        <v>30</v>
      </c>
      <c r="E6" s="461">
        <v>32.700000000000003</v>
      </c>
      <c r="F6" s="462">
        <v>0.03</v>
      </c>
      <c r="G6" s="462">
        <v>0</v>
      </c>
      <c r="H6" s="462">
        <v>1.59</v>
      </c>
      <c r="I6" s="461">
        <v>0.6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38"/>
      <c r="R6" s="938"/>
      <c r="S6" s="938"/>
      <c r="T6" s="938"/>
      <c r="U6" s="938"/>
    </row>
    <row r="7" spans="2:21">
      <c r="B7" s="195">
        <v>6103</v>
      </c>
      <c r="C7" s="478" t="s">
        <v>352</v>
      </c>
      <c r="D7" s="10">
        <v>10</v>
      </c>
      <c r="E7" s="461">
        <v>3</v>
      </c>
      <c r="F7" s="462">
        <v>0.09</v>
      </c>
      <c r="G7" s="462">
        <v>0.03</v>
      </c>
      <c r="H7" s="462">
        <v>0.66</v>
      </c>
      <c r="I7" s="461">
        <v>1.2</v>
      </c>
      <c r="J7" s="471">
        <v>0.05</v>
      </c>
      <c r="K7" s="472">
        <v>0</v>
      </c>
      <c r="L7" s="473">
        <v>3.0000000000000001E-3</v>
      </c>
      <c r="M7" s="474">
        <v>2E-3</v>
      </c>
      <c r="N7" s="472">
        <v>0.2</v>
      </c>
      <c r="O7" s="475">
        <v>0.21</v>
      </c>
      <c r="P7" s="475">
        <v>0</v>
      </c>
      <c r="Q7" s="938"/>
      <c r="R7" s="938"/>
      <c r="S7" s="938"/>
      <c r="T7" s="938"/>
      <c r="U7" s="938"/>
    </row>
    <row r="8" spans="2:21">
      <c r="B8" s="195">
        <v>3003</v>
      </c>
      <c r="C8" s="478" t="s">
        <v>355</v>
      </c>
      <c r="D8" s="10">
        <v>18</v>
      </c>
      <c r="E8" s="461">
        <v>69.12</v>
      </c>
      <c r="F8" s="462">
        <v>0</v>
      </c>
      <c r="G8" s="462">
        <v>0</v>
      </c>
      <c r="H8" s="462">
        <v>17.856000000000002</v>
      </c>
      <c r="I8" s="461">
        <v>0.18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947"/>
      <c r="R8" s="947"/>
      <c r="S8" s="947"/>
      <c r="T8" s="947"/>
      <c r="U8" s="947"/>
    </row>
    <row r="9" spans="2:21">
      <c r="B9" s="244"/>
      <c r="C9" s="28" t="s">
        <v>895</v>
      </c>
      <c r="D9" s="265">
        <v>444</v>
      </c>
      <c r="E9" s="463">
        <v>406.88</v>
      </c>
      <c r="F9" s="464">
        <v>55.042000000000002</v>
      </c>
      <c r="G9" s="464">
        <v>5.78</v>
      </c>
      <c r="H9" s="464">
        <v>24.342000000000002</v>
      </c>
      <c r="I9" s="463">
        <v>61.42</v>
      </c>
      <c r="J9" s="464">
        <v>5.8620000000000001</v>
      </c>
      <c r="K9" s="465">
        <v>18</v>
      </c>
      <c r="L9" s="466">
        <v>0.37600000000000006</v>
      </c>
      <c r="M9" s="467">
        <v>0.65820000000000001</v>
      </c>
      <c r="N9" s="465">
        <v>0.2</v>
      </c>
      <c r="O9" s="468">
        <v>0.21</v>
      </c>
      <c r="P9" s="468">
        <v>5.77</v>
      </c>
      <c r="Q9" s="265"/>
      <c r="R9" s="265"/>
      <c r="S9" s="265"/>
      <c r="T9" s="265"/>
      <c r="U9" s="265"/>
    </row>
  </sheetData>
  <mergeCells count="1">
    <mergeCell ref="Q3:U8"/>
  </mergeCells>
  <phoneticPr fontId="1"/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7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6" style="478" customWidth="1"/>
    <col min="4" max="16" width="11.125" style="478" customWidth="1"/>
    <col min="17" max="16384" width="9" style="478"/>
  </cols>
  <sheetData>
    <row r="1" spans="2:21">
      <c r="B1" s="479" t="s">
        <v>2079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80">
        <v>9019</v>
      </c>
      <c r="C3" s="481" t="s">
        <v>2078</v>
      </c>
      <c r="D3" s="486">
        <v>50</v>
      </c>
      <c r="E3" s="487">
        <v>69</v>
      </c>
      <c r="F3" s="488">
        <v>4</v>
      </c>
      <c r="G3" s="488">
        <v>1</v>
      </c>
      <c r="H3" s="488">
        <v>28.25</v>
      </c>
      <c r="I3" s="487">
        <v>380</v>
      </c>
      <c r="J3" s="489">
        <v>1.2</v>
      </c>
      <c r="K3" s="490">
        <v>35.5</v>
      </c>
      <c r="L3" s="491">
        <v>0.4</v>
      </c>
      <c r="M3" s="492">
        <v>0.17499999999999999</v>
      </c>
      <c r="N3" s="490">
        <v>7.5</v>
      </c>
      <c r="O3" s="493">
        <v>15.7</v>
      </c>
      <c r="P3" s="493">
        <v>3.45</v>
      </c>
      <c r="Q3" s="985"/>
      <c r="R3" s="985"/>
      <c r="S3" s="985"/>
      <c r="T3" s="985"/>
      <c r="U3" s="985"/>
    </row>
    <row r="4" spans="2:21">
      <c r="B4" s="480">
        <v>17015</v>
      </c>
      <c r="C4" s="482" t="s">
        <v>73</v>
      </c>
      <c r="D4" s="486">
        <v>50</v>
      </c>
      <c r="E4" s="487">
        <v>12.5</v>
      </c>
      <c r="F4" s="488">
        <v>0.05</v>
      </c>
      <c r="G4" s="488">
        <v>0</v>
      </c>
      <c r="H4" s="488">
        <v>1.2</v>
      </c>
      <c r="I4" s="487">
        <v>1</v>
      </c>
      <c r="J4" s="489">
        <v>0</v>
      </c>
      <c r="K4" s="490">
        <v>0</v>
      </c>
      <c r="L4" s="491">
        <v>5.0000000000000001E-3</v>
      </c>
      <c r="M4" s="492">
        <v>5.0000000000000001E-3</v>
      </c>
      <c r="N4" s="490">
        <v>0</v>
      </c>
      <c r="O4" s="493">
        <v>0</v>
      </c>
      <c r="P4" s="493">
        <v>0</v>
      </c>
      <c r="Q4" s="985"/>
      <c r="R4" s="985"/>
      <c r="S4" s="985"/>
      <c r="T4" s="985"/>
      <c r="U4" s="985"/>
    </row>
    <row r="5" spans="2:21">
      <c r="B5" s="480">
        <v>17007</v>
      </c>
      <c r="C5" s="476" t="s">
        <v>5</v>
      </c>
      <c r="D5" s="486">
        <v>130</v>
      </c>
      <c r="E5" s="487">
        <v>92.3</v>
      </c>
      <c r="F5" s="488">
        <v>10.01</v>
      </c>
      <c r="G5" s="488">
        <v>0</v>
      </c>
      <c r="H5" s="488">
        <v>13.13</v>
      </c>
      <c r="I5" s="487">
        <v>37.700000000000003</v>
      </c>
      <c r="J5" s="489">
        <v>2.21</v>
      </c>
      <c r="K5" s="490">
        <v>0</v>
      </c>
      <c r="L5" s="491">
        <v>6.5000000000000002E-2</v>
      </c>
      <c r="M5" s="492">
        <v>0.221</v>
      </c>
      <c r="N5" s="490">
        <v>0</v>
      </c>
      <c r="O5" s="493">
        <v>0</v>
      </c>
      <c r="P5" s="493">
        <v>18.850000000000001</v>
      </c>
      <c r="Q5" s="985"/>
      <c r="R5" s="985"/>
      <c r="S5" s="985"/>
      <c r="T5" s="985"/>
      <c r="U5" s="985"/>
    </row>
    <row r="6" spans="2:21">
      <c r="B6" s="480">
        <v>16025</v>
      </c>
      <c r="C6" s="482" t="s">
        <v>66</v>
      </c>
      <c r="D6" s="486">
        <v>35</v>
      </c>
      <c r="E6" s="487">
        <v>84.35</v>
      </c>
      <c r="F6" s="488">
        <v>0.105</v>
      </c>
      <c r="G6" s="488">
        <v>0</v>
      </c>
      <c r="H6" s="488">
        <v>15.12</v>
      </c>
      <c r="I6" s="487">
        <v>0.7</v>
      </c>
      <c r="J6" s="489">
        <v>0</v>
      </c>
      <c r="K6" s="490">
        <v>0</v>
      </c>
      <c r="L6" s="491">
        <v>0</v>
      </c>
      <c r="M6" s="492">
        <v>0</v>
      </c>
      <c r="N6" s="490">
        <v>0</v>
      </c>
      <c r="O6" s="493">
        <v>0</v>
      </c>
      <c r="P6" s="493">
        <v>0</v>
      </c>
      <c r="Q6" s="985"/>
      <c r="R6" s="985"/>
      <c r="S6" s="985"/>
      <c r="T6" s="985"/>
      <c r="U6" s="985"/>
    </row>
    <row r="7" spans="2:21">
      <c r="B7" s="483"/>
      <c r="C7" s="484" t="s">
        <v>886</v>
      </c>
      <c r="D7" s="485">
        <v>265</v>
      </c>
      <c r="E7" s="494">
        <v>258.14999999999998</v>
      </c>
      <c r="F7" s="495">
        <v>14.164999999999999</v>
      </c>
      <c r="G7" s="495">
        <v>1</v>
      </c>
      <c r="H7" s="495">
        <v>57.7</v>
      </c>
      <c r="I7" s="494">
        <v>419.4</v>
      </c>
      <c r="J7" s="495">
        <v>3.41</v>
      </c>
      <c r="K7" s="496">
        <v>35.5</v>
      </c>
      <c r="L7" s="497">
        <v>0.47</v>
      </c>
      <c r="M7" s="498">
        <v>0.40100000000000002</v>
      </c>
      <c r="N7" s="496">
        <v>7.5</v>
      </c>
      <c r="O7" s="499">
        <v>15.7</v>
      </c>
      <c r="P7" s="499">
        <v>22.3</v>
      </c>
      <c r="Q7" s="485"/>
      <c r="R7" s="485"/>
      <c r="S7" s="485"/>
      <c r="T7" s="485"/>
      <c r="U7" s="485"/>
    </row>
  </sheetData>
  <mergeCells count="1">
    <mergeCell ref="Q3:U6"/>
  </mergeCells>
  <phoneticPr fontId="1"/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8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7.125" style="478" customWidth="1"/>
    <col min="4" max="16" width="11.125" style="478" customWidth="1"/>
    <col min="17" max="17" width="9.125" style="478" customWidth="1"/>
    <col min="18" max="16384" width="9" style="478"/>
  </cols>
  <sheetData>
    <row r="1" spans="2:21">
      <c r="B1" s="479" t="s">
        <v>2080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80">
        <v>9019</v>
      </c>
      <c r="C3" s="479" t="s">
        <v>2078</v>
      </c>
      <c r="D3" s="459">
        <v>50</v>
      </c>
      <c r="E3" s="461">
        <v>69</v>
      </c>
      <c r="F3" s="462">
        <v>4</v>
      </c>
      <c r="G3" s="462">
        <v>1</v>
      </c>
      <c r="H3" s="462">
        <v>28.25</v>
      </c>
      <c r="I3" s="461">
        <v>380</v>
      </c>
      <c r="J3" s="471">
        <v>1.2</v>
      </c>
      <c r="K3" s="472">
        <v>35.5</v>
      </c>
      <c r="L3" s="473">
        <v>0.4</v>
      </c>
      <c r="M3" s="474">
        <v>0.17499999999999999</v>
      </c>
      <c r="N3" s="472">
        <v>7.5</v>
      </c>
      <c r="O3" s="475">
        <v>15.7</v>
      </c>
      <c r="P3" s="475">
        <v>3.45</v>
      </c>
      <c r="Q3" s="985"/>
      <c r="R3" s="985"/>
      <c r="S3" s="985"/>
      <c r="T3" s="985"/>
      <c r="U3" s="985"/>
    </row>
    <row r="4" spans="2:21">
      <c r="B4" s="480">
        <v>3003</v>
      </c>
      <c r="C4" s="479" t="s">
        <v>4</v>
      </c>
      <c r="D4" s="459">
        <v>25</v>
      </c>
      <c r="E4" s="461">
        <v>96</v>
      </c>
      <c r="F4" s="462">
        <v>0</v>
      </c>
      <c r="G4" s="462">
        <v>0</v>
      </c>
      <c r="H4" s="462">
        <v>24.8</v>
      </c>
      <c r="I4" s="461">
        <v>0.25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85"/>
      <c r="R4" s="985"/>
      <c r="S4" s="985"/>
      <c r="T4" s="985"/>
      <c r="U4" s="985"/>
    </row>
    <row r="5" spans="2:21">
      <c r="B5" s="480">
        <v>17007</v>
      </c>
      <c r="C5" s="479" t="s">
        <v>5</v>
      </c>
      <c r="D5" s="459">
        <v>80</v>
      </c>
      <c r="E5" s="461">
        <v>56.8</v>
      </c>
      <c r="F5" s="462">
        <v>6.16</v>
      </c>
      <c r="G5" s="462">
        <v>0</v>
      </c>
      <c r="H5" s="462">
        <v>8.08</v>
      </c>
      <c r="I5" s="461">
        <v>23.2</v>
      </c>
      <c r="J5" s="471">
        <v>1.36</v>
      </c>
      <c r="K5" s="472">
        <v>0</v>
      </c>
      <c r="L5" s="473">
        <v>0.04</v>
      </c>
      <c r="M5" s="474">
        <v>0.13600000000000001</v>
      </c>
      <c r="N5" s="472">
        <v>0</v>
      </c>
      <c r="O5" s="475">
        <v>0</v>
      </c>
      <c r="P5" s="475">
        <v>11.6</v>
      </c>
      <c r="Q5" s="985"/>
      <c r="R5" s="985"/>
      <c r="S5" s="985"/>
      <c r="T5" s="985"/>
      <c r="U5" s="985"/>
    </row>
    <row r="6" spans="2:21">
      <c r="B6" s="480">
        <v>16025</v>
      </c>
      <c r="C6" s="479" t="s">
        <v>66</v>
      </c>
      <c r="D6" s="459">
        <v>40</v>
      </c>
      <c r="E6" s="461">
        <v>96.4</v>
      </c>
      <c r="F6" s="462">
        <v>0.12</v>
      </c>
      <c r="G6" s="462">
        <v>0</v>
      </c>
      <c r="H6" s="462">
        <v>17.28</v>
      </c>
      <c r="I6" s="461">
        <v>0.8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85"/>
      <c r="R6" s="985"/>
      <c r="S6" s="985"/>
      <c r="T6" s="985"/>
      <c r="U6" s="985"/>
    </row>
    <row r="7" spans="2:21">
      <c r="B7" s="480">
        <v>3016</v>
      </c>
      <c r="C7" s="479" t="s">
        <v>29</v>
      </c>
      <c r="D7" s="459">
        <v>40</v>
      </c>
      <c r="E7" s="461">
        <v>131.19999999999999</v>
      </c>
      <c r="F7" s="462">
        <v>0</v>
      </c>
      <c r="G7" s="462">
        <v>0</v>
      </c>
      <c r="H7" s="462">
        <v>34</v>
      </c>
      <c r="I7" s="461">
        <v>0</v>
      </c>
      <c r="J7" s="471">
        <v>0.04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</v>
      </c>
      <c r="Q7" s="985"/>
      <c r="R7" s="985"/>
      <c r="S7" s="986"/>
      <c r="T7" s="986"/>
      <c r="U7" s="986"/>
    </row>
    <row r="8" spans="2:21">
      <c r="B8" s="483"/>
      <c r="C8" s="484" t="s">
        <v>886</v>
      </c>
      <c r="D8" s="460">
        <v>235</v>
      </c>
      <c r="E8" s="463">
        <v>449.4</v>
      </c>
      <c r="F8" s="464">
        <v>10.28</v>
      </c>
      <c r="G8" s="464">
        <v>1</v>
      </c>
      <c r="H8" s="464">
        <v>112.41</v>
      </c>
      <c r="I8" s="463">
        <v>404.25</v>
      </c>
      <c r="J8" s="464">
        <v>2.6</v>
      </c>
      <c r="K8" s="465">
        <v>35.5</v>
      </c>
      <c r="L8" s="466">
        <v>0.44</v>
      </c>
      <c r="M8" s="467">
        <v>0.311</v>
      </c>
      <c r="N8" s="465">
        <v>7.5</v>
      </c>
      <c r="O8" s="468">
        <v>15.7</v>
      </c>
      <c r="P8" s="468">
        <v>15.05</v>
      </c>
      <c r="Q8" s="484"/>
      <c r="R8" s="484"/>
      <c r="S8" s="484"/>
      <c r="T8" s="484"/>
      <c r="U8" s="484"/>
    </row>
  </sheetData>
  <mergeCells count="1">
    <mergeCell ref="Q3:U7"/>
  </mergeCells>
  <phoneticPr fontId="1"/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7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6.875" style="478" customWidth="1"/>
    <col min="4" max="16" width="11.125" style="478" customWidth="1"/>
    <col min="17" max="16384" width="9" style="478"/>
  </cols>
  <sheetData>
    <row r="1" spans="2:21">
      <c r="B1" s="479" t="s">
        <v>2082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80">
        <v>6256</v>
      </c>
      <c r="C3" s="479" t="s">
        <v>2081</v>
      </c>
      <c r="D3" s="459">
        <v>100</v>
      </c>
      <c r="E3" s="461">
        <v>11</v>
      </c>
      <c r="F3" s="462">
        <v>0.3</v>
      </c>
      <c r="G3" s="462">
        <v>0</v>
      </c>
      <c r="H3" s="462">
        <v>3</v>
      </c>
      <c r="I3" s="461">
        <v>40</v>
      </c>
      <c r="J3" s="471">
        <v>0.1</v>
      </c>
      <c r="K3" s="472">
        <v>4</v>
      </c>
      <c r="L3" s="473">
        <v>0</v>
      </c>
      <c r="M3" s="474">
        <v>0.02</v>
      </c>
      <c r="N3" s="472">
        <v>2</v>
      </c>
      <c r="O3" s="475">
        <v>1.3</v>
      </c>
      <c r="P3" s="475">
        <v>0.1</v>
      </c>
      <c r="Q3" s="985"/>
      <c r="R3" s="985"/>
      <c r="S3" s="985"/>
      <c r="T3" s="985"/>
      <c r="U3" s="985"/>
    </row>
    <row r="4" spans="2:21">
      <c r="B4" s="480">
        <v>17007</v>
      </c>
      <c r="C4" s="479" t="s">
        <v>5</v>
      </c>
      <c r="D4" s="459">
        <v>35</v>
      </c>
      <c r="E4" s="461">
        <v>24.85</v>
      </c>
      <c r="F4" s="462">
        <v>2.6949999999999998</v>
      </c>
      <c r="G4" s="462">
        <v>0</v>
      </c>
      <c r="H4" s="462">
        <v>3.5350000000000001</v>
      </c>
      <c r="I4" s="461">
        <v>10.15</v>
      </c>
      <c r="J4" s="471">
        <v>0.59499999999999997</v>
      </c>
      <c r="K4" s="472">
        <v>0</v>
      </c>
      <c r="L4" s="473">
        <v>1.7500000000000002E-2</v>
      </c>
      <c r="M4" s="474">
        <v>5.9500000000000004E-2</v>
      </c>
      <c r="N4" s="472">
        <v>0</v>
      </c>
      <c r="O4" s="475">
        <v>0</v>
      </c>
      <c r="P4" s="475">
        <v>5.0750000000000002</v>
      </c>
      <c r="Q4" s="985"/>
      <c r="R4" s="985"/>
      <c r="S4" s="985"/>
      <c r="T4" s="985"/>
      <c r="U4" s="985"/>
    </row>
    <row r="5" spans="2:21">
      <c r="B5" s="480">
        <v>3003</v>
      </c>
      <c r="C5" s="479" t="s">
        <v>4</v>
      </c>
      <c r="D5" s="459">
        <v>10</v>
      </c>
      <c r="E5" s="461">
        <v>38.4</v>
      </c>
      <c r="F5" s="462">
        <v>0</v>
      </c>
      <c r="G5" s="462">
        <v>0</v>
      </c>
      <c r="H5" s="462">
        <v>9.92</v>
      </c>
      <c r="I5" s="461">
        <v>0.1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85"/>
      <c r="R5" s="985"/>
      <c r="S5" s="985"/>
      <c r="T5" s="985"/>
      <c r="U5" s="985"/>
    </row>
    <row r="6" spans="2:21">
      <c r="B6" s="480">
        <v>16025</v>
      </c>
      <c r="C6" s="479" t="s">
        <v>66</v>
      </c>
      <c r="D6" s="459">
        <v>10</v>
      </c>
      <c r="E6" s="461">
        <v>24.1</v>
      </c>
      <c r="F6" s="462">
        <v>0.03</v>
      </c>
      <c r="G6" s="462">
        <v>0</v>
      </c>
      <c r="H6" s="462">
        <v>4.32</v>
      </c>
      <c r="I6" s="461">
        <v>0.2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86"/>
      <c r="R6" s="986"/>
      <c r="S6" s="986"/>
      <c r="T6" s="986"/>
      <c r="U6" s="986"/>
    </row>
    <row r="7" spans="2:21">
      <c r="B7" s="483"/>
      <c r="C7" s="484" t="s">
        <v>886</v>
      </c>
      <c r="D7" s="460">
        <v>155</v>
      </c>
      <c r="E7" s="463">
        <v>98.35</v>
      </c>
      <c r="F7" s="464">
        <v>3.0249999999999999</v>
      </c>
      <c r="G7" s="464">
        <v>0</v>
      </c>
      <c r="H7" s="464">
        <v>20.774999999999999</v>
      </c>
      <c r="I7" s="463">
        <v>50.45</v>
      </c>
      <c r="J7" s="464">
        <v>0.69499999999999995</v>
      </c>
      <c r="K7" s="465">
        <v>4</v>
      </c>
      <c r="L7" s="466">
        <v>1.7500000000000002E-2</v>
      </c>
      <c r="M7" s="467">
        <v>7.9500000000000001E-2</v>
      </c>
      <c r="N7" s="465">
        <v>2</v>
      </c>
      <c r="O7" s="468">
        <v>1.3</v>
      </c>
      <c r="P7" s="468">
        <v>5.1749999999999998</v>
      </c>
      <c r="Q7" s="484"/>
      <c r="R7" s="484"/>
      <c r="S7" s="484"/>
      <c r="T7" s="484"/>
      <c r="U7" s="484"/>
    </row>
  </sheetData>
  <mergeCells count="1">
    <mergeCell ref="Q3:U6"/>
  </mergeCells>
  <phoneticPr fontId="1"/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7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" style="478" customWidth="1"/>
    <col min="4" max="16" width="11.125" style="478" customWidth="1"/>
    <col min="17" max="16384" width="9" style="478"/>
  </cols>
  <sheetData>
    <row r="1" spans="2:21">
      <c r="B1" s="479" t="s">
        <v>2083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18">
        <v>9003</v>
      </c>
      <c r="C3" s="914" t="s">
        <v>2265</v>
      </c>
      <c r="D3" s="486">
        <v>10</v>
      </c>
      <c r="E3" s="487">
        <v>17.3</v>
      </c>
      <c r="F3" s="488">
        <v>3.94</v>
      </c>
      <c r="G3" s="488">
        <v>0.37</v>
      </c>
      <c r="H3" s="488">
        <v>3.87</v>
      </c>
      <c r="I3" s="487">
        <v>14</v>
      </c>
      <c r="J3" s="489">
        <v>1.07</v>
      </c>
      <c r="K3" s="490">
        <v>360</v>
      </c>
      <c r="L3" s="491">
        <v>0.121</v>
      </c>
      <c r="M3" s="492">
        <v>0.26800000000000002</v>
      </c>
      <c r="N3" s="490">
        <v>16</v>
      </c>
      <c r="O3" s="493">
        <v>3.12</v>
      </c>
      <c r="P3" s="493">
        <v>0.15</v>
      </c>
      <c r="Q3" s="985"/>
      <c r="R3" s="985"/>
      <c r="S3" s="985"/>
      <c r="T3" s="985"/>
      <c r="U3" s="985"/>
    </row>
    <row r="4" spans="2:21">
      <c r="B4" s="218">
        <v>17007</v>
      </c>
      <c r="C4" s="752" t="s">
        <v>5</v>
      </c>
      <c r="D4" s="486">
        <v>20</v>
      </c>
      <c r="E4" s="487">
        <v>14.2</v>
      </c>
      <c r="F4" s="488">
        <v>1.54</v>
      </c>
      <c r="G4" s="488">
        <v>0</v>
      </c>
      <c r="H4" s="488">
        <v>2.02</v>
      </c>
      <c r="I4" s="487">
        <v>5.8</v>
      </c>
      <c r="J4" s="489">
        <v>0.34</v>
      </c>
      <c r="K4" s="490">
        <v>0</v>
      </c>
      <c r="L4" s="491">
        <v>0.01</v>
      </c>
      <c r="M4" s="492">
        <v>3.4000000000000002E-2</v>
      </c>
      <c r="N4" s="490">
        <v>0</v>
      </c>
      <c r="O4" s="493">
        <v>0</v>
      </c>
      <c r="P4" s="493">
        <v>2.9</v>
      </c>
      <c r="Q4" s="985"/>
      <c r="R4" s="985"/>
      <c r="S4" s="985"/>
      <c r="T4" s="985"/>
      <c r="U4" s="985"/>
    </row>
    <row r="5" spans="2:21">
      <c r="B5" s="218">
        <v>16003</v>
      </c>
      <c r="C5" s="231" t="s">
        <v>74</v>
      </c>
      <c r="D5" s="486">
        <v>10</v>
      </c>
      <c r="E5" s="487">
        <v>10.7</v>
      </c>
      <c r="F5" s="488">
        <v>0.04</v>
      </c>
      <c r="G5" s="488">
        <v>0</v>
      </c>
      <c r="H5" s="488">
        <v>0.45</v>
      </c>
      <c r="I5" s="487">
        <v>0.3</v>
      </c>
      <c r="J5" s="489">
        <v>0</v>
      </c>
      <c r="K5" s="490">
        <v>0</v>
      </c>
      <c r="L5" s="491">
        <v>0</v>
      </c>
      <c r="M5" s="492">
        <v>0</v>
      </c>
      <c r="N5" s="490">
        <v>0</v>
      </c>
      <c r="O5" s="493">
        <v>0</v>
      </c>
      <c r="P5" s="493">
        <v>0</v>
      </c>
      <c r="Q5" s="985"/>
      <c r="R5" s="985"/>
      <c r="S5" s="985"/>
      <c r="T5" s="985"/>
      <c r="U5" s="985"/>
    </row>
    <row r="6" spans="2:21">
      <c r="B6" s="218">
        <v>3003</v>
      </c>
      <c r="C6" s="761" t="s">
        <v>4</v>
      </c>
      <c r="D6" s="486">
        <v>10</v>
      </c>
      <c r="E6" s="487">
        <v>38.4</v>
      </c>
      <c r="F6" s="488">
        <v>0</v>
      </c>
      <c r="G6" s="488">
        <v>0</v>
      </c>
      <c r="H6" s="488">
        <v>9.92</v>
      </c>
      <c r="I6" s="487">
        <v>0.1</v>
      </c>
      <c r="J6" s="489">
        <v>0</v>
      </c>
      <c r="K6" s="490">
        <v>0</v>
      </c>
      <c r="L6" s="491">
        <v>0</v>
      </c>
      <c r="M6" s="492">
        <v>0</v>
      </c>
      <c r="N6" s="490">
        <v>0</v>
      </c>
      <c r="O6" s="493">
        <v>0</v>
      </c>
      <c r="P6" s="493">
        <v>0</v>
      </c>
      <c r="Q6" s="986"/>
      <c r="R6" s="986"/>
      <c r="S6" s="986"/>
      <c r="T6" s="986"/>
      <c r="U6" s="986"/>
    </row>
    <row r="7" spans="2:21">
      <c r="B7" s="529"/>
      <c r="C7" s="530" t="s">
        <v>886</v>
      </c>
      <c r="D7" s="485">
        <v>50</v>
      </c>
      <c r="E7" s="494">
        <v>80.599999999999994</v>
      </c>
      <c r="F7" s="495">
        <v>5.52</v>
      </c>
      <c r="G7" s="495">
        <v>0.37</v>
      </c>
      <c r="H7" s="495">
        <v>16.260000000000002</v>
      </c>
      <c r="I7" s="494">
        <v>20.2</v>
      </c>
      <c r="J7" s="495">
        <v>1.41</v>
      </c>
      <c r="K7" s="496">
        <v>360</v>
      </c>
      <c r="L7" s="497">
        <v>0.13100000000000001</v>
      </c>
      <c r="M7" s="498">
        <v>0.30200000000000005</v>
      </c>
      <c r="N7" s="496">
        <v>16</v>
      </c>
      <c r="O7" s="499">
        <v>3.12</v>
      </c>
      <c r="P7" s="499">
        <v>3.05</v>
      </c>
      <c r="Q7" s="485"/>
      <c r="R7" s="485"/>
      <c r="S7" s="485"/>
      <c r="T7" s="485"/>
      <c r="U7" s="485"/>
    </row>
  </sheetData>
  <mergeCells count="1">
    <mergeCell ref="Q3:U6"/>
  </mergeCells>
  <phoneticPr fontId="1"/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6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6.125" style="478" customWidth="1"/>
    <col min="4" max="16" width="11.125" style="478" customWidth="1"/>
    <col min="17" max="16384" width="9" style="478"/>
  </cols>
  <sheetData>
    <row r="1" spans="2:21">
      <c r="B1" s="479" t="s">
        <v>2084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80">
        <v>7022</v>
      </c>
      <c r="C3" s="479" t="s">
        <v>171</v>
      </c>
      <c r="D3" s="459">
        <v>200</v>
      </c>
      <c r="E3" s="461">
        <v>66</v>
      </c>
      <c r="F3" s="462">
        <v>1.8</v>
      </c>
      <c r="G3" s="462">
        <v>0.4</v>
      </c>
      <c r="H3" s="462">
        <v>21</v>
      </c>
      <c r="I3" s="461">
        <v>130</v>
      </c>
      <c r="J3" s="471">
        <v>2</v>
      </c>
      <c r="K3" s="472">
        <v>14</v>
      </c>
      <c r="L3" s="473">
        <v>0.04</v>
      </c>
      <c r="M3" s="474">
        <v>0.02</v>
      </c>
      <c r="N3" s="472">
        <v>0</v>
      </c>
      <c r="O3" s="475">
        <v>7.2</v>
      </c>
      <c r="P3" s="475">
        <v>44.2</v>
      </c>
      <c r="Q3" s="987"/>
      <c r="R3" s="987"/>
      <c r="S3" s="987"/>
      <c r="T3" s="987"/>
      <c r="U3" s="987"/>
    </row>
    <row r="4" spans="2:21">
      <c r="B4" s="480">
        <v>3003</v>
      </c>
      <c r="C4" s="479" t="s">
        <v>4</v>
      </c>
      <c r="D4" s="459">
        <v>65</v>
      </c>
      <c r="E4" s="461">
        <v>249.6</v>
      </c>
      <c r="F4" s="462">
        <v>0</v>
      </c>
      <c r="G4" s="462">
        <v>0</v>
      </c>
      <c r="H4" s="462">
        <v>64.48</v>
      </c>
      <c r="I4" s="461">
        <v>0.65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87"/>
      <c r="R4" s="987"/>
      <c r="S4" s="987"/>
      <c r="T4" s="987"/>
      <c r="U4" s="987"/>
    </row>
    <row r="5" spans="2:21">
      <c r="B5" s="480">
        <v>16025</v>
      </c>
      <c r="C5" s="479" t="s">
        <v>66</v>
      </c>
      <c r="D5" s="459">
        <v>30</v>
      </c>
      <c r="E5" s="461">
        <v>72.3</v>
      </c>
      <c r="F5" s="462">
        <v>0.09</v>
      </c>
      <c r="G5" s="462">
        <v>0</v>
      </c>
      <c r="H5" s="462">
        <v>12.96</v>
      </c>
      <c r="I5" s="461">
        <v>0.6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88"/>
      <c r="R5" s="988"/>
      <c r="S5" s="988"/>
      <c r="T5" s="988"/>
      <c r="U5" s="988"/>
    </row>
    <row r="6" spans="2:21">
      <c r="B6" s="483"/>
      <c r="C6" s="484" t="s">
        <v>886</v>
      </c>
      <c r="D6" s="460">
        <v>295</v>
      </c>
      <c r="E6" s="463">
        <v>387.90000000000003</v>
      </c>
      <c r="F6" s="464">
        <v>1.8900000000000001</v>
      </c>
      <c r="G6" s="464">
        <v>0.4</v>
      </c>
      <c r="H6" s="464">
        <v>98.44</v>
      </c>
      <c r="I6" s="463">
        <v>131.25</v>
      </c>
      <c r="J6" s="464">
        <v>2</v>
      </c>
      <c r="K6" s="465">
        <v>14</v>
      </c>
      <c r="L6" s="466">
        <v>0.04</v>
      </c>
      <c r="M6" s="467">
        <v>0.02</v>
      </c>
      <c r="N6" s="465">
        <v>0</v>
      </c>
      <c r="O6" s="468">
        <v>7.2</v>
      </c>
      <c r="P6" s="468">
        <v>44.2</v>
      </c>
      <c r="Q6" s="460"/>
      <c r="R6" s="460"/>
      <c r="S6" s="460"/>
      <c r="T6" s="460"/>
      <c r="U6" s="460"/>
    </row>
  </sheetData>
  <mergeCells count="1">
    <mergeCell ref="Q3:U5"/>
  </mergeCells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2.5" customWidth="1"/>
    <col min="4" max="16" width="11.125" customWidth="1"/>
    <col min="17" max="21" width="9" customWidth="1"/>
  </cols>
  <sheetData>
    <row r="1" spans="2:21">
      <c r="B1" t="s">
        <v>264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1088</v>
      </c>
      <c r="C3" s="29" t="s">
        <v>24</v>
      </c>
      <c r="D3" s="10">
        <v>200</v>
      </c>
      <c r="E3" s="248">
        <v>336</v>
      </c>
      <c r="F3" s="249">
        <v>5</v>
      </c>
      <c r="G3" s="249">
        <v>0.6</v>
      </c>
      <c r="H3" s="249">
        <v>74.2</v>
      </c>
      <c r="I3" s="250">
        <v>6</v>
      </c>
      <c r="J3" s="251">
        <v>0.2</v>
      </c>
      <c r="K3" s="252">
        <v>0</v>
      </c>
      <c r="L3" s="253">
        <v>0.04</v>
      </c>
      <c r="M3" s="254">
        <v>0.02</v>
      </c>
      <c r="N3" s="252">
        <v>0</v>
      </c>
      <c r="O3" s="255">
        <v>0.6</v>
      </c>
      <c r="P3" s="255">
        <v>0</v>
      </c>
      <c r="Q3" s="935"/>
      <c r="R3" s="935"/>
      <c r="S3" s="935"/>
      <c r="T3" s="935"/>
      <c r="U3" s="935"/>
    </row>
    <row r="4" spans="2:21">
      <c r="B4" s="10">
        <v>11230</v>
      </c>
      <c r="C4" s="29" t="s">
        <v>166</v>
      </c>
      <c r="D4" s="10">
        <v>50</v>
      </c>
      <c r="E4" s="248">
        <v>83</v>
      </c>
      <c r="F4" s="249">
        <v>10.45</v>
      </c>
      <c r="G4" s="249">
        <v>4.1500000000000004</v>
      </c>
      <c r="H4" s="249">
        <v>0</v>
      </c>
      <c r="I4" s="250">
        <v>5.5</v>
      </c>
      <c r="J4" s="251">
        <v>0.6</v>
      </c>
      <c r="K4" s="252">
        <v>20</v>
      </c>
      <c r="L4" s="253">
        <v>0.05</v>
      </c>
      <c r="M4" s="254">
        <v>0.105</v>
      </c>
      <c r="N4" s="252">
        <v>0</v>
      </c>
      <c r="O4" s="255">
        <v>0</v>
      </c>
      <c r="P4" s="255">
        <v>0.1</v>
      </c>
      <c r="Q4" s="936"/>
      <c r="R4" s="936"/>
      <c r="S4" s="936"/>
      <c r="T4" s="936"/>
      <c r="U4" s="936"/>
    </row>
    <row r="5" spans="2:21">
      <c r="B5" s="10">
        <v>6103</v>
      </c>
      <c r="C5" s="29" t="s">
        <v>70</v>
      </c>
      <c r="D5" s="10">
        <v>2</v>
      </c>
      <c r="E5" s="248">
        <v>0.6</v>
      </c>
      <c r="F5" s="249">
        <v>1.8000000000000002E-2</v>
      </c>
      <c r="G5" s="249">
        <v>6.0000000000000001E-3</v>
      </c>
      <c r="H5" s="249">
        <v>0.13200000000000001</v>
      </c>
      <c r="I5" s="250">
        <v>0.24</v>
      </c>
      <c r="J5" s="251">
        <v>0.01</v>
      </c>
      <c r="K5" s="252">
        <v>0</v>
      </c>
      <c r="L5" s="253">
        <v>5.9999999999999995E-4</v>
      </c>
      <c r="M5" s="254">
        <v>4.0000000000000002E-4</v>
      </c>
      <c r="N5" s="252">
        <v>0.04</v>
      </c>
      <c r="O5" s="255">
        <v>4.2000000000000003E-2</v>
      </c>
      <c r="P5" s="255">
        <v>0</v>
      </c>
      <c r="Q5" s="936"/>
      <c r="R5" s="936"/>
      <c r="S5" s="936"/>
      <c r="T5" s="936"/>
      <c r="U5" s="936"/>
    </row>
    <row r="6" spans="2:21">
      <c r="B6" s="10">
        <v>17007</v>
      </c>
      <c r="C6" s="29" t="s">
        <v>5</v>
      </c>
      <c r="D6" s="10">
        <v>5</v>
      </c>
      <c r="E6" s="248">
        <v>3.55</v>
      </c>
      <c r="F6" s="249">
        <v>0.38500000000000001</v>
      </c>
      <c r="G6" s="249">
        <v>0</v>
      </c>
      <c r="H6" s="249">
        <v>0.505</v>
      </c>
      <c r="I6" s="250">
        <v>1.45</v>
      </c>
      <c r="J6" s="251">
        <v>8.5000000000000006E-2</v>
      </c>
      <c r="K6" s="252">
        <v>0</v>
      </c>
      <c r="L6" s="253">
        <v>2.5000000000000001E-3</v>
      </c>
      <c r="M6" s="254">
        <v>8.5000000000000006E-3</v>
      </c>
      <c r="N6" s="252">
        <v>0</v>
      </c>
      <c r="O6" s="255">
        <v>0</v>
      </c>
      <c r="P6" s="255">
        <v>0.72499999999999998</v>
      </c>
      <c r="Q6" s="936"/>
      <c r="R6" s="936"/>
      <c r="S6" s="936"/>
      <c r="T6" s="936"/>
      <c r="U6" s="936"/>
    </row>
    <row r="7" spans="2:21">
      <c r="B7" s="10">
        <v>3003</v>
      </c>
      <c r="C7" s="29" t="s">
        <v>4</v>
      </c>
      <c r="D7" s="10">
        <v>2</v>
      </c>
      <c r="E7" s="248">
        <v>7.68</v>
      </c>
      <c r="F7" s="249">
        <v>0</v>
      </c>
      <c r="G7" s="249">
        <v>0</v>
      </c>
      <c r="H7" s="249">
        <v>1.984</v>
      </c>
      <c r="I7" s="250">
        <v>0.02</v>
      </c>
      <c r="J7" s="251">
        <v>0</v>
      </c>
      <c r="K7" s="252">
        <v>0</v>
      </c>
      <c r="L7" s="253">
        <v>0</v>
      </c>
      <c r="M7" s="254">
        <v>0</v>
      </c>
      <c r="N7" s="252">
        <v>0</v>
      </c>
      <c r="O7" s="255">
        <v>0</v>
      </c>
      <c r="P7" s="255">
        <v>0</v>
      </c>
      <c r="Q7" s="936"/>
      <c r="R7" s="936"/>
      <c r="S7" s="936"/>
      <c r="T7" s="936"/>
      <c r="U7" s="936"/>
    </row>
    <row r="8" spans="2:21">
      <c r="B8" s="10">
        <v>16025</v>
      </c>
      <c r="C8" s="29" t="s">
        <v>66</v>
      </c>
      <c r="D8" s="10">
        <v>2</v>
      </c>
      <c r="E8" s="248">
        <v>4.82</v>
      </c>
      <c r="F8" s="249">
        <v>6.0000000000000001E-3</v>
      </c>
      <c r="G8" s="249">
        <v>0</v>
      </c>
      <c r="H8" s="249">
        <v>0.8640000000000001</v>
      </c>
      <c r="I8" s="250">
        <v>0.04</v>
      </c>
      <c r="J8" s="251">
        <v>0</v>
      </c>
      <c r="K8" s="252">
        <v>0</v>
      </c>
      <c r="L8" s="253">
        <v>0</v>
      </c>
      <c r="M8" s="254">
        <v>0</v>
      </c>
      <c r="N8" s="252">
        <v>0</v>
      </c>
      <c r="O8" s="255">
        <v>0</v>
      </c>
      <c r="P8" s="255">
        <v>0</v>
      </c>
      <c r="Q8" s="936"/>
      <c r="R8" s="936"/>
      <c r="S8" s="936"/>
      <c r="T8" s="936"/>
      <c r="U8" s="936"/>
    </row>
    <row r="9" spans="2:21">
      <c r="B9" s="10">
        <v>6010</v>
      </c>
      <c r="C9" s="29" t="s">
        <v>206</v>
      </c>
      <c r="D9" s="10">
        <v>20</v>
      </c>
      <c r="E9" s="248">
        <v>4.5999999999999996</v>
      </c>
      <c r="F9" s="249">
        <v>0.36</v>
      </c>
      <c r="G9" s="249">
        <v>0.02</v>
      </c>
      <c r="H9" s="249">
        <v>1.02</v>
      </c>
      <c r="I9" s="250">
        <v>9.6</v>
      </c>
      <c r="J9" s="251">
        <v>0.14000000000000001</v>
      </c>
      <c r="K9" s="252">
        <v>9.8000000000000007</v>
      </c>
      <c r="L9" s="253">
        <v>1.2E-2</v>
      </c>
      <c r="M9" s="254">
        <v>2.2000000000000002E-2</v>
      </c>
      <c r="N9" s="252">
        <v>1.6</v>
      </c>
      <c r="O9" s="255">
        <v>0.48</v>
      </c>
      <c r="P9" s="255">
        <v>0</v>
      </c>
      <c r="Q9" s="936"/>
      <c r="R9" s="936"/>
      <c r="S9" s="936"/>
      <c r="T9" s="936"/>
      <c r="U9" s="936"/>
    </row>
    <row r="10" spans="2:21">
      <c r="B10" s="10">
        <v>17012</v>
      </c>
      <c r="C10" s="29" t="s">
        <v>0</v>
      </c>
      <c r="D10" s="10">
        <v>0.2</v>
      </c>
      <c r="E10" s="248">
        <v>0</v>
      </c>
      <c r="F10" s="249">
        <v>0</v>
      </c>
      <c r="G10" s="249">
        <v>0</v>
      </c>
      <c r="H10" s="249">
        <v>0</v>
      </c>
      <c r="I10" s="250">
        <v>4.4000000000000004E-2</v>
      </c>
      <c r="J10" s="251">
        <v>0</v>
      </c>
      <c r="K10" s="252">
        <v>0</v>
      </c>
      <c r="L10" s="253">
        <v>0</v>
      </c>
      <c r="M10" s="254">
        <v>0</v>
      </c>
      <c r="N10" s="252">
        <v>0</v>
      </c>
      <c r="O10" s="255">
        <v>0</v>
      </c>
      <c r="P10" s="255">
        <v>0.19820000000000002</v>
      </c>
      <c r="Q10" s="936"/>
      <c r="R10" s="936"/>
      <c r="S10" s="936"/>
      <c r="T10" s="936"/>
      <c r="U10" s="936"/>
    </row>
    <row r="11" spans="2:21">
      <c r="B11" s="10">
        <v>12004</v>
      </c>
      <c r="C11" s="29" t="s">
        <v>1</v>
      </c>
      <c r="D11" s="10">
        <v>50</v>
      </c>
      <c r="E11" s="248">
        <v>75.5</v>
      </c>
      <c r="F11" s="249">
        <v>6.15</v>
      </c>
      <c r="G11" s="249">
        <v>5.15</v>
      </c>
      <c r="H11" s="249">
        <v>0.15</v>
      </c>
      <c r="I11" s="250">
        <v>25.5</v>
      </c>
      <c r="J11" s="251">
        <v>0.9</v>
      </c>
      <c r="K11" s="252">
        <v>75</v>
      </c>
      <c r="L11" s="253">
        <v>0.03</v>
      </c>
      <c r="M11" s="254">
        <v>0.215</v>
      </c>
      <c r="N11" s="252">
        <v>0</v>
      </c>
      <c r="O11" s="255">
        <v>0</v>
      </c>
      <c r="P11" s="255">
        <v>0.2</v>
      </c>
      <c r="Q11" s="936"/>
      <c r="R11" s="936"/>
      <c r="S11" s="936"/>
      <c r="T11" s="936"/>
      <c r="U11" s="936"/>
    </row>
    <row r="12" spans="2:21">
      <c r="B12" s="10">
        <v>3003</v>
      </c>
      <c r="C12" s="29" t="s">
        <v>4</v>
      </c>
      <c r="D12" s="10">
        <v>3</v>
      </c>
      <c r="E12" s="248">
        <v>11.52</v>
      </c>
      <c r="F12" s="249">
        <v>0</v>
      </c>
      <c r="G12" s="249">
        <v>0</v>
      </c>
      <c r="H12" s="249">
        <v>2.9760000000000004</v>
      </c>
      <c r="I12" s="250">
        <v>0.03</v>
      </c>
      <c r="J12" s="251">
        <v>0</v>
      </c>
      <c r="K12" s="252">
        <v>0</v>
      </c>
      <c r="L12" s="253">
        <v>0</v>
      </c>
      <c r="M12" s="254">
        <v>0</v>
      </c>
      <c r="N12" s="252">
        <v>0</v>
      </c>
      <c r="O12" s="255">
        <v>0</v>
      </c>
      <c r="P12" s="255">
        <v>0</v>
      </c>
      <c r="Q12" s="936"/>
      <c r="R12" s="936"/>
      <c r="S12" s="936"/>
      <c r="T12" s="936"/>
      <c r="U12" s="936"/>
    </row>
    <row r="13" spans="2:21">
      <c r="B13" s="10">
        <v>17012</v>
      </c>
      <c r="C13" s="29" t="s">
        <v>0</v>
      </c>
      <c r="D13" s="10">
        <v>0.3</v>
      </c>
      <c r="E13" s="248">
        <v>0</v>
      </c>
      <c r="F13" s="249">
        <v>0</v>
      </c>
      <c r="G13" s="249">
        <v>0</v>
      </c>
      <c r="H13" s="249">
        <v>0</v>
      </c>
      <c r="I13" s="250">
        <v>6.6000000000000003E-2</v>
      </c>
      <c r="J13" s="251">
        <v>0</v>
      </c>
      <c r="K13" s="252">
        <v>0</v>
      </c>
      <c r="L13" s="253">
        <v>0</v>
      </c>
      <c r="M13" s="254">
        <v>0</v>
      </c>
      <c r="N13" s="252">
        <v>0</v>
      </c>
      <c r="O13" s="255">
        <v>0</v>
      </c>
      <c r="P13" s="255">
        <v>0.29729999999999995</v>
      </c>
      <c r="Q13" s="936"/>
      <c r="R13" s="936"/>
      <c r="S13" s="936"/>
      <c r="T13" s="936"/>
      <c r="U13" s="936"/>
    </row>
    <row r="14" spans="2:21">
      <c r="B14" s="28"/>
      <c r="C14" s="28" t="s">
        <v>249</v>
      </c>
      <c r="D14" s="256">
        <v>334.5</v>
      </c>
      <c r="E14" s="257">
        <v>527.27</v>
      </c>
      <c r="F14" s="258">
        <v>22.369</v>
      </c>
      <c r="G14" s="258">
        <v>9.9260000000000002</v>
      </c>
      <c r="H14" s="258">
        <v>81.831000000000003</v>
      </c>
      <c r="I14" s="259">
        <v>48.49</v>
      </c>
      <c r="J14" s="258">
        <v>1.9350000000000001</v>
      </c>
      <c r="K14" s="260">
        <v>104.8</v>
      </c>
      <c r="L14" s="261">
        <v>0.1351</v>
      </c>
      <c r="M14" s="262">
        <v>0.37090000000000001</v>
      </c>
      <c r="N14" s="260">
        <v>1.6400000000000001</v>
      </c>
      <c r="O14" s="263">
        <v>1.1219999999999999</v>
      </c>
      <c r="P14" s="263">
        <v>1.5204999999999997</v>
      </c>
      <c r="Q14" s="28">
        <v>2</v>
      </c>
      <c r="R14" s="28">
        <v>3</v>
      </c>
      <c r="S14" s="28">
        <v>0</v>
      </c>
      <c r="T14" s="28">
        <v>0</v>
      </c>
      <c r="U14" s="28">
        <v>0</v>
      </c>
    </row>
    <row r="15" spans="2:21">
      <c r="D15" s="14"/>
      <c r="E15" s="14"/>
      <c r="F15" s="14"/>
      <c r="G15" s="14"/>
    </row>
    <row r="16" spans="2:21">
      <c r="C16" s="10"/>
      <c r="D16" s="17"/>
      <c r="E16" s="18"/>
      <c r="F16" s="17"/>
      <c r="G16" s="18"/>
      <c r="H16" s="11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3:16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</sheetData>
  <mergeCells count="1">
    <mergeCell ref="Q3:U13"/>
  </mergeCells>
  <phoneticPr fontId="1"/>
  <pageMargins left="0.7" right="0.7" top="0.75" bottom="0.75" header="0.3" footer="0.3"/>
  <pageSetup paperSize="9" scale="79" orientation="landscape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8.5" style="478" customWidth="1"/>
    <col min="4" max="16" width="11.125" style="478" customWidth="1"/>
    <col min="17" max="16384" width="9" style="478"/>
  </cols>
  <sheetData>
    <row r="1" spans="2:21">
      <c r="B1" s="479" t="s">
        <v>2086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80">
        <v>7056</v>
      </c>
      <c r="C3" s="479" t="s">
        <v>2085</v>
      </c>
      <c r="D3" s="459">
        <v>180</v>
      </c>
      <c r="E3" s="461">
        <v>127.8</v>
      </c>
      <c r="F3" s="462">
        <v>0.9</v>
      </c>
      <c r="G3" s="462">
        <v>1.26</v>
      </c>
      <c r="H3" s="462">
        <v>31.5</v>
      </c>
      <c r="I3" s="461">
        <v>144</v>
      </c>
      <c r="J3" s="471">
        <v>0.54</v>
      </c>
      <c r="K3" s="472">
        <v>19.8</v>
      </c>
      <c r="L3" s="473">
        <v>0.18</v>
      </c>
      <c r="M3" s="474">
        <v>0.10799999999999998</v>
      </c>
      <c r="N3" s="472">
        <v>88.2</v>
      </c>
      <c r="O3" s="475">
        <v>8.2799999999999994</v>
      </c>
      <c r="P3" s="475">
        <v>0</v>
      </c>
      <c r="Q3" s="987"/>
      <c r="R3" s="987"/>
      <c r="S3" s="987"/>
      <c r="T3" s="987"/>
      <c r="U3" s="987"/>
    </row>
    <row r="4" spans="2:21">
      <c r="B4" s="480">
        <v>3003</v>
      </c>
      <c r="C4" s="479" t="s">
        <v>4</v>
      </c>
      <c r="D4" s="459">
        <v>100</v>
      </c>
      <c r="E4" s="461">
        <v>384</v>
      </c>
      <c r="F4" s="462">
        <v>0</v>
      </c>
      <c r="G4" s="462">
        <v>0</v>
      </c>
      <c r="H4" s="462">
        <v>99.2</v>
      </c>
      <c r="I4" s="461">
        <v>1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88"/>
      <c r="R4" s="988"/>
      <c r="S4" s="988"/>
      <c r="T4" s="988"/>
      <c r="U4" s="988"/>
    </row>
    <row r="5" spans="2:21">
      <c r="B5" s="483"/>
      <c r="C5" s="484" t="s">
        <v>886</v>
      </c>
      <c r="D5" s="460">
        <v>280</v>
      </c>
      <c r="E5" s="463">
        <v>511.8</v>
      </c>
      <c r="F5" s="464">
        <v>0.9</v>
      </c>
      <c r="G5" s="464">
        <v>1.26</v>
      </c>
      <c r="H5" s="464">
        <v>130.69999999999999</v>
      </c>
      <c r="I5" s="463">
        <v>145</v>
      </c>
      <c r="J5" s="464">
        <v>0.54</v>
      </c>
      <c r="K5" s="465">
        <v>19.8</v>
      </c>
      <c r="L5" s="466">
        <v>0.18</v>
      </c>
      <c r="M5" s="467">
        <v>0.10799999999999998</v>
      </c>
      <c r="N5" s="465">
        <v>88.2</v>
      </c>
      <c r="O5" s="468">
        <v>8.2799999999999994</v>
      </c>
      <c r="P5" s="468">
        <v>0</v>
      </c>
      <c r="Q5" s="460"/>
      <c r="R5" s="460"/>
      <c r="S5" s="460"/>
      <c r="T5" s="460"/>
      <c r="U5" s="460"/>
    </row>
  </sheetData>
  <mergeCells count="1">
    <mergeCell ref="Q3:U4"/>
  </mergeCells>
  <phoneticPr fontId="1"/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6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6" style="478" customWidth="1"/>
    <col min="4" max="16" width="11.125" style="478" customWidth="1"/>
    <col min="17" max="16384" width="9" style="478"/>
  </cols>
  <sheetData>
    <row r="1" spans="2:21">
      <c r="B1" s="479" t="s">
        <v>2087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80">
        <v>5010</v>
      </c>
      <c r="C3" s="482" t="s">
        <v>228</v>
      </c>
      <c r="D3" s="486">
        <v>240</v>
      </c>
      <c r="E3" s="487">
        <v>393.6</v>
      </c>
      <c r="F3" s="488">
        <v>6.72</v>
      </c>
      <c r="G3" s="488">
        <v>1.2</v>
      </c>
      <c r="H3" s="488">
        <v>88.56</v>
      </c>
      <c r="I3" s="487">
        <v>55.2</v>
      </c>
      <c r="J3" s="489">
        <v>1.92</v>
      </c>
      <c r="K3" s="490">
        <v>7.2</v>
      </c>
      <c r="L3" s="491">
        <v>0.504</v>
      </c>
      <c r="M3" s="492">
        <v>0.16800000000000001</v>
      </c>
      <c r="N3" s="490">
        <v>79.2</v>
      </c>
      <c r="O3" s="493">
        <v>10.08</v>
      </c>
      <c r="P3" s="493">
        <v>0</v>
      </c>
      <c r="Q3" s="985"/>
      <c r="R3" s="985"/>
      <c r="S3" s="985"/>
      <c r="T3" s="985"/>
      <c r="U3" s="985"/>
    </row>
    <row r="4" spans="2:21">
      <c r="B4" s="480">
        <v>3003</v>
      </c>
      <c r="C4" s="481" t="s">
        <v>4</v>
      </c>
      <c r="D4" s="486">
        <v>120</v>
      </c>
      <c r="E4" s="487">
        <v>460.8</v>
      </c>
      <c r="F4" s="488">
        <v>0</v>
      </c>
      <c r="G4" s="488">
        <v>0</v>
      </c>
      <c r="H4" s="488">
        <v>119.04</v>
      </c>
      <c r="I4" s="487">
        <v>1.2</v>
      </c>
      <c r="J4" s="489">
        <v>0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0</v>
      </c>
      <c r="Q4" s="985"/>
      <c r="R4" s="985"/>
      <c r="S4" s="985"/>
      <c r="T4" s="985"/>
      <c r="U4" s="985"/>
    </row>
    <row r="5" spans="2:21">
      <c r="B5" s="480">
        <v>16025</v>
      </c>
      <c r="C5" s="482" t="s">
        <v>66</v>
      </c>
      <c r="D5" s="486">
        <v>24</v>
      </c>
      <c r="E5" s="487">
        <v>57.84</v>
      </c>
      <c r="F5" s="488">
        <v>7.1999999999999995E-2</v>
      </c>
      <c r="G5" s="488">
        <v>0</v>
      </c>
      <c r="H5" s="488">
        <v>10.368000000000002</v>
      </c>
      <c r="I5" s="487">
        <v>0.48</v>
      </c>
      <c r="J5" s="489">
        <v>0</v>
      </c>
      <c r="K5" s="490">
        <v>0</v>
      </c>
      <c r="L5" s="491">
        <v>0</v>
      </c>
      <c r="M5" s="492">
        <v>0</v>
      </c>
      <c r="N5" s="490">
        <v>0</v>
      </c>
      <c r="O5" s="493">
        <v>0</v>
      </c>
      <c r="P5" s="493">
        <v>0</v>
      </c>
      <c r="Q5" s="986"/>
      <c r="R5" s="986"/>
      <c r="S5" s="986"/>
      <c r="T5" s="986"/>
      <c r="U5" s="986"/>
    </row>
    <row r="6" spans="2:21">
      <c r="B6" s="483"/>
      <c r="C6" s="484" t="s">
        <v>886</v>
      </c>
      <c r="D6" s="485">
        <v>384</v>
      </c>
      <c r="E6" s="494">
        <v>912.24</v>
      </c>
      <c r="F6" s="495">
        <v>6.7919999999999998</v>
      </c>
      <c r="G6" s="495">
        <v>1.2</v>
      </c>
      <c r="H6" s="495">
        <v>217.96800000000002</v>
      </c>
      <c r="I6" s="494">
        <v>56.88</v>
      </c>
      <c r="J6" s="495">
        <v>1.92</v>
      </c>
      <c r="K6" s="496">
        <v>7.2</v>
      </c>
      <c r="L6" s="497">
        <v>0.504</v>
      </c>
      <c r="M6" s="498">
        <v>0.16800000000000001</v>
      </c>
      <c r="N6" s="496">
        <v>79.2</v>
      </c>
      <c r="O6" s="499">
        <v>10.08</v>
      </c>
      <c r="P6" s="499">
        <v>0</v>
      </c>
      <c r="Q6" s="485"/>
      <c r="R6" s="485"/>
      <c r="S6" s="485"/>
      <c r="T6" s="485"/>
      <c r="U6" s="485"/>
    </row>
  </sheetData>
  <mergeCells count="1">
    <mergeCell ref="Q3:U5"/>
  </mergeCells>
  <phoneticPr fontId="1"/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6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6.5" style="478" customWidth="1"/>
    <col min="4" max="16" width="11.125" style="478" customWidth="1"/>
    <col min="17" max="16384" width="9" style="478"/>
  </cols>
  <sheetData>
    <row r="1" spans="2:21">
      <c r="B1" s="479" t="s">
        <v>2088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18">
        <v>5010</v>
      </c>
      <c r="C3" s="532" t="s">
        <v>2266</v>
      </c>
      <c r="D3" s="823">
        <v>700</v>
      </c>
      <c r="E3" s="838">
        <v>1148</v>
      </c>
      <c r="F3" s="839">
        <v>19.600000000000001</v>
      </c>
      <c r="G3" s="839">
        <v>3.5</v>
      </c>
      <c r="H3" s="839">
        <v>258.3</v>
      </c>
      <c r="I3" s="838">
        <v>161</v>
      </c>
      <c r="J3" s="837">
        <v>5.6</v>
      </c>
      <c r="K3" s="834">
        <v>21</v>
      </c>
      <c r="L3" s="836">
        <v>1.47</v>
      </c>
      <c r="M3" s="835">
        <v>0.49</v>
      </c>
      <c r="N3" s="834">
        <v>231</v>
      </c>
      <c r="O3" s="833">
        <v>29.4</v>
      </c>
      <c r="P3" s="833">
        <v>0</v>
      </c>
      <c r="Q3" s="985"/>
      <c r="R3" s="985"/>
      <c r="S3" s="985"/>
      <c r="T3" s="985"/>
      <c r="U3" s="985"/>
    </row>
    <row r="4" spans="2:21">
      <c r="B4" s="218">
        <v>3003</v>
      </c>
      <c r="C4" s="231" t="s">
        <v>4</v>
      </c>
      <c r="D4" s="915">
        <v>300</v>
      </c>
      <c r="E4" s="838">
        <v>1152</v>
      </c>
      <c r="F4" s="839">
        <v>0</v>
      </c>
      <c r="G4" s="839">
        <v>0</v>
      </c>
      <c r="H4" s="839">
        <v>297.60000000000002</v>
      </c>
      <c r="I4" s="838">
        <v>3</v>
      </c>
      <c r="J4" s="837">
        <v>0</v>
      </c>
      <c r="K4" s="834">
        <v>0</v>
      </c>
      <c r="L4" s="836">
        <v>0</v>
      </c>
      <c r="M4" s="835">
        <v>0</v>
      </c>
      <c r="N4" s="834">
        <v>0</v>
      </c>
      <c r="O4" s="833">
        <v>0</v>
      </c>
      <c r="P4" s="833">
        <v>0</v>
      </c>
      <c r="Q4" s="985"/>
      <c r="R4" s="985"/>
      <c r="S4" s="985"/>
      <c r="T4" s="985"/>
      <c r="U4" s="985"/>
    </row>
    <row r="5" spans="2:21">
      <c r="B5" s="218">
        <v>17012</v>
      </c>
      <c r="C5" s="231" t="s">
        <v>0</v>
      </c>
      <c r="D5" s="915">
        <v>3</v>
      </c>
      <c r="E5" s="838">
        <v>0</v>
      </c>
      <c r="F5" s="839">
        <v>0</v>
      </c>
      <c r="G5" s="839">
        <v>0</v>
      </c>
      <c r="H5" s="839">
        <v>0</v>
      </c>
      <c r="I5" s="838">
        <v>0.66</v>
      </c>
      <c r="J5" s="837">
        <v>0</v>
      </c>
      <c r="K5" s="834">
        <v>0</v>
      </c>
      <c r="L5" s="836">
        <v>0</v>
      </c>
      <c r="M5" s="835">
        <v>0</v>
      </c>
      <c r="N5" s="834">
        <v>0</v>
      </c>
      <c r="O5" s="833">
        <v>0</v>
      </c>
      <c r="P5" s="833">
        <v>2.9729999999999994</v>
      </c>
      <c r="Q5" s="986"/>
      <c r="R5" s="986"/>
      <c r="S5" s="986"/>
      <c r="T5" s="986"/>
      <c r="U5" s="986"/>
    </row>
    <row r="6" spans="2:21">
      <c r="B6" s="529"/>
      <c r="C6" s="530" t="s">
        <v>886</v>
      </c>
      <c r="D6" s="826">
        <v>1003</v>
      </c>
      <c r="E6" s="832">
        <v>2300</v>
      </c>
      <c r="F6" s="831">
        <v>19.600000000000001</v>
      </c>
      <c r="G6" s="831">
        <v>3.5</v>
      </c>
      <c r="H6" s="831">
        <v>555.9</v>
      </c>
      <c r="I6" s="832">
        <v>164.66</v>
      </c>
      <c r="J6" s="831">
        <v>5.6</v>
      </c>
      <c r="K6" s="828">
        <v>21</v>
      </c>
      <c r="L6" s="830">
        <v>1.47</v>
      </c>
      <c r="M6" s="829">
        <v>0.49</v>
      </c>
      <c r="N6" s="828">
        <v>231</v>
      </c>
      <c r="O6" s="827">
        <v>29.4</v>
      </c>
      <c r="P6" s="827">
        <v>2.9729999999999994</v>
      </c>
      <c r="Q6" s="485"/>
      <c r="R6" s="485"/>
      <c r="S6" s="485"/>
      <c r="T6" s="485"/>
      <c r="U6" s="485"/>
    </row>
  </sheetData>
  <mergeCells count="1">
    <mergeCell ref="Q3:U5"/>
  </mergeCells>
  <phoneticPr fontId="1"/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7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5.75" style="478" customWidth="1"/>
    <col min="4" max="16" width="11.125" style="478" customWidth="1"/>
    <col min="17" max="16384" width="9" style="478"/>
  </cols>
  <sheetData>
    <row r="1" spans="2:21">
      <c r="B1" s="479" t="s">
        <v>2089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18">
        <v>6233</v>
      </c>
      <c r="C3" s="531" t="s">
        <v>19</v>
      </c>
      <c r="D3" s="915">
        <v>1500</v>
      </c>
      <c r="E3" s="838">
        <v>210</v>
      </c>
      <c r="F3" s="839">
        <v>12</v>
      </c>
      <c r="G3" s="839">
        <v>1.5</v>
      </c>
      <c r="H3" s="839">
        <v>48</v>
      </c>
      <c r="I3" s="838">
        <v>645</v>
      </c>
      <c r="J3" s="837">
        <v>4.5</v>
      </c>
      <c r="K3" s="834">
        <v>120</v>
      </c>
      <c r="L3" s="836">
        <v>0.45</v>
      </c>
      <c r="M3" s="835">
        <v>0.45</v>
      </c>
      <c r="N3" s="834">
        <v>285</v>
      </c>
      <c r="O3" s="833">
        <v>19.5</v>
      </c>
      <c r="P3" s="833">
        <v>0</v>
      </c>
      <c r="Q3" s="989"/>
      <c r="R3" s="989"/>
      <c r="S3" s="989"/>
      <c r="T3" s="989"/>
      <c r="U3" s="989"/>
    </row>
    <row r="4" spans="2:21">
      <c r="B4" s="218">
        <v>17012</v>
      </c>
      <c r="C4" s="752" t="s">
        <v>0</v>
      </c>
      <c r="D4" s="915">
        <v>50</v>
      </c>
      <c r="E4" s="838">
        <v>0</v>
      </c>
      <c r="F4" s="839">
        <v>0</v>
      </c>
      <c r="G4" s="839">
        <v>0</v>
      </c>
      <c r="H4" s="839">
        <v>0</v>
      </c>
      <c r="I4" s="838">
        <v>11</v>
      </c>
      <c r="J4" s="837">
        <v>0</v>
      </c>
      <c r="K4" s="834">
        <v>0</v>
      </c>
      <c r="L4" s="836">
        <v>0</v>
      </c>
      <c r="M4" s="835">
        <v>0</v>
      </c>
      <c r="N4" s="834">
        <v>0</v>
      </c>
      <c r="O4" s="833">
        <v>0</v>
      </c>
      <c r="P4" s="833">
        <v>49.55</v>
      </c>
      <c r="Q4" s="989"/>
      <c r="R4" s="989"/>
      <c r="S4" s="989"/>
      <c r="T4" s="989"/>
      <c r="U4" s="989"/>
    </row>
    <row r="5" spans="2:21">
      <c r="B5" s="218">
        <v>17012</v>
      </c>
      <c r="C5" s="761" t="s">
        <v>0</v>
      </c>
      <c r="D5" s="915">
        <v>25</v>
      </c>
      <c r="E5" s="838">
        <v>0</v>
      </c>
      <c r="F5" s="839">
        <v>0</v>
      </c>
      <c r="G5" s="839">
        <v>0</v>
      </c>
      <c r="H5" s="839">
        <v>0</v>
      </c>
      <c r="I5" s="838">
        <v>5.5</v>
      </c>
      <c r="J5" s="837">
        <v>0</v>
      </c>
      <c r="K5" s="834">
        <v>0</v>
      </c>
      <c r="L5" s="836">
        <v>0</v>
      </c>
      <c r="M5" s="835">
        <v>0</v>
      </c>
      <c r="N5" s="834">
        <v>0</v>
      </c>
      <c r="O5" s="833">
        <v>0</v>
      </c>
      <c r="P5" s="833">
        <v>24.774999999999999</v>
      </c>
      <c r="Q5" s="989"/>
      <c r="R5" s="989"/>
      <c r="S5" s="989"/>
      <c r="T5" s="989"/>
      <c r="U5" s="989"/>
    </row>
    <row r="6" spans="2:21">
      <c r="B6" s="218">
        <v>9019</v>
      </c>
      <c r="C6" s="231" t="s">
        <v>2078</v>
      </c>
      <c r="D6" s="915">
        <v>2.5</v>
      </c>
      <c r="E6" s="838">
        <v>3.45</v>
      </c>
      <c r="F6" s="839">
        <v>0.2</v>
      </c>
      <c r="G6" s="839">
        <v>0.05</v>
      </c>
      <c r="H6" s="839">
        <v>1.4125000000000001</v>
      </c>
      <c r="I6" s="838">
        <v>19</v>
      </c>
      <c r="J6" s="837">
        <v>0.06</v>
      </c>
      <c r="K6" s="834">
        <v>1.7749999999999999</v>
      </c>
      <c r="L6" s="836">
        <v>0.02</v>
      </c>
      <c r="M6" s="835">
        <v>8.7500000000000008E-3</v>
      </c>
      <c r="N6" s="834">
        <v>0.375</v>
      </c>
      <c r="O6" s="833">
        <v>0.78500000000000003</v>
      </c>
      <c r="P6" s="833">
        <v>0.17249999999999999</v>
      </c>
      <c r="Q6" s="990"/>
      <c r="R6" s="990"/>
      <c r="S6" s="990"/>
      <c r="T6" s="990"/>
      <c r="U6" s="990"/>
    </row>
    <row r="7" spans="2:21">
      <c r="B7" s="529"/>
      <c r="C7" s="530" t="s">
        <v>886</v>
      </c>
      <c r="D7" s="826">
        <v>1577.5</v>
      </c>
      <c r="E7" s="832">
        <v>213.45</v>
      </c>
      <c r="F7" s="831">
        <v>12.2</v>
      </c>
      <c r="G7" s="831">
        <v>1.55</v>
      </c>
      <c r="H7" s="831">
        <v>49.412500000000001</v>
      </c>
      <c r="I7" s="832">
        <v>680.5</v>
      </c>
      <c r="J7" s="831">
        <v>4.5599999999999996</v>
      </c>
      <c r="K7" s="828">
        <v>121.77500000000001</v>
      </c>
      <c r="L7" s="830">
        <v>0.47</v>
      </c>
      <c r="M7" s="829">
        <v>0.45874999999999999</v>
      </c>
      <c r="N7" s="828">
        <v>285.375</v>
      </c>
      <c r="O7" s="827">
        <v>20.285</v>
      </c>
      <c r="P7" s="827">
        <v>74.497500000000002</v>
      </c>
      <c r="Q7" s="826"/>
      <c r="R7" s="826"/>
      <c r="S7" s="826"/>
      <c r="T7" s="826"/>
      <c r="U7" s="826"/>
    </row>
  </sheetData>
  <mergeCells count="1">
    <mergeCell ref="Q3:U6"/>
  </mergeCells>
  <phoneticPr fontId="1"/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7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3.875" style="478" customWidth="1"/>
    <col min="4" max="16" width="11.125" style="478" customWidth="1"/>
    <col min="17" max="16384" width="9" style="478"/>
  </cols>
  <sheetData>
    <row r="1" spans="2:21">
      <c r="B1" s="479" t="s">
        <v>2091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18">
        <v>7019</v>
      </c>
      <c r="C3" s="532" t="s">
        <v>2090</v>
      </c>
      <c r="D3" s="508">
        <v>1000</v>
      </c>
      <c r="E3" s="916">
        <v>280</v>
      </c>
      <c r="F3" s="917">
        <v>7</v>
      </c>
      <c r="G3" s="917">
        <v>5</v>
      </c>
      <c r="H3" s="917">
        <v>79</v>
      </c>
      <c r="I3" s="916">
        <v>120</v>
      </c>
      <c r="J3" s="918">
        <v>6</v>
      </c>
      <c r="K3" s="919">
        <v>200</v>
      </c>
      <c r="L3" s="920">
        <v>0.3</v>
      </c>
      <c r="M3" s="921">
        <v>0.5</v>
      </c>
      <c r="N3" s="919">
        <v>60</v>
      </c>
      <c r="O3" s="922">
        <v>25</v>
      </c>
      <c r="P3" s="922">
        <v>0</v>
      </c>
      <c r="Q3" s="991"/>
      <c r="R3" s="991"/>
      <c r="S3" s="991"/>
      <c r="T3" s="991"/>
      <c r="U3" s="991"/>
    </row>
    <row r="4" spans="2:21">
      <c r="B4" s="218">
        <v>17012</v>
      </c>
      <c r="C4" s="533" t="s">
        <v>0</v>
      </c>
      <c r="D4" s="508">
        <v>168</v>
      </c>
      <c r="E4" s="916">
        <v>0</v>
      </c>
      <c r="F4" s="917">
        <v>0</v>
      </c>
      <c r="G4" s="917">
        <v>0</v>
      </c>
      <c r="H4" s="917">
        <v>0</v>
      </c>
      <c r="I4" s="916">
        <v>36.96</v>
      </c>
      <c r="J4" s="918">
        <v>0</v>
      </c>
      <c r="K4" s="919">
        <v>0</v>
      </c>
      <c r="L4" s="920">
        <v>0</v>
      </c>
      <c r="M4" s="921">
        <v>0</v>
      </c>
      <c r="N4" s="919">
        <v>0</v>
      </c>
      <c r="O4" s="922">
        <v>0</v>
      </c>
      <c r="P4" s="922">
        <v>166.488</v>
      </c>
      <c r="Q4" s="991"/>
      <c r="R4" s="991"/>
      <c r="S4" s="991"/>
      <c r="T4" s="991"/>
      <c r="U4" s="991"/>
    </row>
    <row r="5" spans="2:21">
      <c r="B5" s="218">
        <v>6095</v>
      </c>
      <c r="C5" s="231" t="s">
        <v>230</v>
      </c>
      <c r="D5" s="508">
        <v>150</v>
      </c>
      <c r="E5" s="916">
        <v>55.5</v>
      </c>
      <c r="F5" s="917">
        <v>5.85</v>
      </c>
      <c r="G5" s="917">
        <v>0.15</v>
      </c>
      <c r="H5" s="917">
        <v>11.25</v>
      </c>
      <c r="I5" s="916">
        <v>345</v>
      </c>
      <c r="J5" s="918">
        <v>2.5499999999999998</v>
      </c>
      <c r="K5" s="919">
        <v>1320</v>
      </c>
      <c r="L5" s="920">
        <v>0.19500000000000001</v>
      </c>
      <c r="M5" s="921">
        <v>0.51</v>
      </c>
      <c r="N5" s="919">
        <v>39</v>
      </c>
      <c r="O5" s="922">
        <v>10.95</v>
      </c>
      <c r="P5" s="922">
        <v>0</v>
      </c>
      <c r="Q5" s="992"/>
      <c r="R5" s="992"/>
      <c r="S5" s="992"/>
      <c r="T5" s="992"/>
      <c r="U5" s="992"/>
    </row>
    <row r="6" spans="2:21">
      <c r="B6" s="529"/>
      <c r="C6" s="530" t="s">
        <v>886</v>
      </c>
      <c r="D6" s="840">
        <v>1318</v>
      </c>
      <c r="E6" s="923">
        <v>335.5</v>
      </c>
      <c r="F6" s="924">
        <v>12.85</v>
      </c>
      <c r="G6" s="924">
        <v>5.15</v>
      </c>
      <c r="H6" s="924">
        <v>90.25</v>
      </c>
      <c r="I6" s="923">
        <v>501.96</v>
      </c>
      <c r="J6" s="924">
        <v>8.5500000000000007</v>
      </c>
      <c r="K6" s="925">
        <v>1520</v>
      </c>
      <c r="L6" s="926">
        <v>0.495</v>
      </c>
      <c r="M6" s="927">
        <v>1.01</v>
      </c>
      <c r="N6" s="925">
        <v>99</v>
      </c>
      <c r="O6" s="928">
        <v>35.950000000000003</v>
      </c>
      <c r="P6" s="928">
        <v>166.488</v>
      </c>
      <c r="Q6" s="840"/>
      <c r="R6" s="840"/>
      <c r="S6" s="840"/>
      <c r="T6" s="840"/>
      <c r="U6" s="840"/>
    </row>
    <row r="7" spans="2:21"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</row>
  </sheetData>
  <mergeCells count="1">
    <mergeCell ref="Q3:U5"/>
  </mergeCells>
  <phoneticPr fontId="1"/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7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75" style="478" customWidth="1"/>
    <col min="4" max="16" width="11.125" style="478" customWidth="1"/>
    <col min="17" max="16384" width="9" style="478"/>
  </cols>
  <sheetData>
    <row r="1" spans="2:21">
      <c r="B1" s="479" t="s">
        <v>2094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80">
        <v>6139</v>
      </c>
      <c r="C3" s="476" t="s">
        <v>2093</v>
      </c>
      <c r="D3" s="819">
        <v>1000</v>
      </c>
      <c r="E3" s="364">
        <v>270</v>
      </c>
      <c r="F3" s="471">
        <v>19</v>
      </c>
      <c r="G3" s="471">
        <v>1</v>
      </c>
      <c r="H3" s="471">
        <v>55</v>
      </c>
      <c r="I3" s="364">
        <v>760</v>
      </c>
      <c r="J3" s="471">
        <v>10</v>
      </c>
      <c r="K3" s="472">
        <v>0</v>
      </c>
      <c r="L3" s="473">
        <v>2.1</v>
      </c>
      <c r="M3" s="474">
        <v>0.3</v>
      </c>
      <c r="N3" s="472">
        <v>120</v>
      </c>
      <c r="O3" s="475">
        <v>37</v>
      </c>
      <c r="P3" s="475">
        <v>25</v>
      </c>
      <c r="Q3" s="987"/>
      <c r="R3" s="987"/>
      <c r="S3" s="987"/>
      <c r="T3" s="987"/>
      <c r="U3" s="987"/>
    </row>
    <row r="4" spans="2:21">
      <c r="B4" s="480">
        <v>3003</v>
      </c>
      <c r="C4" s="476" t="s">
        <v>4</v>
      </c>
      <c r="D4" s="819">
        <v>150</v>
      </c>
      <c r="E4" s="364">
        <v>576</v>
      </c>
      <c r="F4" s="471">
        <v>0</v>
      </c>
      <c r="G4" s="471">
        <v>0</v>
      </c>
      <c r="H4" s="471">
        <v>148.80000000000001</v>
      </c>
      <c r="I4" s="364">
        <v>1.5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87"/>
      <c r="R4" s="987"/>
      <c r="S4" s="987"/>
      <c r="T4" s="987"/>
      <c r="U4" s="987"/>
    </row>
    <row r="5" spans="2:21">
      <c r="B5" s="480">
        <v>17015</v>
      </c>
      <c r="C5" s="476" t="s">
        <v>73</v>
      </c>
      <c r="D5" s="819">
        <v>20</v>
      </c>
      <c r="E5" s="364">
        <v>5</v>
      </c>
      <c r="F5" s="471">
        <v>0.02</v>
      </c>
      <c r="G5" s="471">
        <v>0</v>
      </c>
      <c r="H5" s="471">
        <v>0.48</v>
      </c>
      <c r="I5" s="364">
        <v>0.4</v>
      </c>
      <c r="J5" s="471">
        <v>0</v>
      </c>
      <c r="K5" s="472">
        <v>0</v>
      </c>
      <c r="L5" s="473">
        <v>2E-3</v>
      </c>
      <c r="M5" s="474">
        <v>2E-3</v>
      </c>
      <c r="N5" s="472">
        <v>0</v>
      </c>
      <c r="O5" s="475">
        <v>0</v>
      </c>
      <c r="P5" s="475">
        <v>0</v>
      </c>
      <c r="Q5" s="987"/>
      <c r="R5" s="987"/>
      <c r="S5" s="987"/>
      <c r="T5" s="987"/>
      <c r="U5" s="987"/>
    </row>
    <row r="6" spans="2:21">
      <c r="B6" s="480">
        <v>16014</v>
      </c>
      <c r="C6" s="476" t="s">
        <v>2092</v>
      </c>
      <c r="D6" s="820">
        <v>90</v>
      </c>
      <c r="E6" s="269">
        <v>185.4</v>
      </c>
      <c r="F6" s="268">
        <v>0</v>
      </c>
      <c r="G6" s="268">
        <v>0</v>
      </c>
      <c r="H6" s="268">
        <v>0</v>
      </c>
      <c r="I6" s="269">
        <v>0</v>
      </c>
      <c r="J6" s="268">
        <v>0</v>
      </c>
      <c r="K6" s="270">
        <v>0</v>
      </c>
      <c r="L6" s="271">
        <v>0</v>
      </c>
      <c r="M6" s="272">
        <v>0</v>
      </c>
      <c r="N6" s="270">
        <v>0</v>
      </c>
      <c r="O6" s="273">
        <v>0</v>
      </c>
      <c r="P6" s="273">
        <v>0</v>
      </c>
      <c r="Q6" s="988"/>
      <c r="R6" s="988"/>
      <c r="S6" s="988"/>
      <c r="T6" s="988"/>
      <c r="U6" s="988"/>
    </row>
    <row r="7" spans="2:21">
      <c r="B7" s="483"/>
      <c r="C7" s="484" t="s">
        <v>886</v>
      </c>
      <c r="D7" s="819">
        <v>1260</v>
      </c>
      <c r="E7" s="364">
        <v>1036.4000000000001</v>
      </c>
      <c r="F7" s="471">
        <v>19.02</v>
      </c>
      <c r="G7" s="471">
        <v>1</v>
      </c>
      <c r="H7" s="471">
        <v>204.28</v>
      </c>
      <c r="I7" s="364">
        <v>761.9</v>
      </c>
      <c r="J7" s="471">
        <v>10</v>
      </c>
      <c r="K7" s="472">
        <v>0</v>
      </c>
      <c r="L7" s="473">
        <v>2.1019999999999999</v>
      </c>
      <c r="M7" s="474">
        <v>0.30199999999999999</v>
      </c>
      <c r="N7" s="472">
        <v>120</v>
      </c>
      <c r="O7" s="475">
        <v>37</v>
      </c>
      <c r="P7" s="475">
        <v>25</v>
      </c>
      <c r="Q7" s="819"/>
      <c r="R7" s="819"/>
      <c r="S7" s="819"/>
      <c r="T7" s="819"/>
      <c r="U7" s="819"/>
    </row>
  </sheetData>
  <mergeCells count="1">
    <mergeCell ref="Q3:U6"/>
  </mergeCells>
  <phoneticPr fontId="1"/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8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125" style="478" customWidth="1"/>
    <col min="4" max="16" width="11.125" style="478" customWidth="1"/>
    <col min="17" max="16384" width="9" style="478"/>
  </cols>
  <sheetData>
    <row r="1" spans="2:21">
      <c r="B1" s="479" t="s">
        <v>2096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80">
        <v>6305</v>
      </c>
      <c r="C3" s="481" t="s">
        <v>2095</v>
      </c>
      <c r="D3" s="500">
        <v>1000</v>
      </c>
      <c r="E3" s="487">
        <v>1180</v>
      </c>
      <c r="F3" s="488">
        <v>14</v>
      </c>
      <c r="G3" s="488">
        <v>2</v>
      </c>
      <c r="H3" s="488">
        <v>293</v>
      </c>
      <c r="I3" s="487">
        <v>140</v>
      </c>
      <c r="J3" s="489">
        <v>5</v>
      </c>
      <c r="K3" s="490">
        <v>0</v>
      </c>
      <c r="L3" s="491">
        <v>0.7</v>
      </c>
      <c r="M3" s="492">
        <v>0.5</v>
      </c>
      <c r="N3" s="490">
        <v>230</v>
      </c>
      <c r="O3" s="493">
        <v>210</v>
      </c>
      <c r="P3" s="493">
        <v>0</v>
      </c>
      <c r="Q3" s="985"/>
      <c r="R3" s="985"/>
      <c r="S3" s="985"/>
      <c r="T3" s="985"/>
      <c r="U3" s="985"/>
    </row>
    <row r="4" spans="2:21">
      <c r="B4" s="480">
        <v>17012</v>
      </c>
      <c r="C4" s="481" t="s">
        <v>0</v>
      </c>
      <c r="D4" s="500">
        <v>100</v>
      </c>
      <c r="E4" s="487">
        <v>0</v>
      </c>
      <c r="F4" s="488">
        <v>0</v>
      </c>
      <c r="G4" s="488">
        <v>0</v>
      </c>
      <c r="H4" s="488">
        <v>0</v>
      </c>
      <c r="I4" s="487">
        <v>22</v>
      </c>
      <c r="J4" s="489">
        <v>0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99.1</v>
      </c>
      <c r="Q4" s="985"/>
      <c r="R4" s="985"/>
      <c r="S4" s="985"/>
      <c r="T4" s="985"/>
      <c r="U4" s="985"/>
    </row>
    <row r="5" spans="2:21">
      <c r="B5" s="480">
        <v>17015</v>
      </c>
      <c r="C5" s="476" t="s">
        <v>73</v>
      </c>
      <c r="D5" s="486">
        <v>450</v>
      </c>
      <c r="E5" s="487">
        <v>112.5</v>
      </c>
      <c r="F5" s="488">
        <v>0.45</v>
      </c>
      <c r="G5" s="488">
        <v>0</v>
      </c>
      <c r="H5" s="488">
        <v>10.8</v>
      </c>
      <c r="I5" s="487">
        <v>9</v>
      </c>
      <c r="J5" s="489">
        <v>0</v>
      </c>
      <c r="K5" s="490">
        <v>0</v>
      </c>
      <c r="L5" s="491">
        <v>4.4999999999999998E-2</v>
      </c>
      <c r="M5" s="492">
        <v>4.4999999999999998E-2</v>
      </c>
      <c r="N5" s="490">
        <v>0</v>
      </c>
      <c r="O5" s="493">
        <v>0</v>
      </c>
      <c r="P5" s="493">
        <v>0</v>
      </c>
      <c r="Q5" s="985"/>
      <c r="R5" s="985"/>
      <c r="S5" s="985"/>
      <c r="T5" s="985"/>
      <c r="U5" s="985"/>
    </row>
    <row r="6" spans="2:21">
      <c r="B6" s="480">
        <v>3003</v>
      </c>
      <c r="C6" s="482" t="s">
        <v>4</v>
      </c>
      <c r="D6" s="486">
        <v>100</v>
      </c>
      <c r="E6" s="487">
        <v>384</v>
      </c>
      <c r="F6" s="488">
        <v>0</v>
      </c>
      <c r="G6" s="488">
        <v>0</v>
      </c>
      <c r="H6" s="488">
        <v>99.2</v>
      </c>
      <c r="I6" s="487">
        <v>1</v>
      </c>
      <c r="J6" s="489">
        <v>0</v>
      </c>
      <c r="K6" s="490">
        <v>0</v>
      </c>
      <c r="L6" s="491">
        <v>0</v>
      </c>
      <c r="M6" s="492">
        <v>0</v>
      </c>
      <c r="N6" s="490">
        <v>0</v>
      </c>
      <c r="O6" s="493">
        <v>0</v>
      </c>
      <c r="P6" s="493">
        <v>0</v>
      </c>
      <c r="Q6" s="985"/>
      <c r="R6" s="985"/>
      <c r="S6" s="985"/>
      <c r="T6" s="985"/>
      <c r="U6" s="985"/>
    </row>
    <row r="7" spans="2:21">
      <c r="B7" s="480">
        <v>6172</v>
      </c>
      <c r="C7" s="476" t="s">
        <v>79</v>
      </c>
      <c r="D7" s="457">
        <v>1.5</v>
      </c>
      <c r="E7" s="487">
        <v>5.1749999999999998</v>
      </c>
      <c r="F7" s="488">
        <v>0.22049999999999997</v>
      </c>
      <c r="G7" s="488">
        <v>0.18</v>
      </c>
      <c r="H7" s="488">
        <v>0.87599999999999989</v>
      </c>
      <c r="I7" s="487">
        <v>1.1100000000000001</v>
      </c>
      <c r="J7" s="489">
        <v>0.10199999999999999</v>
      </c>
      <c r="K7" s="490">
        <v>22.5</v>
      </c>
      <c r="L7" s="491">
        <v>7.4999999999999997E-3</v>
      </c>
      <c r="M7" s="492">
        <v>2.0999999999999998E-2</v>
      </c>
      <c r="N7" s="490">
        <v>1.4999999999999999E-2</v>
      </c>
      <c r="O7" s="493">
        <v>0.69599999999999995</v>
      </c>
      <c r="P7" s="493">
        <v>0</v>
      </c>
      <c r="Q7" s="986"/>
      <c r="R7" s="986"/>
      <c r="S7" s="986"/>
      <c r="T7" s="986"/>
      <c r="U7" s="986"/>
    </row>
    <row r="8" spans="2:21">
      <c r="B8" s="483"/>
      <c r="C8" s="484" t="s">
        <v>886</v>
      </c>
      <c r="D8" s="485">
        <v>1651.5</v>
      </c>
      <c r="E8" s="494">
        <v>1681.675</v>
      </c>
      <c r="F8" s="495">
        <v>14.670499999999999</v>
      </c>
      <c r="G8" s="495">
        <v>2.1800000000000002</v>
      </c>
      <c r="H8" s="495">
        <v>403.87599999999998</v>
      </c>
      <c r="I8" s="494">
        <v>173.11</v>
      </c>
      <c r="J8" s="495">
        <v>5.1020000000000003</v>
      </c>
      <c r="K8" s="496">
        <v>22.5</v>
      </c>
      <c r="L8" s="497">
        <v>0.75249999999999995</v>
      </c>
      <c r="M8" s="498">
        <v>0.56600000000000006</v>
      </c>
      <c r="N8" s="496">
        <v>230.01499999999999</v>
      </c>
      <c r="O8" s="499">
        <v>210.696</v>
      </c>
      <c r="P8" s="499">
        <v>99.1</v>
      </c>
      <c r="Q8" s="485"/>
      <c r="R8" s="485"/>
      <c r="S8" s="485"/>
      <c r="T8" s="485"/>
      <c r="U8" s="485"/>
    </row>
  </sheetData>
  <mergeCells count="1">
    <mergeCell ref="Q3:U7"/>
  </mergeCells>
  <phoneticPr fontId="1"/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7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7.125" style="478" customWidth="1"/>
    <col min="4" max="16" width="11.125" style="478" customWidth="1"/>
    <col min="17" max="16384" width="9" style="478"/>
  </cols>
  <sheetData>
    <row r="1" spans="2:21">
      <c r="B1" s="479" t="s">
        <v>2097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80">
        <v>6103</v>
      </c>
      <c r="C3" s="481" t="s">
        <v>70</v>
      </c>
      <c r="D3" s="500">
        <v>300</v>
      </c>
      <c r="E3" s="487">
        <v>90</v>
      </c>
      <c r="F3" s="488">
        <v>2.7</v>
      </c>
      <c r="G3" s="488">
        <v>0.9</v>
      </c>
      <c r="H3" s="488">
        <v>19.8</v>
      </c>
      <c r="I3" s="487">
        <v>36</v>
      </c>
      <c r="J3" s="489">
        <v>1.5</v>
      </c>
      <c r="K3" s="490">
        <v>0</v>
      </c>
      <c r="L3" s="491">
        <v>0.09</v>
      </c>
      <c r="M3" s="492">
        <v>0.06</v>
      </c>
      <c r="N3" s="490">
        <v>6</v>
      </c>
      <c r="O3" s="493">
        <v>6.3</v>
      </c>
      <c r="P3" s="493">
        <v>0</v>
      </c>
      <c r="Q3" s="985"/>
      <c r="R3" s="985"/>
      <c r="S3" s="985"/>
      <c r="T3" s="985"/>
      <c r="U3" s="985"/>
    </row>
    <row r="4" spans="2:21">
      <c r="B4" s="480">
        <v>3003</v>
      </c>
      <c r="C4" s="482" t="s">
        <v>4</v>
      </c>
      <c r="D4" s="486">
        <v>45</v>
      </c>
      <c r="E4" s="487">
        <v>172.8</v>
      </c>
      <c r="F4" s="488">
        <v>0</v>
      </c>
      <c r="G4" s="488">
        <v>0</v>
      </c>
      <c r="H4" s="488">
        <v>44.64</v>
      </c>
      <c r="I4" s="487">
        <v>0.45</v>
      </c>
      <c r="J4" s="489">
        <v>0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0</v>
      </c>
      <c r="Q4" s="985"/>
      <c r="R4" s="985"/>
      <c r="S4" s="985"/>
      <c r="T4" s="985"/>
      <c r="U4" s="985"/>
    </row>
    <row r="5" spans="2:21">
      <c r="B5" s="480">
        <v>17012</v>
      </c>
      <c r="C5" s="479" t="s">
        <v>0</v>
      </c>
      <c r="D5" s="486">
        <v>3</v>
      </c>
      <c r="E5" s="487">
        <v>0</v>
      </c>
      <c r="F5" s="488">
        <v>0</v>
      </c>
      <c r="G5" s="488">
        <v>0</v>
      </c>
      <c r="H5" s="488">
        <v>0</v>
      </c>
      <c r="I5" s="487">
        <v>0.66</v>
      </c>
      <c r="J5" s="489">
        <v>0</v>
      </c>
      <c r="K5" s="490">
        <v>0</v>
      </c>
      <c r="L5" s="491">
        <v>0</v>
      </c>
      <c r="M5" s="492">
        <v>0</v>
      </c>
      <c r="N5" s="490">
        <v>0</v>
      </c>
      <c r="O5" s="493">
        <v>0</v>
      </c>
      <c r="P5" s="493">
        <v>2.9729999999999994</v>
      </c>
      <c r="Q5" s="985"/>
      <c r="R5" s="985"/>
      <c r="S5" s="985"/>
      <c r="T5" s="985"/>
      <c r="U5" s="985"/>
    </row>
    <row r="6" spans="2:21">
      <c r="B6" s="480">
        <v>17015</v>
      </c>
      <c r="C6" s="482" t="s">
        <v>73</v>
      </c>
      <c r="D6" s="486">
        <v>200</v>
      </c>
      <c r="E6" s="487">
        <v>50</v>
      </c>
      <c r="F6" s="488">
        <v>0.2</v>
      </c>
      <c r="G6" s="488">
        <v>0</v>
      </c>
      <c r="H6" s="488">
        <v>4.8</v>
      </c>
      <c r="I6" s="487">
        <v>4</v>
      </c>
      <c r="J6" s="489">
        <v>0</v>
      </c>
      <c r="K6" s="490">
        <v>0</v>
      </c>
      <c r="L6" s="491">
        <v>0.02</v>
      </c>
      <c r="M6" s="492">
        <v>0.02</v>
      </c>
      <c r="N6" s="490">
        <v>0</v>
      </c>
      <c r="O6" s="493">
        <v>0</v>
      </c>
      <c r="P6" s="493">
        <v>0</v>
      </c>
      <c r="Q6" s="986"/>
      <c r="R6" s="986"/>
      <c r="S6" s="986"/>
      <c r="T6" s="986"/>
      <c r="U6" s="986"/>
    </row>
    <row r="7" spans="2:21">
      <c r="B7" s="483"/>
      <c r="C7" s="484" t="s">
        <v>886</v>
      </c>
      <c r="D7" s="485">
        <v>548</v>
      </c>
      <c r="E7" s="494">
        <v>312.8</v>
      </c>
      <c r="F7" s="495">
        <v>2.9000000000000004</v>
      </c>
      <c r="G7" s="495">
        <v>0.9</v>
      </c>
      <c r="H7" s="495">
        <v>69.239999999999995</v>
      </c>
      <c r="I7" s="494">
        <v>41.11</v>
      </c>
      <c r="J7" s="495">
        <v>1.5</v>
      </c>
      <c r="K7" s="496">
        <v>0</v>
      </c>
      <c r="L7" s="497">
        <v>0.11</v>
      </c>
      <c r="M7" s="498">
        <v>0.08</v>
      </c>
      <c r="N7" s="496">
        <v>6</v>
      </c>
      <c r="O7" s="499">
        <v>6.3</v>
      </c>
      <c r="P7" s="499">
        <v>2.9729999999999994</v>
      </c>
      <c r="Q7" s="485"/>
      <c r="R7" s="485"/>
      <c r="S7" s="485"/>
      <c r="T7" s="485"/>
      <c r="U7" s="485"/>
    </row>
  </sheetData>
  <mergeCells count="1">
    <mergeCell ref="Q3:U6"/>
  </mergeCells>
  <phoneticPr fontId="1"/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17.7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2099</v>
      </c>
    </row>
    <row r="2" spans="2:21" s="478" customFormat="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80">
        <v>6280</v>
      </c>
      <c r="C3" s="825" t="s">
        <v>2098</v>
      </c>
      <c r="D3" s="823">
        <v>200</v>
      </c>
      <c r="E3" s="487">
        <v>24</v>
      </c>
      <c r="F3" s="488">
        <v>1.8</v>
      </c>
      <c r="G3" s="488">
        <v>0.2</v>
      </c>
      <c r="H3" s="488">
        <v>5.2</v>
      </c>
      <c r="I3" s="487">
        <v>50</v>
      </c>
      <c r="J3" s="489">
        <v>1</v>
      </c>
      <c r="K3" s="490">
        <v>6</v>
      </c>
      <c r="L3" s="491">
        <v>0.1</v>
      </c>
      <c r="M3" s="492">
        <v>0.1</v>
      </c>
      <c r="N3" s="490">
        <v>4</v>
      </c>
      <c r="O3" s="493">
        <v>4.2</v>
      </c>
      <c r="P3" s="493">
        <v>0</v>
      </c>
      <c r="Q3" s="993"/>
      <c r="R3" s="993"/>
      <c r="S3" s="993"/>
      <c r="T3" s="993"/>
      <c r="U3" s="993"/>
    </row>
    <row r="4" spans="2:21">
      <c r="B4" s="480">
        <v>17012</v>
      </c>
      <c r="C4" s="824" t="s">
        <v>353</v>
      </c>
      <c r="D4" s="823">
        <v>4</v>
      </c>
      <c r="E4" s="487">
        <v>0</v>
      </c>
      <c r="F4" s="488">
        <v>0</v>
      </c>
      <c r="G4" s="488">
        <v>0</v>
      </c>
      <c r="H4" s="488">
        <v>0</v>
      </c>
      <c r="I4" s="487">
        <v>0.88</v>
      </c>
      <c r="J4" s="489">
        <v>0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3.964</v>
      </c>
      <c r="Q4" s="993"/>
      <c r="R4" s="993"/>
      <c r="S4" s="993"/>
      <c r="T4" s="993"/>
      <c r="U4" s="993"/>
    </row>
    <row r="5" spans="2:21">
      <c r="B5" s="480">
        <v>17015</v>
      </c>
      <c r="C5" s="822" t="s">
        <v>619</v>
      </c>
      <c r="D5" s="823">
        <v>100</v>
      </c>
      <c r="E5" s="487">
        <v>25</v>
      </c>
      <c r="F5" s="488">
        <v>0.1</v>
      </c>
      <c r="G5" s="488">
        <v>0</v>
      </c>
      <c r="H5" s="488">
        <v>2.4</v>
      </c>
      <c r="I5" s="487">
        <v>2</v>
      </c>
      <c r="J5" s="489">
        <v>0</v>
      </c>
      <c r="K5" s="490">
        <v>0</v>
      </c>
      <c r="L5" s="491">
        <v>0.01</v>
      </c>
      <c r="M5" s="492">
        <v>0.01</v>
      </c>
      <c r="N5" s="490">
        <v>0</v>
      </c>
      <c r="O5" s="493">
        <v>0</v>
      </c>
      <c r="P5" s="493">
        <v>0</v>
      </c>
      <c r="Q5" s="993"/>
      <c r="R5" s="993"/>
      <c r="S5" s="993"/>
      <c r="T5" s="993"/>
      <c r="U5" s="993"/>
    </row>
    <row r="6" spans="2:21">
      <c r="B6" s="480">
        <v>3003</v>
      </c>
      <c r="C6" s="822" t="s">
        <v>355</v>
      </c>
      <c r="D6" s="500">
        <v>60</v>
      </c>
      <c r="E6" s="487">
        <v>230.4</v>
      </c>
      <c r="F6" s="488">
        <v>0</v>
      </c>
      <c r="G6" s="488">
        <v>0</v>
      </c>
      <c r="H6" s="488">
        <v>59.52</v>
      </c>
      <c r="I6" s="487">
        <v>0.6</v>
      </c>
      <c r="J6" s="489">
        <v>0</v>
      </c>
      <c r="K6" s="490">
        <v>0</v>
      </c>
      <c r="L6" s="491">
        <v>0</v>
      </c>
      <c r="M6" s="492">
        <v>0</v>
      </c>
      <c r="N6" s="490">
        <v>0</v>
      </c>
      <c r="O6" s="493">
        <v>0</v>
      </c>
      <c r="P6" s="493">
        <v>0</v>
      </c>
      <c r="Q6" s="994"/>
      <c r="R6" s="994"/>
      <c r="S6" s="994"/>
      <c r="T6" s="994"/>
      <c r="U6" s="994"/>
    </row>
    <row r="7" spans="2:21">
      <c r="B7" s="483"/>
      <c r="C7" s="484" t="s">
        <v>895</v>
      </c>
      <c r="D7" s="821">
        <v>364</v>
      </c>
      <c r="E7" s="494">
        <v>279.39999999999998</v>
      </c>
      <c r="F7" s="495">
        <v>1.9</v>
      </c>
      <c r="G7" s="495">
        <v>0.2</v>
      </c>
      <c r="H7" s="495">
        <v>67.12</v>
      </c>
      <c r="I7" s="494">
        <v>53.48</v>
      </c>
      <c r="J7" s="495">
        <v>1</v>
      </c>
      <c r="K7" s="496">
        <v>6</v>
      </c>
      <c r="L7" s="497">
        <v>0.11</v>
      </c>
      <c r="M7" s="498">
        <v>0.11</v>
      </c>
      <c r="N7" s="496">
        <v>4</v>
      </c>
      <c r="O7" s="499">
        <v>4.2</v>
      </c>
      <c r="P7" s="499">
        <v>3.964</v>
      </c>
      <c r="Q7" s="821"/>
      <c r="R7" s="821"/>
      <c r="S7" s="821"/>
      <c r="T7" s="821"/>
      <c r="U7" s="821"/>
    </row>
  </sheetData>
  <mergeCells count="1">
    <mergeCell ref="Q3:U6"/>
  </mergeCells>
  <phoneticPr fontId="1"/>
  <pageMargins left="0.7" right="0.7" top="0.75" bottom="0.75" header="0.3" footer="0.3"/>
  <pageSetup paperSize="9" scale="76" orientation="landscape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15.25" style="479" customWidth="1"/>
    <col min="4" max="16" width="11.125" style="479" customWidth="1"/>
    <col min="17" max="21" width="9" style="479" customWidth="1"/>
    <col min="22" max="16384" width="9" style="479"/>
  </cols>
  <sheetData>
    <row r="1" spans="1:21">
      <c r="B1" s="479" t="s">
        <v>2102</v>
      </c>
    </row>
    <row r="2" spans="1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219" customFormat="1">
      <c r="A3" s="478"/>
      <c r="B3" s="218">
        <v>7019</v>
      </c>
      <c r="C3" s="531" t="s">
        <v>2101</v>
      </c>
      <c r="D3" s="533">
        <v>500</v>
      </c>
      <c r="E3" s="838">
        <v>140</v>
      </c>
      <c r="F3" s="839">
        <v>3.5</v>
      </c>
      <c r="G3" s="839">
        <v>2.5</v>
      </c>
      <c r="H3" s="839">
        <v>39.5</v>
      </c>
      <c r="I3" s="838">
        <v>60</v>
      </c>
      <c r="J3" s="837">
        <v>3</v>
      </c>
      <c r="K3" s="834">
        <v>100</v>
      </c>
      <c r="L3" s="836">
        <v>0.15</v>
      </c>
      <c r="M3" s="835">
        <v>0.25</v>
      </c>
      <c r="N3" s="834">
        <v>30</v>
      </c>
      <c r="O3" s="833">
        <v>12.5</v>
      </c>
      <c r="P3" s="833">
        <v>0</v>
      </c>
      <c r="Q3" s="989"/>
      <c r="R3" s="989"/>
      <c r="S3" s="989"/>
      <c r="T3" s="989"/>
      <c r="U3" s="989"/>
    </row>
    <row r="4" spans="1:21" s="219" customFormat="1">
      <c r="A4" s="478"/>
      <c r="B4" s="218">
        <v>17012</v>
      </c>
      <c r="C4" s="531" t="s">
        <v>353</v>
      </c>
      <c r="D4" s="533">
        <v>50</v>
      </c>
      <c r="E4" s="838">
        <v>0</v>
      </c>
      <c r="F4" s="839">
        <v>0</v>
      </c>
      <c r="G4" s="839">
        <v>0</v>
      </c>
      <c r="H4" s="839">
        <v>0</v>
      </c>
      <c r="I4" s="838">
        <v>11</v>
      </c>
      <c r="J4" s="837">
        <v>0</v>
      </c>
      <c r="K4" s="834">
        <v>0</v>
      </c>
      <c r="L4" s="836">
        <v>0</v>
      </c>
      <c r="M4" s="835">
        <v>0</v>
      </c>
      <c r="N4" s="834">
        <v>0</v>
      </c>
      <c r="O4" s="833">
        <v>0</v>
      </c>
      <c r="P4" s="833">
        <v>49.55</v>
      </c>
      <c r="Q4" s="989"/>
      <c r="R4" s="989"/>
      <c r="S4" s="989"/>
      <c r="T4" s="989"/>
      <c r="U4" s="989"/>
    </row>
    <row r="5" spans="1:21" s="219" customFormat="1">
      <c r="A5" s="478"/>
      <c r="B5" s="218">
        <v>16014</v>
      </c>
      <c r="C5" s="532" t="s">
        <v>2100</v>
      </c>
      <c r="D5" s="533">
        <v>50</v>
      </c>
      <c r="E5" s="838">
        <v>103</v>
      </c>
      <c r="F5" s="839">
        <v>0</v>
      </c>
      <c r="G5" s="839">
        <v>0</v>
      </c>
      <c r="H5" s="839">
        <v>0</v>
      </c>
      <c r="I5" s="838">
        <v>0</v>
      </c>
      <c r="J5" s="837">
        <v>0</v>
      </c>
      <c r="K5" s="834">
        <v>0</v>
      </c>
      <c r="L5" s="836">
        <v>0</v>
      </c>
      <c r="M5" s="835">
        <v>0</v>
      </c>
      <c r="N5" s="834">
        <v>0</v>
      </c>
      <c r="O5" s="833">
        <v>0</v>
      </c>
      <c r="P5" s="833">
        <v>0</v>
      </c>
      <c r="Q5" s="989"/>
      <c r="R5" s="989"/>
      <c r="S5" s="989"/>
      <c r="T5" s="989"/>
      <c r="U5" s="989"/>
    </row>
    <row r="6" spans="1:21" s="219" customFormat="1">
      <c r="A6" s="478"/>
      <c r="B6" s="218">
        <v>3003</v>
      </c>
      <c r="C6" s="532" t="s">
        <v>355</v>
      </c>
      <c r="D6" s="533">
        <v>20</v>
      </c>
      <c r="E6" s="838">
        <v>76.8</v>
      </c>
      <c r="F6" s="839">
        <v>0</v>
      </c>
      <c r="G6" s="839">
        <v>0</v>
      </c>
      <c r="H6" s="839">
        <v>19.84</v>
      </c>
      <c r="I6" s="838">
        <v>0.2</v>
      </c>
      <c r="J6" s="837">
        <v>0</v>
      </c>
      <c r="K6" s="834">
        <v>0</v>
      </c>
      <c r="L6" s="836">
        <v>0</v>
      </c>
      <c r="M6" s="835">
        <v>0</v>
      </c>
      <c r="N6" s="834">
        <v>0</v>
      </c>
      <c r="O6" s="833">
        <v>0</v>
      </c>
      <c r="P6" s="833">
        <v>0</v>
      </c>
      <c r="Q6" s="990"/>
      <c r="R6" s="990"/>
      <c r="S6" s="990"/>
      <c r="T6" s="990"/>
      <c r="U6" s="990"/>
    </row>
    <row r="7" spans="1:21" s="219" customFormat="1">
      <c r="A7" s="478"/>
      <c r="B7" s="529"/>
      <c r="C7" s="530" t="s">
        <v>895</v>
      </c>
      <c r="D7" s="826">
        <v>620</v>
      </c>
      <c r="E7" s="832">
        <v>319.8</v>
      </c>
      <c r="F7" s="831">
        <v>3.5</v>
      </c>
      <c r="G7" s="831">
        <v>2.5</v>
      </c>
      <c r="H7" s="831">
        <v>59.34</v>
      </c>
      <c r="I7" s="832">
        <v>71.2</v>
      </c>
      <c r="J7" s="831">
        <v>3</v>
      </c>
      <c r="K7" s="828">
        <v>100</v>
      </c>
      <c r="L7" s="830">
        <v>0.15</v>
      </c>
      <c r="M7" s="829">
        <v>0.25</v>
      </c>
      <c r="N7" s="828">
        <v>30</v>
      </c>
      <c r="O7" s="827">
        <v>12.5</v>
      </c>
      <c r="P7" s="827">
        <v>49.55</v>
      </c>
      <c r="Q7" s="826"/>
      <c r="R7" s="826"/>
      <c r="S7" s="826"/>
      <c r="T7" s="826"/>
      <c r="U7" s="826"/>
    </row>
  </sheetData>
  <mergeCells count="1">
    <mergeCell ref="Q3:U6"/>
  </mergeCells>
  <phoneticPr fontId="1"/>
  <pageMargins left="0.7" right="0.7" top="0.75" bottom="0.75" header="0.3" footer="0.3"/>
  <pageSetup paperSize="9" scale="7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2:21">
      <c r="B1" t="s">
        <v>266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1083</v>
      </c>
      <c r="C3" s="29" t="s">
        <v>39</v>
      </c>
      <c r="D3" s="10">
        <v>40</v>
      </c>
      <c r="E3" s="248">
        <v>142.4</v>
      </c>
      <c r="F3" s="249">
        <v>2.44</v>
      </c>
      <c r="G3" s="249">
        <v>0.36</v>
      </c>
      <c r="H3" s="249">
        <v>30.84</v>
      </c>
      <c r="I3" s="250">
        <v>2</v>
      </c>
      <c r="J3" s="251">
        <v>0.32</v>
      </c>
      <c r="K3" s="252">
        <v>0</v>
      </c>
      <c r="L3" s="253">
        <v>3.2000000000000001E-2</v>
      </c>
      <c r="M3" s="254">
        <v>8.0000000000000002E-3</v>
      </c>
      <c r="N3" s="252">
        <v>0</v>
      </c>
      <c r="O3" s="255">
        <v>0.2</v>
      </c>
      <c r="P3" s="255">
        <v>0</v>
      </c>
      <c r="Q3" s="935"/>
      <c r="R3" s="935"/>
      <c r="S3" s="935"/>
      <c r="T3" s="935"/>
      <c r="U3" s="935"/>
    </row>
    <row r="4" spans="2:21">
      <c r="B4" s="10">
        <v>17012</v>
      </c>
      <c r="C4" s="29" t="s">
        <v>0</v>
      </c>
      <c r="D4" s="10">
        <v>1</v>
      </c>
      <c r="E4" s="248">
        <v>0</v>
      </c>
      <c r="F4" s="249">
        <v>0</v>
      </c>
      <c r="G4" s="249">
        <v>0</v>
      </c>
      <c r="H4" s="249">
        <v>0</v>
      </c>
      <c r="I4" s="250">
        <v>0.22</v>
      </c>
      <c r="J4" s="251">
        <v>0</v>
      </c>
      <c r="K4" s="252">
        <v>0</v>
      </c>
      <c r="L4" s="253">
        <v>0</v>
      </c>
      <c r="M4" s="254">
        <v>0</v>
      </c>
      <c r="N4" s="252">
        <v>0</v>
      </c>
      <c r="O4" s="255">
        <v>0</v>
      </c>
      <c r="P4" s="255">
        <v>0.99099999999999999</v>
      </c>
      <c r="Q4" s="936"/>
      <c r="R4" s="936"/>
      <c r="S4" s="936"/>
      <c r="T4" s="936"/>
      <c r="U4" s="936"/>
    </row>
    <row r="5" spans="2:21">
      <c r="B5" s="28"/>
      <c r="C5" s="28" t="s">
        <v>265</v>
      </c>
      <c r="D5" s="256">
        <v>41</v>
      </c>
      <c r="E5" s="257">
        <v>142.4</v>
      </c>
      <c r="F5" s="258">
        <v>2.44</v>
      </c>
      <c r="G5" s="258">
        <v>0.36</v>
      </c>
      <c r="H5" s="258">
        <v>30.84</v>
      </c>
      <c r="I5" s="259">
        <v>2.2200000000000002</v>
      </c>
      <c r="J5" s="258">
        <v>0.32</v>
      </c>
      <c r="K5" s="260">
        <v>0</v>
      </c>
      <c r="L5" s="261">
        <v>3.2000000000000001E-2</v>
      </c>
      <c r="M5" s="262">
        <v>8.0000000000000002E-3</v>
      </c>
      <c r="N5" s="260">
        <v>0</v>
      </c>
      <c r="O5" s="263">
        <v>0.2</v>
      </c>
      <c r="P5" s="263">
        <v>0.99099999999999999</v>
      </c>
      <c r="Q5" s="28">
        <v>1</v>
      </c>
      <c r="R5" s="28">
        <v>0</v>
      </c>
      <c r="S5" s="28">
        <v>0</v>
      </c>
      <c r="T5" s="28">
        <v>0</v>
      </c>
      <c r="U5" s="28">
        <v>0</v>
      </c>
    </row>
    <row r="6" spans="2:21">
      <c r="D6" s="14"/>
      <c r="E6" s="14"/>
      <c r="F6" s="14"/>
      <c r="G6" s="14"/>
    </row>
    <row r="7" spans="2:21">
      <c r="C7" s="10"/>
      <c r="D7" s="17"/>
      <c r="E7" s="18"/>
      <c r="F7" s="17"/>
      <c r="G7" s="18"/>
      <c r="H7" s="11"/>
      <c r="I7" s="12"/>
      <c r="J7" s="12"/>
      <c r="K7" s="12"/>
      <c r="L7" s="12"/>
      <c r="M7" s="12"/>
      <c r="N7" s="12"/>
      <c r="O7" s="12"/>
      <c r="P7" s="12"/>
    </row>
    <row r="8" spans="2:21">
      <c r="C8" s="10"/>
      <c r="D8" s="1"/>
      <c r="E8" s="12"/>
      <c r="F8" s="12"/>
      <c r="G8" s="12"/>
      <c r="H8" s="12"/>
      <c r="I8" s="1"/>
      <c r="J8" s="12"/>
      <c r="K8" s="12"/>
      <c r="L8" s="12"/>
      <c r="M8" s="12"/>
      <c r="N8" s="12"/>
      <c r="O8" s="12"/>
      <c r="P8" s="12"/>
    </row>
    <row r="9" spans="2:21">
      <c r="C9" s="10"/>
      <c r="D9" s="1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2:21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</sheetData>
  <mergeCells count="1">
    <mergeCell ref="Q3:U4"/>
  </mergeCells>
  <phoneticPr fontId="1"/>
  <pageMargins left="0.7" right="0.7" top="0.75" bottom="0.75" header="0.3" footer="0.3"/>
  <pageSetup paperSize="9" scale="83" orientation="landscape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19" style="479" customWidth="1"/>
    <col min="4" max="16" width="11.125" style="479" customWidth="1"/>
    <col min="17" max="21" width="9" style="479" customWidth="1"/>
    <col min="22" max="16384" width="9" style="479"/>
  </cols>
  <sheetData>
    <row r="1" spans="1:21">
      <c r="B1" s="479" t="s">
        <v>2105</v>
      </c>
    </row>
    <row r="2" spans="1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219" customFormat="1">
      <c r="A3" s="478"/>
      <c r="B3" s="218">
        <v>4023</v>
      </c>
      <c r="C3" s="842" t="s">
        <v>2104</v>
      </c>
      <c r="D3" s="841">
        <v>500</v>
      </c>
      <c r="E3" s="838">
        <v>2085</v>
      </c>
      <c r="F3" s="839">
        <v>176.5</v>
      </c>
      <c r="G3" s="839">
        <v>95</v>
      </c>
      <c r="H3" s="839">
        <v>141</v>
      </c>
      <c r="I3" s="838">
        <v>1200</v>
      </c>
      <c r="J3" s="837">
        <v>47</v>
      </c>
      <c r="K3" s="834">
        <v>5</v>
      </c>
      <c r="L3" s="836">
        <v>4.1500000000000004</v>
      </c>
      <c r="M3" s="835">
        <v>1.5</v>
      </c>
      <c r="N3" s="834">
        <v>0</v>
      </c>
      <c r="O3" s="833">
        <v>85.5</v>
      </c>
      <c r="P3" s="833">
        <v>0</v>
      </c>
      <c r="Q3" s="989"/>
      <c r="R3" s="989"/>
      <c r="S3" s="989"/>
      <c r="T3" s="989"/>
      <c r="U3" s="989"/>
    </row>
    <row r="4" spans="1:21" s="219" customFormat="1">
      <c r="A4" s="478"/>
      <c r="B4" s="218">
        <v>1116</v>
      </c>
      <c r="C4" s="842" t="s">
        <v>2103</v>
      </c>
      <c r="D4" s="841">
        <v>500</v>
      </c>
      <c r="E4" s="838">
        <v>1430</v>
      </c>
      <c r="F4" s="839">
        <v>29</v>
      </c>
      <c r="G4" s="839">
        <v>8.5</v>
      </c>
      <c r="H4" s="839">
        <v>296</v>
      </c>
      <c r="I4" s="838">
        <v>25</v>
      </c>
      <c r="J4" s="837">
        <v>1.5</v>
      </c>
      <c r="K4" s="834">
        <v>0</v>
      </c>
      <c r="L4" s="836">
        <v>0.55000000000000004</v>
      </c>
      <c r="M4" s="835">
        <v>0.65</v>
      </c>
      <c r="N4" s="834">
        <v>0</v>
      </c>
      <c r="O4" s="833">
        <v>7</v>
      </c>
      <c r="P4" s="833">
        <v>0</v>
      </c>
      <c r="Q4" s="989"/>
      <c r="R4" s="989"/>
      <c r="S4" s="989"/>
      <c r="T4" s="989"/>
      <c r="U4" s="989"/>
    </row>
    <row r="5" spans="1:21" s="219" customFormat="1">
      <c r="A5" s="478"/>
      <c r="B5" s="218">
        <v>17012</v>
      </c>
      <c r="C5" s="842" t="s">
        <v>353</v>
      </c>
      <c r="D5" s="841">
        <v>225</v>
      </c>
      <c r="E5" s="838">
        <v>0</v>
      </c>
      <c r="F5" s="839">
        <v>0</v>
      </c>
      <c r="G5" s="839">
        <v>0</v>
      </c>
      <c r="H5" s="839">
        <v>0</v>
      </c>
      <c r="I5" s="838">
        <v>49.5</v>
      </c>
      <c r="J5" s="837">
        <v>0</v>
      </c>
      <c r="K5" s="834">
        <v>0</v>
      </c>
      <c r="L5" s="836">
        <v>0</v>
      </c>
      <c r="M5" s="835">
        <v>0</v>
      </c>
      <c r="N5" s="834">
        <v>0</v>
      </c>
      <c r="O5" s="833">
        <v>0</v>
      </c>
      <c r="P5" s="833">
        <v>222.97499999999999</v>
      </c>
      <c r="Q5" s="989"/>
      <c r="R5" s="989"/>
      <c r="S5" s="989"/>
      <c r="T5" s="989"/>
      <c r="U5" s="989"/>
    </row>
    <row r="6" spans="1:21" s="219" customFormat="1">
      <c r="A6" s="478"/>
      <c r="B6" s="529"/>
      <c r="C6" s="530" t="s">
        <v>895</v>
      </c>
      <c r="D6" s="840">
        <v>1225</v>
      </c>
      <c r="E6" s="832">
        <v>3515</v>
      </c>
      <c r="F6" s="831">
        <v>205.5</v>
      </c>
      <c r="G6" s="831">
        <v>103.5</v>
      </c>
      <c r="H6" s="831">
        <v>437</v>
      </c>
      <c r="I6" s="832">
        <v>1274.5</v>
      </c>
      <c r="J6" s="831">
        <v>48.5</v>
      </c>
      <c r="K6" s="828">
        <v>5</v>
      </c>
      <c r="L6" s="830">
        <v>4.7</v>
      </c>
      <c r="M6" s="829">
        <v>2.15</v>
      </c>
      <c r="N6" s="828">
        <v>0</v>
      </c>
      <c r="O6" s="827">
        <v>92.5</v>
      </c>
      <c r="P6" s="827">
        <v>222.97499999999999</v>
      </c>
      <c r="Q6" s="826"/>
      <c r="R6" s="826"/>
      <c r="S6" s="826"/>
      <c r="T6" s="826"/>
      <c r="U6" s="826"/>
    </row>
  </sheetData>
  <mergeCells count="1">
    <mergeCell ref="Q3:U5"/>
  </mergeCells>
  <phoneticPr fontId="1"/>
  <pageMargins left="0.7" right="0.7" top="0.75" bottom="0.75" header="0.3" footer="0.3"/>
  <pageSetup paperSize="9" scale="76" orientation="landscape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15.2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2107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7019</v>
      </c>
      <c r="C3" s="482" t="s">
        <v>2101</v>
      </c>
      <c r="D3" s="486">
        <v>1000</v>
      </c>
      <c r="E3" s="487">
        <v>280</v>
      </c>
      <c r="F3" s="488">
        <v>7</v>
      </c>
      <c r="G3" s="488">
        <v>5</v>
      </c>
      <c r="H3" s="488">
        <v>79</v>
      </c>
      <c r="I3" s="487">
        <v>120</v>
      </c>
      <c r="J3" s="489">
        <v>6</v>
      </c>
      <c r="K3" s="490">
        <v>200</v>
      </c>
      <c r="L3" s="491">
        <v>0.3</v>
      </c>
      <c r="M3" s="492">
        <v>0.5</v>
      </c>
      <c r="N3" s="490">
        <v>60</v>
      </c>
      <c r="O3" s="493">
        <v>25</v>
      </c>
      <c r="P3" s="493">
        <v>0</v>
      </c>
      <c r="Q3" s="995"/>
      <c r="R3" s="996"/>
      <c r="S3" s="996"/>
      <c r="T3" s="996"/>
      <c r="U3" s="996"/>
    </row>
    <row r="4" spans="2:21">
      <c r="B4" s="480">
        <v>3009</v>
      </c>
      <c r="C4" s="481" t="s">
        <v>2106</v>
      </c>
      <c r="D4" s="486">
        <v>700</v>
      </c>
      <c r="E4" s="487">
        <v>2709</v>
      </c>
      <c r="F4" s="488">
        <v>0</v>
      </c>
      <c r="G4" s="488">
        <v>0</v>
      </c>
      <c r="H4" s="488">
        <v>700</v>
      </c>
      <c r="I4" s="487">
        <v>0</v>
      </c>
      <c r="J4" s="489">
        <v>0.7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0</v>
      </c>
      <c r="Q4" s="985"/>
      <c r="R4" s="985"/>
      <c r="S4" s="985"/>
      <c r="T4" s="985"/>
      <c r="U4" s="985"/>
    </row>
    <row r="5" spans="2:21">
      <c r="B5" s="480">
        <v>16014</v>
      </c>
      <c r="C5" s="482" t="s">
        <v>2100</v>
      </c>
      <c r="D5" s="500">
        <v>1800</v>
      </c>
      <c r="E5" s="487">
        <v>3708</v>
      </c>
      <c r="F5" s="488">
        <v>0</v>
      </c>
      <c r="G5" s="488">
        <v>0</v>
      </c>
      <c r="H5" s="488">
        <v>0</v>
      </c>
      <c r="I5" s="487">
        <v>0</v>
      </c>
      <c r="J5" s="489">
        <v>0</v>
      </c>
      <c r="K5" s="490">
        <v>0</v>
      </c>
      <c r="L5" s="491">
        <v>0</v>
      </c>
      <c r="M5" s="492">
        <v>0</v>
      </c>
      <c r="N5" s="490">
        <v>0</v>
      </c>
      <c r="O5" s="493">
        <v>0</v>
      </c>
      <c r="P5" s="493">
        <v>0</v>
      </c>
      <c r="Q5" s="986"/>
      <c r="R5" s="986"/>
      <c r="S5" s="986"/>
      <c r="T5" s="986"/>
      <c r="U5" s="986"/>
    </row>
    <row r="6" spans="2:21">
      <c r="B6" s="483"/>
      <c r="C6" s="484" t="s">
        <v>895</v>
      </c>
      <c r="D6" s="485">
        <v>3500</v>
      </c>
      <c r="E6" s="494">
        <v>6697</v>
      </c>
      <c r="F6" s="495">
        <v>7</v>
      </c>
      <c r="G6" s="495">
        <v>5</v>
      </c>
      <c r="H6" s="495">
        <v>779</v>
      </c>
      <c r="I6" s="494">
        <v>120</v>
      </c>
      <c r="J6" s="495">
        <v>6.7</v>
      </c>
      <c r="K6" s="496">
        <v>200</v>
      </c>
      <c r="L6" s="497">
        <v>0.3</v>
      </c>
      <c r="M6" s="498">
        <v>0.5</v>
      </c>
      <c r="N6" s="496">
        <v>60</v>
      </c>
      <c r="O6" s="499">
        <v>25</v>
      </c>
      <c r="P6" s="499">
        <v>0</v>
      </c>
      <c r="Q6" s="485"/>
      <c r="R6" s="485"/>
      <c r="S6" s="485"/>
      <c r="T6" s="485"/>
      <c r="U6" s="485"/>
    </row>
  </sheetData>
  <mergeCells count="1">
    <mergeCell ref="Q3:U5"/>
  </mergeCells>
  <phoneticPr fontId="1"/>
  <pageMargins left="0.7" right="0.7" top="0.75" bottom="0.75" header="0.3" footer="0.3"/>
  <pageSetup paperSize="9" scale="76" orientation="landscape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2" customWidth="1"/>
    <col min="3" max="3" width="14.25" style="59" customWidth="1"/>
    <col min="4" max="4" width="11.125" style="59" customWidth="1"/>
    <col min="5" max="16" width="11.125" style="42" customWidth="1"/>
    <col min="17" max="16384" width="9" style="42"/>
  </cols>
  <sheetData>
    <row r="1" spans="1:21" s="219" customFormat="1">
      <c r="A1" s="478"/>
      <c r="B1" s="219" t="s">
        <v>2109</v>
      </c>
    </row>
    <row r="2" spans="1:21" s="478" customFormat="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 s="534" customFormat="1">
      <c r="A3" s="478"/>
      <c r="B3" s="218">
        <v>12004</v>
      </c>
      <c r="C3" s="531" t="s">
        <v>1</v>
      </c>
      <c r="D3" s="219">
        <v>30</v>
      </c>
      <c r="E3" s="448">
        <v>45.3</v>
      </c>
      <c r="F3" s="449">
        <v>3.69</v>
      </c>
      <c r="G3" s="449">
        <v>3.09</v>
      </c>
      <c r="H3" s="449">
        <v>0.09</v>
      </c>
      <c r="I3" s="448">
        <v>15.3</v>
      </c>
      <c r="J3" s="449">
        <v>0.54</v>
      </c>
      <c r="K3" s="450">
        <v>45</v>
      </c>
      <c r="L3" s="451">
        <v>1.7999999999999999E-2</v>
      </c>
      <c r="M3" s="451">
        <v>0.129</v>
      </c>
      <c r="N3" s="448">
        <v>0</v>
      </c>
      <c r="O3" s="449">
        <v>0</v>
      </c>
      <c r="P3" s="449">
        <v>0.12</v>
      </c>
      <c r="Q3" s="997"/>
      <c r="R3" s="997"/>
      <c r="S3" s="997"/>
      <c r="T3" s="997"/>
      <c r="U3" s="997"/>
    </row>
    <row r="4" spans="1:21" s="534" customFormat="1">
      <c r="A4" s="478"/>
      <c r="B4" s="845">
        <v>3003</v>
      </c>
      <c r="C4" s="535" t="s">
        <v>4</v>
      </c>
      <c r="D4" s="231">
        <v>10</v>
      </c>
      <c r="E4" s="277">
        <v>38.4</v>
      </c>
      <c r="F4" s="278">
        <v>0</v>
      </c>
      <c r="G4" s="278">
        <v>0</v>
      </c>
      <c r="H4" s="278">
        <v>9.92</v>
      </c>
      <c r="I4" s="277">
        <v>0.1</v>
      </c>
      <c r="J4" s="278">
        <v>0</v>
      </c>
      <c r="K4" s="279">
        <v>0</v>
      </c>
      <c r="L4" s="280">
        <v>0</v>
      </c>
      <c r="M4" s="280">
        <v>0</v>
      </c>
      <c r="N4" s="277">
        <v>0</v>
      </c>
      <c r="O4" s="278">
        <v>0</v>
      </c>
      <c r="P4" s="278">
        <v>0</v>
      </c>
      <c r="Q4" s="998"/>
      <c r="R4" s="998"/>
      <c r="S4" s="998"/>
      <c r="T4" s="998"/>
      <c r="U4" s="998"/>
    </row>
    <row r="5" spans="1:21" s="534" customFormat="1">
      <c r="A5" s="478"/>
      <c r="B5" s="224">
        <v>16004</v>
      </c>
      <c r="C5" s="844" t="s">
        <v>2108</v>
      </c>
      <c r="D5" s="225">
        <v>100</v>
      </c>
      <c r="E5" s="284">
        <v>104</v>
      </c>
      <c r="F5" s="285">
        <v>0.3</v>
      </c>
      <c r="G5" s="285">
        <v>0</v>
      </c>
      <c r="H5" s="285">
        <v>3.6</v>
      </c>
      <c r="I5" s="284">
        <v>2</v>
      </c>
      <c r="J5" s="285">
        <v>0</v>
      </c>
      <c r="K5" s="286">
        <v>0</v>
      </c>
      <c r="L5" s="287">
        <v>0</v>
      </c>
      <c r="M5" s="287">
        <v>0</v>
      </c>
      <c r="N5" s="284">
        <v>0</v>
      </c>
      <c r="O5" s="285">
        <v>0</v>
      </c>
      <c r="P5" s="285">
        <v>0</v>
      </c>
      <c r="Q5" s="999"/>
      <c r="R5" s="999"/>
      <c r="S5" s="999"/>
      <c r="T5" s="999"/>
      <c r="U5" s="999"/>
    </row>
    <row r="6" spans="1:21" s="534" customFormat="1">
      <c r="A6" s="478"/>
      <c r="C6" s="484" t="s">
        <v>895</v>
      </c>
      <c r="D6" s="219">
        <v>140</v>
      </c>
      <c r="E6" s="448">
        <v>187.7</v>
      </c>
      <c r="F6" s="449">
        <v>3.99</v>
      </c>
      <c r="G6" s="449">
        <v>3.09</v>
      </c>
      <c r="H6" s="449">
        <v>13.61</v>
      </c>
      <c r="I6" s="448">
        <v>17.399999999999999</v>
      </c>
      <c r="J6" s="449">
        <v>0.54</v>
      </c>
      <c r="K6" s="450">
        <v>45</v>
      </c>
      <c r="L6" s="451">
        <v>1.7999999999999999E-2</v>
      </c>
      <c r="M6" s="451">
        <v>0.129</v>
      </c>
      <c r="N6" s="448">
        <v>0</v>
      </c>
      <c r="O6" s="449">
        <v>0</v>
      </c>
      <c r="P6" s="449">
        <v>0.12</v>
      </c>
      <c r="Q6" s="534">
        <v>0</v>
      </c>
      <c r="R6" s="534">
        <v>0</v>
      </c>
      <c r="S6" s="534">
        <v>0</v>
      </c>
      <c r="T6" s="534">
        <v>0</v>
      </c>
      <c r="U6" s="534">
        <v>0</v>
      </c>
    </row>
    <row r="7" spans="1:21" s="534" customFormat="1">
      <c r="A7" s="478"/>
      <c r="C7" s="843"/>
      <c r="D7" s="843"/>
    </row>
  </sheetData>
  <mergeCells count="1">
    <mergeCell ref="Q3:U5"/>
  </mergeCells>
  <phoneticPr fontId="1"/>
  <pageMargins left="0.75" right="0.75" top="1" bottom="1" header="0.51200000000000001" footer="0.5120000000000000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2" customWidth="1"/>
    <col min="3" max="3" width="19" style="59" customWidth="1"/>
    <col min="4" max="4" width="11.125" style="59" customWidth="1"/>
    <col min="5" max="16" width="11.125" style="42" customWidth="1"/>
    <col min="17" max="16384" width="9" style="42"/>
  </cols>
  <sheetData>
    <row r="1" spans="1:21" s="219" customFormat="1">
      <c r="A1" s="478"/>
      <c r="B1" s="219" t="s">
        <v>2113</v>
      </c>
    </row>
    <row r="2" spans="1:21" s="478" customFormat="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>
      <c r="B3" s="483">
        <v>1116</v>
      </c>
      <c r="C3" s="344" t="s">
        <v>2112</v>
      </c>
      <c r="D3" s="460">
        <v>200</v>
      </c>
      <c r="E3" s="340">
        <v>572</v>
      </c>
      <c r="F3" s="341">
        <v>11.6</v>
      </c>
      <c r="G3" s="341">
        <v>3.4</v>
      </c>
      <c r="H3" s="341">
        <v>118.4</v>
      </c>
      <c r="I3" s="340">
        <v>15</v>
      </c>
      <c r="J3" s="341">
        <v>0.9</v>
      </c>
      <c r="K3" s="342">
        <v>0</v>
      </c>
      <c r="L3" s="343">
        <v>0.22</v>
      </c>
      <c r="M3" s="343">
        <v>0.26</v>
      </c>
      <c r="N3" s="340">
        <v>0</v>
      </c>
      <c r="O3" s="341">
        <v>2.8</v>
      </c>
      <c r="P3" s="341">
        <v>0</v>
      </c>
      <c r="Q3" s="1000"/>
      <c r="R3" s="1000"/>
      <c r="S3" s="1000"/>
      <c r="T3" s="1000"/>
      <c r="U3" s="1000"/>
    </row>
    <row r="4" spans="1:21">
      <c r="B4" s="338">
        <v>1083</v>
      </c>
      <c r="C4" s="345" t="s">
        <v>2111</v>
      </c>
      <c r="D4" s="819">
        <v>300</v>
      </c>
      <c r="E4" s="152">
        <v>1068</v>
      </c>
      <c r="F4" s="151">
        <v>18.3</v>
      </c>
      <c r="G4" s="151">
        <v>2.7</v>
      </c>
      <c r="H4" s="151">
        <v>231.3</v>
      </c>
      <c r="I4" s="152">
        <v>15</v>
      </c>
      <c r="J4" s="151">
        <v>2.4</v>
      </c>
      <c r="K4" s="154">
        <v>0</v>
      </c>
      <c r="L4" s="153">
        <v>0.16</v>
      </c>
      <c r="M4" s="153">
        <v>0.04</v>
      </c>
      <c r="N4" s="152">
        <v>0</v>
      </c>
      <c r="O4" s="151">
        <v>1.5</v>
      </c>
      <c r="P4" s="151">
        <v>0</v>
      </c>
      <c r="Q4" s="1001"/>
      <c r="R4" s="1001"/>
      <c r="S4" s="1001"/>
      <c r="T4" s="1001"/>
      <c r="U4" s="1001"/>
    </row>
    <row r="5" spans="1:21">
      <c r="B5" s="339">
        <v>6103</v>
      </c>
      <c r="C5" s="346" t="s">
        <v>70</v>
      </c>
      <c r="D5" s="820">
        <v>10</v>
      </c>
      <c r="E5" s="156">
        <v>3</v>
      </c>
      <c r="F5" s="155">
        <v>0.1</v>
      </c>
      <c r="G5" s="155">
        <v>3.0000000000000001E-3</v>
      </c>
      <c r="H5" s="155">
        <v>0.7</v>
      </c>
      <c r="I5" s="156">
        <v>1</v>
      </c>
      <c r="J5" s="155">
        <v>0.1</v>
      </c>
      <c r="K5" s="158">
        <v>0</v>
      </c>
      <c r="L5" s="157">
        <v>2.9999999999999997E-4</v>
      </c>
      <c r="M5" s="157">
        <v>0</v>
      </c>
      <c r="N5" s="156">
        <v>0.02</v>
      </c>
      <c r="O5" s="155">
        <v>0.2</v>
      </c>
      <c r="P5" s="155">
        <v>0</v>
      </c>
      <c r="Q5" s="1002"/>
      <c r="R5" s="1002"/>
      <c r="S5" s="1002"/>
      <c r="T5" s="1002"/>
      <c r="U5" s="1002"/>
    </row>
    <row r="6" spans="1:21">
      <c r="C6" s="506" t="s">
        <v>64</v>
      </c>
      <c r="D6" s="459">
        <v>510</v>
      </c>
      <c r="E6" s="210">
        <f t="shared" ref="E6:P6" si="0">E3+E4+E5</f>
        <v>1643</v>
      </c>
      <c r="F6" s="209">
        <f t="shared" si="0"/>
        <v>30</v>
      </c>
      <c r="G6" s="209">
        <f t="shared" si="0"/>
        <v>6.1029999999999998</v>
      </c>
      <c r="H6" s="209">
        <f t="shared" si="0"/>
        <v>350.40000000000003</v>
      </c>
      <c r="I6" s="210">
        <f t="shared" si="0"/>
        <v>31</v>
      </c>
      <c r="J6" s="209">
        <f t="shared" si="0"/>
        <v>3.4</v>
      </c>
      <c r="K6" s="210">
        <f t="shared" si="0"/>
        <v>0</v>
      </c>
      <c r="L6" s="211">
        <f t="shared" si="0"/>
        <v>0.38030000000000003</v>
      </c>
      <c r="M6" s="211">
        <f t="shared" si="0"/>
        <v>0.3</v>
      </c>
      <c r="N6" s="210">
        <f t="shared" si="0"/>
        <v>0.02</v>
      </c>
      <c r="O6" s="209">
        <f t="shared" si="0"/>
        <v>4.5</v>
      </c>
      <c r="P6" s="209">
        <f t="shared" si="0"/>
        <v>0</v>
      </c>
      <c r="Q6" s="90" t="s">
        <v>2110</v>
      </c>
      <c r="R6" s="90" t="s">
        <v>2110</v>
      </c>
      <c r="S6" s="90" t="s">
        <v>2110</v>
      </c>
      <c r="T6" s="90" t="s">
        <v>2110</v>
      </c>
      <c r="U6" s="90" t="s">
        <v>2110</v>
      </c>
    </row>
  </sheetData>
  <mergeCells count="1">
    <mergeCell ref="Q3:U5"/>
  </mergeCells>
  <phoneticPr fontId="1"/>
  <pageMargins left="0.75" right="0.75" top="1" bottom="1" header="0.51200000000000001" footer="0.5120000000000000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3.87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1:21" s="219" customFormat="1">
      <c r="A1" s="478"/>
      <c r="B1" s="219" t="s">
        <v>2115</v>
      </c>
    </row>
    <row r="2" spans="1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>
      <c r="B3" s="9">
        <v>16039</v>
      </c>
      <c r="C3" s="9" t="s">
        <v>2114</v>
      </c>
      <c r="D3" s="40">
        <v>100</v>
      </c>
      <c r="E3" s="269">
        <v>0</v>
      </c>
      <c r="F3" s="268">
        <v>0</v>
      </c>
      <c r="G3" s="268">
        <v>0</v>
      </c>
      <c r="H3" s="268">
        <v>0.1</v>
      </c>
      <c r="I3" s="269">
        <v>5</v>
      </c>
      <c r="J3" s="268">
        <v>0.2</v>
      </c>
      <c r="K3" s="270">
        <v>0</v>
      </c>
      <c r="L3" s="271">
        <v>0</v>
      </c>
      <c r="M3" s="272">
        <v>0.03</v>
      </c>
      <c r="N3" s="270">
        <v>3</v>
      </c>
      <c r="O3" s="273">
        <v>0</v>
      </c>
      <c r="P3" s="273">
        <v>0</v>
      </c>
      <c r="Q3" s="937"/>
      <c r="R3" s="937"/>
      <c r="S3" s="937"/>
      <c r="T3" s="937"/>
      <c r="U3" s="937"/>
    </row>
    <row r="4" spans="1:21">
      <c r="C4" s="506" t="s">
        <v>64</v>
      </c>
      <c r="D4" s="10">
        <v>100</v>
      </c>
      <c r="E4" s="248">
        <v>0</v>
      </c>
      <c r="F4" s="462">
        <v>0</v>
      </c>
      <c r="G4" s="462">
        <v>0</v>
      </c>
      <c r="H4" s="462">
        <v>0.1</v>
      </c>
      <c r="I4" s="461">
        <v>5</v>
      </c>
      <c r="J4" s="471">
        <v>0.2</v>
      </c>
      <c r="K4" s="472">
        <v>0</v>
      </c>
      <c r="L4" s="473">
        <v>0</v>
      </c>
      <c r="M4" s="474">
        <v>0.03</v>
      </c>
      <c r="N4" s="472">
        <v>3</v>
      </c>
      <c r="O4" s="475">
        <v>0</v>
      </c>
      <c r="P4" s="475">
        <v>0</v>
      </c>
      <c r="Q4" s="90" t="s">
        <v>125</v>
      </c>
      <c r="R4" s="90" t="s">
        <v>125</v>
      </c>
      <c r="S4" s="90" t="s">
        <v>125</v>
      </c>
      <c r="T4" s="90" t="s">
        <v>125</v>
      </c>
      <c r="U4" s="90" t="s">
        <v>125</v>
      </c>
    </row>
  </sheetData>
  <mergeCells count="1">
    <mergeCell ref="Q3:U3"/>
  </mergeCells>
  <phoneticPr fontId="1"/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4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1:21" s="219" customFormat="1">
      <c r="A1" s="478"/>
      <c r="B1" s="219" t="s">
        <v>2117</v>
      </c>
    </row>
    <row r="2" spans="1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>
      <c r="B3" s="9">
        <v>16037</v>
      </c>
      <c r="C3" s="9" t="s">
        <v>2116</v>
      </c>
      <c r="D3" s="40">
        <v>80</v>
      </c>
      <c r="E3" s="269">
        <v>1.6</v>
      </c>
      <c r="F3" s="268">
        <v>0.16</v>
      </c>
      <c r="G3" s="268">
        <v>0</v>
      </c>
      <c r="H3" s="268">
        <v>0.16</v>
      </c>
      <c r="I3" s="269">
        <v>2.4</v>
      </c>
      <c r="J3" s="268">
        <v>0.16</v>
      </c>
      <c r="K3" s="270">
        <v>0</v>
      </c>
      <c r="L3" s="271">
        <v>0</v>
      </c>
      <c r="M3" s="272">
        <v>0.04</v>
      </c>
      <c r="N3" s="270">
        <v>4.8</v>
      </c>
      <c r="O3" s="273">
        <v>0</v>
      </c>
      <c r="P3" s="273">
        <v>0</v>
      </c>
      <c r="Q3" s="937"/>
      <c r="R3" s="937"/>
      <c r="S3" s="937"/>
      <c r="T3" s="937"/>
      <c r="U3" s="937"/>
    </row>
    <row r="4" spans="1:21">
      <c r="C4" s="506" t="s">
        <v>64</v>
      </c>
      <c r="D4" s="10">
        <v>80</v>
      </c>
      <c r="E4" s="248">
        <v>1.6</v>
      </c>
      <c r="F4" s="462">
        <v>0.16</v>
      </c>
      <c r="G4" s="462">
        <v>0</v>
      </c>
      <c r="H4" s="462">
        <v>0.16</v>
      </c>
      <c r="I4" s="461">
        <v>2.4</v>
      </c>
      <c r="J4" s="471">
        <v>0.16</v>
      </c>
      <c r="K4" s="472">
        <v>0</v>
      </c>
      <c r="L4" s="473">
        <v>0</v>
      </c>
      <c r="M4" s="474">
        <v>0.04</v>
      </c>
      <c r="N4" s="472">
        <v>4.8</v>
      </c>
      <c r="O4" s="475">
        <v>0</v>
      </c>
      <c r="P4" s="475">
        <v>0</v>
      </c>
      <c r="Q4" s="90" t="s">
        <v>125</v>
      </c>
      <c r="R4" s="90" t="s">
        <v>125</v>
      </c>
      <c r="S4" s="90" t="s">
        <v>125</v>
      </c>
      <c r="T4" s="90" t="s">
        <v>125</v>
      </c>
      <c r="U4" s="90" t="s">
        <v>125</v>
      </c>
    </row>
  </sheetData>
  <mergeCells count="1">
    <mergeCell ref="Q3:U3"/>
  </mergeCells>
  <phoneticPr fontId="1"/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3.87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1:21" s="219" customFormat="1">
      <c r="A1" s="478"/>
      <c r="B1" s="219" t="s">
        <v>2119</v>
      </c>
    </row>
    <row r="2" spans="1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>
      <c r="B3" s="9">
        <v>16034</v>
      </c>
      <c r="C3" s="9" t="s">
        <v>2118</v>
      </c>
      <c r="D3" s="40">
        <v>50</v>
      </c>
      <c r="E3" s="269">
        <v>2.5</v>
      </c>
      <c r="F3" s="268">
        <v>0.65</v>
      </c>
      <c r="G3" s="268">
        <v>0</v>
      </c>
      <c r="H3" s="268">
        <v>0</v>
      </c>
      <c r="I3" s="269">
        <v>2</v>
      </c>
      <c r="J3" s="268">
        <v>0.1</v>
      </c>
      <c r="K3" s="270">
        <v>0</v>
      </c>
      <c r="L3" s="271">
        <v>0.01</v>
      </c>
      <c r="M3" s="272">
        <v>5.5E-2</v>
      </c>
      <c r="N3" s="270">
        <v>9.5</v>
      </c>
      <c r="O3" s="273">
        <v>0</v>
      </c>
      <c r="P3" s="273">
        <v>0</v>
      </c>
      <c r="Q3" s="937"/>
      <c r="R3" s="937"/>
      <c r="S3" s="937"/>
      <c r="T3" s="937"/>
      <c r="U3" s="937"/>
    </row>
    <row r="4" spans="1:21">
      <c r="C4" s="506" t="s">
        <v>64</v>
      </c>
      <c r="D4" s="10">
        <v>50</v>
      </c>
      <c r="E4" s="248">
        <v>2.5</v>
      </c>
      <c r="F4" s="462">
        <v>0.65</v>
      </c>
      <c r="G4" s="462">
        <v>0</v>
      </c>
      <c r="H4" s="462">
        <v>0</v>
      </c>
      <c r="I4" s="461">
        <v>2</v>
      </c>
      <c r="J4" s="471">
        <v>0.1</v>
      </c>
      <c r="K4" s="472">
        <v>0</v>
      </c>
      <c r="L4" s="473">
        <v>0.01</v>
      </c>
      <c r="M4" s="474">
        <v>5.5E-2</v>
      </c>
      <c r="N4" s="472">
        <v>9.5</v>
      </c>
      <c r="O4" s="475">
        <v>0</v>
      </c>
      <c r="P4" s="475">
        <v>0</v>
      </c>
      <c r="Q4" s="90" t="s">
        <v>125</v>
      </c>
      <c r="R4" s="90" t="s">
        <v>125</v>
      </c>
      <c r="S4" s="90" t="s">
        <v>125</v>
      </c>
      <c r="T4" s="90" t="s">
        <v>125</v>
      </c>
      <c r="U4" s="90" t="s">
        <v>125</v>
      </c>
    </row>
  </sheetData>
  <mergeCells count="1">
    <mergeCell ref="Q3:U3"/>
  </mergeCells>
  <phoneticPr fontId="1"/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3.87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1:21" s="219" customFormat="1">
      <c r="A1" s="478"/>
      <c r="B1" s="219" t="s">
        <v>2121</v>
      </c>
    </row>
    <row r="2" spans="1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>
      <c r="B3" s="9">
        <v>16035</v>
      </c>
      <c r="C3" s="9" t="s">
        <v>2120</v>
      </c>
      <c r="D3" s="40">
        <v>1</v>
      </c>
      <c r="E3" s="269">
        <v>3.24</v>
      </c>
      <c r="F3" s="268">
        <v>0.30599999999999999</v>
      </c>
      <c r="G3" s="268">
        <v>5.2999999999999999E-2</v>
      </c>
      <c r="H3" s="268">
        <v>0.38500000000000001</v>
      </c>
      <c r="I3" s="269">
        <v>4.2</v>
      </c>
      <c r="J3" s="268">
        <v>0.17</v>
      </c>
      <c r="K3" s="270">
        <v>24</v>
      </c>
      <c r="L3" s="271">
        <v>6.0000000000000001E-3</v>
      </c>
      <c r="M3" s="272">
        <v>1.3500000000000002E-2</v>
      </c>
      <c r="N3" s="270">
        <v>0.6</v>
      </c>
      <c r="O3" s="273">
        <v>0.38500000000000001</v>
      </c>
      <c r="P3" s="273">
        <v>0</v>
      </c>
      <c r="Q3" s="937"/>
      <c r="R3" s="937"/>
      <c r="S3" s="937"/>
      <c r="T3" s="937"/>
      <c r="U3" s="937"/>
    </row>
    <row r="4" spans="1:21">
      <c r="C4" s="506" t="s">
        <v>64</v>
      </c>
      <c r="D4" s="10">
        <v>1</v>
      </c>
      <c r="E4" s="248">
        <v>3.24</v>
      </c>
      <c r="F4" s="462">
        <v>0.30599999999999999</v>
      </c>
      <c r="G4" s="462">
        <v>5.2999999999999999E-2</v>
      </c>
      <c r="H4" s="462">
        <v>0.38500000000000001</v>
      </c>
      <c r="I4" s="461">
        <v>4.2</v>
      </c>
      <c r="J4" s="471">
        <v>0.17</v>
      </c>
      <c r="K4" s="472">
        <v>24</v>
      </c>
      <c r="L4" s="473">
        <v>6.0000000000000001E-3</v>
      </c>
      <c r="M4" s="474">
        <v>1.3500000000000002E-2</v>
      </c>
      <c r="N4" s="472">
        <v>0.6</v>
      </c>
      <c r="O4" s="475">
        <v>0.38500000000000001</v>
      </c>
      <c r="P4" s="475">
        <v>0</v>
      </c>
      <c r="Q4" s="90" t="s">
        <v>125</v>
      </c>
      <c r="R4" s="90" t="s">
        <v>125</v>
      </c>
      <c r="S4" s="90" t="s">
        <v>125</v>
      </c>
      <c r="T4" s="90" t="s">
        <v>125</v>
      </c>
      <c r="U4" s="90" t="s">
        <v>125</v>
      </c>
    </row>
  </sheetData>
  <mergeCells count="1">
    <mergeCell ref="Q3:U3"/>
  </mergeCells>
  <phoneticPr fontId="1"/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6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3.87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219" t="s">
        <v>2187</v>
      </c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9"/>
      <c r="C3" s="9"/>
      <c r="D3" s="40"/>
      <c r="E3" s="269"/>
      <c r="F3" s="268"/>
      <c r="G3" s="268"/>
      <c r="H3" s="268"/>
      <c r="I3" s="269"/>
      <c r="J3" s="268"/>
      <c r="K3" s="270"/>
      <c r="L3" s="271"/>
      <c r="M3" s="272"/>
      <c r="N3" s="270"/>
      <c r="O3" s="273"/>
      <c r="P3" s="273"/>
      <c r="Q3" s="937"/>
      <c r="R3" s="937"/>
      <c r="S3" s="937"/>
      <c r="T3" s="937"/>
      <c r="U3" s="937"/>
    </row>
    <row r="4" spans="2:21">
      <c r="C4" s="506"/>
      <c r="D4" s="10"/>
      <c r="E4" s="248"/>
      <c r="F4" s="462"/>
      <c r="G4" s="462"/>
      <c r="H4" s="462"/>
      <c r="I4" s="461"/>
      <c r="J4" s="471"/>
      <c r="K4" s="472"/>
      <c r="L4" s="473"/>
      <c r="M4" s="474"/>
      <c r="N4" s="472"/>
      <c r="O4" s="475"/>
      <c r="P4" s="475"/>
      <c r="Q4" s="90" t="s">
        <v>125</v>
      </c>
      <c r="R4" s="90" t="s">
        <v>125</v>
      </c>
      <c r="S4" s="90" t="s">
        <v>125</v>
      </c>
      <c r="T4" s="90" t="s">
        <v>125</v>
      </c>
      <c r="U4" s="90" t="s">
        <v>125</v>
      </c>
    </row>
    <row r="6" spans="2:21">
      <c r="B6" s="478" t="s">
        <v>2186</v>
      </c>
    </row>
  </sheetData>
  <mergeCells count="1">
    <mergeCell ref="Q3:U3"/>
  </mergeCells>
  <phoneticPr fontId="1"/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3.87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1:21" s="219" customFormat="1">
      <c r="A1" s="478"/>
      <c r="B1" s="219" t="s">
        <v>2123</v>
      </c>
    </row>
    <row r="2" spans="1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>
      <c r="B3" s="9">
        <v>16055</v>
      </c>
      <c r="C3" s="9" t="s">
        <v>2122</v>
      </c>
      <c r="D3" s="40">
        <v>150</v>
      </c>
      <c r="E3" s="269">
        <v>1.5</v>
      </c>
      <c r="F3" s="268">
        <v>0</v>
      </c>
      <c r="G3" s="268">
        <v>0</v>
      </c>
      <c r="H3" s="268">
        <v>0.45</v>
      </c>
      <c r="I3" s="269">
        <v>3</v>
      </c>
      <c r="J3" s="268">
        <v>0</v>
      </c>
      <c r="K3" s="270">
        <v>0</v>
      </c>
      <c r="L3" s="271">
        <v>0</v>
      </c>
      <c r="M3" s="272">
        <v>0</v>
      </c>
      <c r="N3" s="270">
        <v>0</v>
      </c>
      <c r="O3" s="273">
        <v>0</v>
      </c>
      <c r="P3" s="273">
        <v>0</v>
      </c>
      <c r="Q3" s="937"/>
      <c r="R3" s="937"/>
      <c r="S3" s="937"/>
      <c r="T3" s="937"/>
      <c r="U3" s="937"/>
    </row>
    <row r="4" spans="1:21">
      <c r="C4" s="506" t="s">
        <v>64</v>
      </c>
      <c r="D4" s="10">
        <v>150</v>
      </c>
      <c r="E4" s="248">
        <v>1.5</v>
      </c>
      <c r="F4" s="462">
        <v>0</v>
      </c>
      <c r="G4" s="462">
        <v>0</v>
      </c>
      <c r="H4" s="462">
        <v>0.45</v>
      </c>
      <c r="I4" s="461">
        <v>3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0" t="s">
        <v>125</v>
      </c>
      <c r="R4" s="90" t="s">
        <v>125</v>
      </c>
      <c r="S4" s="90" t="s">
        <v>125</v>
      </c>
      <c r="T4" s="90" t="s">
        <v>125</v>
      </c>
      <c r="U4" s="90" t="s">
        <v>125</v>
      </c>
    </row>
  </sheetData>
  <mergeCells count="1">
    <mergeCell ref="Q3:U3"/>
  </mergeCells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2:21">
      <c r="B1" t="s">
        <v>267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1083</v>
      </c>
      <c r="C3" s="29" t="s">
        <v>39</v>
      </c>
      <c r="D3" s="10">
        <v>40</v>
      </c>
      <c r="E3" s="248">
        <v>142.4</v>
      </c>
      <c r="F3" s="249">
        <v>2.44</v>
      </c>
      <c r="G3" s="249">
        <v>0.36</v>
      </c>
      <c r="H3" s="249">
        <v>30.84</v>
      </c>
      <c r="I3" s="250">
        <v>2</v>
      </c>
      <c r="J3" s="251">
        <v>0.32</v>
      </c>
      <c r="K3" s="252">
        <v>0</v>
      </c>
      <c r="L3" s="253">
        <v>3.2000000000000001E-2</v>
      </c>
      <c r="M3" s="254">
        <v>8.0000000000000002E-3</v>
      </c>
      <c r="N3" s="252">
        <v>0</v>
      </c>
      <c r="O3" s="255">
        <v>0.2</v>
      </c>
      <c r="P3" s="255">
        <v>0</v>
      </c>
      <c r="Q3" s="935"/>
      <c r="R3" s="935"/>
      <c r="S3" s="935"/>
      <c r="T3" s="935"/>
      <c r="U3" s="935"/>
    </row>
    <row r="4" spans="2:21">
      <c r="B4" s="10">
        <v>4001</v>
      </c>
      <c r="C4" s="29" t="s">
        <v>65</v>
      </c>
      <c r="D4" s="10">
        <v>10</v>
      </c>
      <c r="E4" s="248">
        <v>33.9</v>
      </c>
      <c r="F4" s="249">
        <v>2.0299999999999998</v>
      </c>
      <c r="G4" s="249">
        <v>0.22</v>
      </c>
      <c r="H4" s="249">
        <v>5.87</v>
      </c>
      <c r="I4" s="250">
        <v>7.5</v>
      </c>
      <c r="J4" s="251">
        <v>0.54</v>
      </c>
      <c r="K4" s="252">
        <v>0.1</v>
      </c>
      <c r="L4" s="253">
        <v>4.4999999999999998E-2</v>
      </c>
      <c r="M4" s="254">
        <v>1.6E-2</v>
      </c>
      <c r="N4" s="252">
        <v>0</v>
      </c>
      <c r="O4" s="255">
        <v>1.78</v>
      </c>
      <c r="P4" s="255">
        <v>0</v>
      </c>
      <c r="Q4" s="936"/>
      <c r="R4" s="936"/>
      <c r="S4" s="936"/>
      <c r="T4" s="936"/>
      <c r="U4" s="936"/>
    </row>
    <row r="5" spans="2:21">
      <c r="B5" s="10">
        <v>17012</v>
      </c>
      <c r="C5" s="29" t="s">
        <v>0</v>
      </c>
      <c r="D5" s="10">
        <v>1</v>
      </c>
      <c r="E5" s="248">
        <v>0</v>
      </c>
      <c r="F5" s="249">
        <v>0</v>
      </c>
      <c r="G5" s="249">
        <v>0</v>
      </c>
      <c r="H5" s="249">
        <v>0</v>
      </c>
      <c r="I5" s="250">
        <v>0.22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0.99099999999999999</v>
      </c>
      <c r="Q5" s="936"/>
      <c r="R5" s="936"/>
      <c r="S5" s="936"/>
      <c r="T5" s="936"/>
      <c r="U5" s="936"/>
    </row>
    <row r="6" spans="2:21">
      <c r="B6" s="28"/>
      <c r="C6" s="245" t="s">
        <v>265</v>
      </c>
      <c r="D6" s="256">
        <v>50</v>
      </c>
      <c r="E6" s="257">
        <v>176.3</v>
      </c>
      <c r="F6" s="258">
        <v>4.47</v>
      </c>
      <c r="G6" s="258">
        <v>0.57999999999999996</v>
      </c>
      <c r="H6" s="258">
        <v>36.71</v>
      </c>
      <c r="I6" s="259">
        <v>9.5</v>
      </c>
      <c r="J6" s="258">
        <v>0.8600000000000001</v>
      </c>
      <c r="K6" s="260">
        <v>0.1</v>
      </c>
      <c r="L6" s="261">
        <v>7.6999999999999999E-2</v>
      </c>
      <c r="M6" s="262">
        <v>2.4E-2</v>
      </c>
      <c r="N6" s="260">
        <v>0</v>
      </c>
      <c r="O6" s="263">
        <v>1.98</v>
      </c>
      <c r="P6" s="263">
        <v>1</v>
      </c>
      <c r="Q6" s="28">
        <v>1</v>
      </c>
      <c r="R6" s="28">
        <v>0</v>
      </c>
      <c r="S6" s="28">
        <v>0</v>
      </c>
      <c r="T6" s="28">
        <v>0</v>
      </c>
      <c r="U6" s="28">
        <v>0</v>
      </c>
    </row>
    <row r="7" spans="2:21">
      <c r="D7" s="14"/>
      <c r="E7" s="14"/>
      <c r="F7" s="14"/>
      <c r="G7" s="14"/>
    </row>
    <row r="8" spans="2:21">
      <c r="C8" s="10"/>
      <c r="D8" s="17"/>
      <c r="E8" s="18"/>
      <c r="F8" s="17"/>
      <c r="G8" s="18"/>
      <c r="H8" s="11"/>
      <c r="I8" s="12"/>
      <c r="J8" s="12"/>
      <c r="K8" s="12"/>
      <c r="L8" s="12"/>
      <c r="M8" s="12"/>
      <c r="N8" s="12"/>
      <c r="O8" s="12"/>
      <c r="P8" s="12"/>
    </row>
    <row r="9" spans="2:21">
      <c r="C9" s="10"/>
      <c r="D9" s="1"/>
      <c r="E9" s="12"/>
      <c r="F9" s="12"/>
      <c r="G9" s="12"/>
      <c r="H9" s="12"/>
      <c r="I9" s="1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2:21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</sheetData>
  <mergeCells count="1">
    <mergeCell ref="Q3:U5"/>
  </mergeCells>
  <phoneticPr fontId="1"/>
  <pageMargins left="0.7" right="0.7" top="0.75" bottom="0.75" header="0.3" footer="0.3"/>
  <pageSetup paperSize="9" scale="83" orientation="landscape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0"/>
  <sheetViews>
    <sheetView workbookViewId="0"/>
  </sheetViews>
  <sheetFormatPr defaultColWidth="8.875" defaultRowHeight="13.5"/>
  <cols>
    <col min="1" max="1" width="3.875" style="478" customWidth="1"/>
    <col min="2" max="2" width="12.625" style="478" customWidth="1"/>
    <col min="3" max="3" width="18.62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2125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9027</v>
      </c>
      <c r="C3" s="240" t="s">
        <v>1023</v>
      </c>
      <c r="D3" s="238">
        <v>1</v>
      </c>
      <c r="E3" s="238">
        <v>2</v>
      </c>
      <c r="F3" s="238">
        <v>0</v>
      </c>
      <c r="G3" s="238">
        <v>0</v>
      </c>
      <c r="H3" s="238">
        <v>0.7</v>
      </c>
      <c r="I3" s="238">
        <v>7</v>
      </c>
      <c r="J3" s="238">
        <v>0</v>
      </c>
      <c r="K3" s="238">
        <v>0</v>
      </c>
      <c r="L3" s="238">
        <v>0</v>
      </c>
      <c r="M3" s="238">
        <v>0</v>
      </c>
      <c r="N3" s="238">
        <v>0</v>
      </c>
      <c r="O3" s="238">
        <v>0.7</v>
      </c>
      <c r="P3" s="238">
        <v>0</v>
      </c>
      <c r="Q3" s="935"/>
      <c r="R3" s="935"/>
      <c r="S3" s="935"/>
      <c r="T3" s="935"/>
      <c r="U3" s="935"/>
    </row>
    <row r="4" spans="2:21">
      <c r="B4" s="240">
        <v>3003</v>
      </c>
      <c r="C4" s="240" t="s">
        <v>863</v>
      </c>
      <c r="D4" s="238">
        <v>10</v>
      </c>
      <c r="E4" s="238">
        <v>38</v>
      </c>
      <c r="F4" s="238">
        <v>0</v>
      </c>
      <c r="G4" s="238">
        <v>0</v>
      </c>
      <c r="H4" s="238">
        <v>9.9</v>
      </c>
      <c r="I4" s="238">
        <v>0</v>
      </c>
      <c r="J4" s="238" t="s">
        <v>862</v>
      </c>
      <c r="K4" s="238">
        <v>0</v>
      </c>
      <c r="L4" s="238">
        <v>0</v>
      </c>
      <c r="M4" s="238">
        <v>0</v>
      </c>
      <c r="N4" s="238">
        <v>0</v>
      </c>
      <c r="O4" s="238">
        <v>0</v>
      </c>
      <c r="P4" s="238">
        <v>0</v>
      </c>
      <c r="Q4" s="936"/>
      <c r="R4" s="936"/>
      <c r="S4" s="936"/>
      <c r="T4" s="936"/>
      <c r="U4" s="936"/>
    </row>
    <row r="5" spans="2:21">
      <c r="B5" s="240">
        <v>3003</v>
      </c>
      <c r="C5" s="240" t="s">
        <v>863</v>
      </c>
      <c r="D5" s="238">
        <v>20</v>
      </c>
      <c r="E5" s="238">
        <v>77</v>
      </c>
      <c r="F5" s="238">
        <v>0</v>
      </c>
      <c r="G5" s="238">
        <v>0</v>
      </c>
      <c r="H5" s="238">
        <v>19.8</v>
      </c>
      <c r="I5" s="238">
        <v>0</v>
      </c>
      <c r="J5" s="238" t="s">
        <v>862</v>
      </c>
      <c r="K5" s="238">
        <v>0</v>
      </c>
      <c r="L5" s="238">
        <v>0</v>
      </c>
      <c r="M5" s="238">
        <v>0</v>
      </c>
      <c r="N5" s="238">
        <v>0</v>
      </c>
      <c r="O5" s="238">
        <v>0</v>
      </c>
      <c r="P5" s="238">
        <v>0</v>
      </c>
      <c r="Q5" s="936"/>
      <c r="R5" s="936"/>
      <c r="S5" s="936"/>
      <c r="T5" s="936"/>
      <c r="U5" s="936"/>
    </row>
    <row r="6" spans="2:21">
      <c r="B6" s="240">
        <v>1120</v>
      </c>
      <c r="C6" s="240" t="s">
        <v>1022</v>
      </c>
      <c r="D6" s="238">
        <v>10</v>
      </c>
      <c r="E6" s="238">
        <v>37</v>
      </c>
      <c r="F6" s="238">
        <v>0.6</v>
      </c>
      <c r="G6" s="238">
        <v>0.1</v>
      </c>
      <c r="H6" s="238">
        <v>8</v>
      </c>
      <c r="I6" s="238">
        <v>1</v>
      </c>
      <c r="J6" s="238">
        <v>0.1</v>
      </c>
      <c r="K6" s="238">
        <v>0</v>
      </c>
      <c r="L6" s="238">
        <v>0</v>
      </c>
      <c r="M6" s="238">
        <v>0</v>
      </c>
      <c r="N6" s="238">
        <v>0</v>
      </c>
      <c r="O6" s="238">
        <v>0.1</v>
      </c>
      <c r="P6" s="238">
        <v>0</v>
      </c>
      <c r="Q6" s="936"/>
      <c r="R6" s="936"/>
      <c r="S6" s="936"/>
      <c r="T6" s="936"/>
      <c r="U6" s="936"/>
    </row>
    <row r="7" spans="2:21">
      <c r="B7" s="240">
        <v>7097</v>
      </c>
      <c r="C7" s="240" t="s">
        <v>1021</v>
      </c>
      <c r="D7" s="238">
        <v>20</v>
      </c>
      <c r="E7" s="238">
        <v>10</v>
      </c>
      <c r="F7" s="238">
        <v>0.1</v>
      </c>
      <c r="G7" s="238">
        <v>0</v>
      </c>
      <c r="H7" s="238">
        <v>2.7</v>
      </c>
      <c r="I7" s="238">
        <v>2</v>
      </c>
      <c r="J7" s="238">
        <v>0</v>
      </c>
      <c r="K7" s="238">
        <v>1</v>
      </c>
      <c r="L7" s="238">
        <v>0.02</v>
      </c>
      <c r="M7" s="238">
        <v>0</v>
      </c>
      <c r="N7" s="238">
        <v>5</v>
      </c>
      <c r="O7" s="238">
        <v>0.3</v>
      </c>
      <c r="P7" s="238">
        <v>0</v>
      </c>
      <c r="Q7" s="936"/>
      <c r="R7" s="936"/>
      <c r="S7" s="936"/>
      <c r="T7" s="936"/>
      <c r="U7" s="936"/>
    </row>
    <row r="8" spans="2:21">
      <c r="B8" s="240">
        <v>7107</v>
      </c>
      <c r="C8" s="240" t="s">
        <v>1020</v>
      </c>
      <c r="D8" s="238">
        <v>20</v>
      </c>
      <c r="E8" s="238">
        <v>17</v>
      </c>
      <c r="F8" s="238">
        <v>0.2</v>
      </c>
      <c r="G8" s="238">
        <v>0</v>
      </c>
      <c r="H8" s="238">
        <v>4.5</v>
      </c>
      <c r="I8" s="238">
        <v>1</v>
      </c>
      <c r="J8" s="238">
        <v>0.1</v>
      </c>
      <c r="K8" s="238">
        <v>1</v>
      </c>
      <c r="L8" s="238">
        <v>0.01</v>
      </c>
      <c r="M8" s="238">
        <v>0.01</v>
      </c>
      <c r="N8" s="238">
        <v>3</v>
      </c>
      <c r="O8" s="238">
        <v>0.2</v>
      </c>
      <c r="P8" s="238">
        <v>0</v>
      </c>
      <c r="Q8" s="936"/>
      <c r="R8" s="936"/>
      <c r="S8" s="936"/>
      <c r="T8" s="936"/>
      <c r="U8" s="936"/>
    </row>
    <row r="9" spans="2:21">
      <c r="B9" s="240">
        <v>7070</v>
      </c>
      <c r="C9" s="240" t="s">
        <v>2267</v>
      </c>
      <c r="D9" s="238">
        <v>6</v>
      </c>
      <c r="E9" s="238">
        <v>4</v>
      </c>
      <c r="F9" s="238">
        <v>0.1</v>
      </c>
      <c r="G9" s="238">
        <v>0</v>
      </c>
      <c r="H9" s="238">
        <v>0.9</v>
      </c>
      <c r="I9" s="238">
        <v>1</v>
      </c>
      <c r="J9" s="238">
        <v>0</v>
      </c>
      <c r="K9" s="238">
        <v>0</v>
      </c>
      <c r="L9" s="238">
        <v>0</v>
      </c>
      <c r="M9" s="238">
        <v>0</v>
      </c>
      <c r="N9" s="238">
        <v>1</v>
      </c>
      <c r="O9" s="238">
        <v>0.1</v>
      </c>
      <c r="P9" s="238">
        <v>0</v>
      </c>
      <c r="Q9" s="936"/>
      <c r="R9" s="936"/>
      <c r="S9" s="936"/>
      <c r="T9" s="936"/>
      <c r="U9" s="936"/>
    </row>
    <row r="10" spans="2:21">
      <c r="B10" s="240">
        <v>15001</v>
      </c>
      <c r="C10" s="240" t="s">
        <v>2124</v>
      </c>
      <c r="D10" s="238">
        <v>7</v>
      </c>
      <c r="E10" s="238">
        <v>21</v>
      </c>
      <c r="F10" s="238">
        <v>0.4</v>
      </c>
      <c r="G10" s="238">
        <v>0</v>
      </c>
      <c r="H10" s="238">
        <v>4.7</v>
      </c>
      <c r="I10" s="238">
        <v>1</v>
      </c>
      <c r="J10" s="238">
        <v>0.1</v>
      </c>
      <c r="K10" s="238" t="s">
        <v>862</v>
      </c>
      <c r="L10" s="238">
        <v>0</v>
      </c>
      <c r="M10" s="238">
        <v>0</v>
      </c>
      <c r="N10" s="238">
        <v>0</v>
      </c>
      <c r="O10" s="238">
        <v>0.3</v>
      </c>
      <c r="P10" s="238">
        <v>0</v>
      </c>
      <c r="Q10" s="936"/>
      <c r="R10" s="936"/>
      <c r="S10" s="936"/>
      <c r="T10" s="936"/>
      <c r="U10" s="936"/>
    </row>
    <row r="11" spans="2:21">
      <c r="B11" s="28"/>
      <c r="C11" s="28" t="s">
        <v>25</v>
      </c>
      <c r="D11" s="256"/>
      <c r="E11" s="722">
        <v>205</v>
      </c>
      <c r="F11" s="722">
        <v>1.4</v>
      </c>
      <c r="G11" s="722">
        <v>0.2</v>
      </c>
      <c r="H11" s="722">
        <v>51.3</v>
      </c>
      <c r="I11" s="722">
        <v>13</v>
      </c>
      <c r="J11" s="722">
        <v>0.4</v>
      </c>
      <c r="K11" s="722">
        <v>2</v>
      </c>
      <c r="L11" s="722">
        <v>0.03</v>
      </c>
      <c r="M11" s="722">
        <v>0.02</v>
      </c>
      <c r="N11" s="722">
        <v>9</v>
      </c>
      <c r="O11" s="722">
        <v>1.7</v>
      </c>
      <c r="P11" s="456" t="s">
        <v>1006</v>
      </c>
      <c r="Q11" s="409" t="s">
        <v>125</v>
      </c>
      <c r="R11" s="409" t="s">
        <v>125</v>
      </c>
      <c r="S11" s="409" t="s">
        <v>125</v>
      </c>
      <c r="T11" s="409" t="s">
        <v>125</v>
      </c>
      <c r="U11" s="409" t="s">
        <v>125</v>
      </c>
    </row>
    <row r="12" spans="2:21">
      <c r="B12" s="25"/>
      <c r="C12" s="25"/>
      <c r="D12" s="39"/>
      <c r="E12" s="39"/>
      <c r="F12" s="39"/>
      <c r="G12" s="39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</row>
    <row r="13" spans="2:21">
      <c r="C13" s="10"/>
      <c r="D13" s="17"/>
      <c r="E13" s="18"/>
      <c r="F13" s="17"/>
      <c r="G13" s="18"/>
      <c r="H13" s="11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3:16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</sheetData>
  <mergeCells count="1">
    <mergeCell ref="Q3:U10"/>
  </mergeCells>
  <phoneticPr fontId="1"/>
  <pageMargins left="0.7" right="0.7" top="0.75" bottom="0.75" header="0.3" footer="0.3"/>
  <pageSetup paperSize="9" scale="83" orientation="landscape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7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5.125" style="478" bestFit="1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2127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7012</v>
      </c>
      <c r="C3" s="240" t="s">
        <v>2126</v>
      </c>
      <c r="D3" s="238">
        <v>30</v>
      </c>
      <c r="E3" s="238">
        <v>10</v>
      </c>
      <c r="F3" s="238">
        <v>0.3</v>
      </c>
      <c r="G3" s="238">
        <v>0</v>
      </c>
      <c r="H3" s="238">
        <v>2.6</v>
      </c>
      <c r="I3" s="238">
        <v>5</v>
      </c>
      <c r="J3" s="238">
        <v>0.1</v>
      </c>
      <c r="K3" s="238">
        <v>0</v>
      </c>
      <c r="L3" s="238">
        <v>0.01</v>
      </c>
      <c r="M3" s="238">
        <v>0.01</v>
      </c>
      <c r="N3" s="238">
        <v>19</v>
      </c>
      <c r="O3" s="238">
        <v>0.4</v>
      </c>
      <c r="P3" s="238">
        <v>0</v>
      </c>
      <c r="Q3" s="935"/>
      <c r="R3" s="935"/>
      <c r="S3" s="935"/>
      <c r="T3" s="935"/>
      <c r="U3" s="935"/>
    </row>
    <row r="4" spans="2:21">
      <c r="B4" s="240">
        <v>7012</v>
      </c>
      <c r="C4" s="240" t="s">
        <v>2126</v>
      </c>
      <c r="D4" s="238">
        <v>100</v>
      </c>
      <c r="E4" s="238">
        <v>34</v>
      </c>
      <c r="F4" s="238">
        <v>0.9</v>
      </c>
      <c r="G4" s="238">
        <v>0.1</v>
      </c>
      <c r="H4" s="238">
        <v>8.5</v>
      </c>
      <c r="I4" s="238">
        <v>17</v>
      </c>
      <c r="J4" s="238">
        <v>0.3</v>
      </c>
      <c r="K4" s="238">
        <v>1</v>
      </c>
      <c r="L4" s="238">
        <v>0.03</v>
      </c>
      <c r="M4" s="238">
        <v>0.02</v>
      </c>
      <c r="N4" s="238">
        <v>62</v>
      </c>
      <c r="O4" s="238">
        <v>1.4</v>
      </c>
      <c r="P4" s="238">
        <v>0</v>
      </c>
      <c r="Q4" s="936"/>
      <c r="R4" s="936"/>
      <c r="S4" s="936"/>
      <c r="T4" s="936"/>
      <c r="U4" s="936"/>
    </row>
    <row r="5" spans="2:21">
      <c r="B5" s="240">
        <v>9027</v>
      </c>
      <c r="C5" s="240" t="s">
        <v>1023</v>
      </c>
      <c r="D5" s="238">
        <v>4</v>
      </c>
      <c r="E5" s="238">
        <v>6</v>
      </c>
      <c r="F5" s="238">
        <v>0.1</v>
      </c>
      <c r="G5" s="238">
        <v>0</v>
      </c>
      <c r="H5" s="238">
        <v>3</v>
      </c>
      <c r="I5" s="238">
        <v>26</v>
      </c>
      <c r="J5" s="238">
        <v>0.2</v>
      </c>
      <c r="K5" s="238">
        <v>0</v>
      </c>
      <c r="L5" s="238">
        <v>0</v>
      </c>
      <c r="M5" s="238">
        <v>0</v>
      </c>
      <c r="N5" s="238">
        <v>0</v>
      </c>
      <c r="O5" s="238">
        <v>3</v>
      </c>
      <c r="P5" s="238">
        <v>0</v>
      </c>
      <c r="Q5" s="936"/>
      <c r="R5" s="936"/>
      <c r="S5" s="936"/>
      <c r="T5" s="936"/>
      <c r="U5" s="936"/>
    </row>
    <row r="6" spans="2:21">
      <c r="B6" s="240">
        <v>3003</v>
      </c>
      <c r="C6" s="240" t="s">
        <v>863</v>
      </c>
      <c r="D6" s="238">
        <v>80</v>
      </c>
      <c r="E6" s="238">
        <v>307</v>
      </c>
      <c r="F6" s="238">
        <v>0</v>
      </c>
      <c r="G6" s="238">
        <v>0</v>
      </c>
      <c r="H6" s="238">
        <v>79.400000000000006</v>
      </c>
      <c r="I6" s="238">
        <v>1</v>
      </c>
      <c r="J6" s="238" t="s">
        <v>862</v>
      </c>
      <c r="K6" s="238">
        <v>0</v>
      </c>
      <c r="L6" s="238">
        <v>0</v>
      </c>
      <c r="M6" s="238">
        <v>0</v>
      </c>
      <c r="N6" s="238">
        <v>0</v>
      </c>
      <c r="O6" s="238">
        <v>0</v>
      </c>
      <c r="P6" s="238">
        <v>0</v>
      </c>
      <c r="Q6" s="936"/>
      <c r="R6" s="936"/>
      <c r="S6" s="936"/>
      <c r="T6" s="936"/>
      <c r="U6" s="936"/>
    </row>
    <row r="7" spans="2:21">
      <c r="B7" s="240">
        <v>7156</v>
      </c>
      <c r="C7" s="240" t="s">
        <v>2268</v>
      </c>
      <c r="D7" s="238">
        <v>5</v>
      </c>
      <c r="E7" s="238">
        <v>1</v>
      </c>
      <c r="F7" s="238">
        <v>0</v>
      </c>
      <c r="G7" s="238">
        <v>0</v>
      </c>
      <c r="H7" s="238">
        <v>0.4</v>
      </c>
      <c r="I7" s="238">
        <v>0</v>
      </c>
      <c r="J7" s="238">
        <v>0</v>
      </c>
      <c r="K7" s="238">
        <v>0</v>
      </c>
      <c r="L7" s="238">
        <v>0</v>
      </c>
      <c r="M7" s="238">
        <v>0</v>
      </c>
      <c r="N7" s="238">
        <v>3</v>
      </c>
      <c r="O7" s="238" t="s">
        <v>862</v>
      </c>
      <c r="P7" s="238">
        <v>0</v>
      </c>
      <c r="Q7" s="936"/>
      <c r="R7" s="936"/>
      <c r="S7" s="936"/>
      <c r="T7" s="936"/>
      <c r="U7" s="936"/>
    </row>
    <row r="8" spans="2:21">
      <c r="B8" s="28"/>
      <c r="C8" s="28" t="s">
        <v>25</v>
      </c>
      <c r="D8" s="256"/>
      <c r="E8" s="722">
        <v>359</v>
      </c>
      <c r="F8" s="722">
        <v>1.3</v>
      </c>
      <c r="G8" s="722">
        <v>0.1</v>
      </c>
      <c r="H8" s="722">
        <v>93.8</v>
      </c>
      <c r="I8" s="722">
        <v>50</v>
      </c>
      <c r="J8" s="722">
        <v>0.6</v>
      </c>
      <c r="K8" s="722">
        <v>1</v>
      </c>
      <c r="L8" s="722">
        <v>0.04</v>
      </c>
      <c r="M8" s="722">
        <v>0.03</v>
      </c>
      <c r="N8" s="722">
        <v>83</v>
      </c>
      <c r="O8" s="722">
        <v>4.8</v>
      </c>
      <c r="P8" s="456" t="s">
        <v>1006</v>
      </c>
      <c r="Q8" s="409" t="s">
        <v>125</v>
      </c>
      <c r="R8" s="409" t="s">
        <v>125</v>
      </c>
      <c r="S8" s="409" t="s">
        <v>125</v>
      </c>
      <c r="T8" s="409" t="s">
        <v>125</v>
      </c>
      <c r="U8" s="409" t="s">
        <v>125</v>
      </c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5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5.125" style="478" bestFit="1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2269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9027</v>
      </c>
      <c r="C3" s="240" t="s">
        <v>1023</v>
      </c>
      <c r="D3" s="238">
        <v>4</v>
      </c>
      <c r="E3" s="238">
        <v>6</v>
      </c>
      <c r="F3" s="238">
        <v>0.1</v>
      </c>
      <c r="G3" s="238">
        <v>0</v>
      </c>
      <c r="H3" s="238">
        <v>3</v>
      </c>
      <c r="I3" s="238">
        <v>26</v>
      </c>
      <c r="J3" s="238">
        <v>0.2</v>
      </c>
      <c r="K3" s="238">
        <v>0</v>
      </c>
      <c r="L3" s="238">
        <v>0</v>
      </c>
      <c r="M3" s="238">
        <v>0</v>
      </c>
      <c r="N3" s="238">
        <v>0</v>
      </c>
      <c r="O3" s="238">
        <v>3</v>
      </c>
      <c r="P3" s="238">
        <v>0</v>
      </c>
      <c r="Q3" s="935"/>
      <c r="R3" s="935"/>
      <c r="S3" s="935"/>
      <c r="T3" s="935"/>
      <c r="U3" s="935"/>
    </row>
    <row r="4" spans="2:21">
      <c r="B4" s="240">
        <v>3003</v>
      </c>
      <c r="C4" s="240" t="s">
        <v>863</v>
      </c>
      <c r="D4" s="238">
        <v>60</v>
      </c>
      <c r="E4" s="238">
        <v>230</v>
      </c>
      <c r="F4" s="238">
        <v>0</v>
      </c>
      <c r="G4" s="238">
        <v>0</v>
      </c>
      <c r="H4" s="238">
        <v>59.5</v>
      </c>
      <c r="I4" s="238">
        <v>1</v>
      </c>
      <c r="J4" s="238" t="s">
        <v>862</v>
      </c>
      <c r="K4" s="238">
        <v>0</v>
      </c>
      <c r="L4" s="238">
        <v>0</v>
      </c>
      <c r="M4" s="238">
        <v>0</v>
      </c>
      <c r="N4" s="238">
        <v>0</v>
      </c>
      <c r="O4" s="238">
        <v>0</v>
      </c>
      <c r="P4" s="238">
        <v>0</v>
      </c>
      <c r="Q4" s="936"/>
      <c r="R4" s="936"/>
      <c r="S4" s="936"/>
      <c r="T4" s="936"/>
      <c r="U4" s="936"/>
    </row>
    <row r="5" spans="2:21">
      <c r="B5" s="240">
        <v>12014</v>
      </c>
      <c r="C5" s="240" t="s">
        <v>1024</v>
      </c>
      <c r="D5" s="238">
        <v>38</v>
      </c>
      <c r="E5" s="238">
        <v>18</v>
      </c>
      <c r="F5" s="238">
        <v>4</v>
      </c>
      <c r="G5" s="238" t="s">
        <v>862</v>
      </c>
      <c r="H5" s="238">
        <v>0.2</v>
      </c>
      <c r="I5" s="238">
        <v>2</v>
      </c>
      <c r="J5" s="238">
        <v>0</v>
      </c>
      <c r="K5" s="238">
        <v>0</v>
      </c>
      <c r="L5" s="238">
        <v>0</v>
      </c>
      <c r="M5" s="238">
        <v>0.15</v>
      </c>
      <c r="N5" s="238">
        <v>0</v>
      </c>
      <c r="O5" s="238">
        <v>0</v>
      </c>
      <c r="P5" s="238">
        <v>0.2</v>
      </c>
      <c r="Q5" s="936"/>
      <c r="R5" s="936"/>
      <c r="S5" s="936"/>
      <c r="T5" s="936"/>
      <c r="U5" s="936"/>
    </row>
    <row r="6" spans="2:21">
      <c r="B6" s="28"/>
      <c r="C6" s="28" t="s">
        <v>25</v>
      </c>
      <c r="D6" s="256"/>
      <c r="E6" s="722">
        <v>254</v>
      </c>
      <c r="F6" s="722">
        <v>4.0999999999999996</v>
      </c>
      <c r="G6" s="456" t="s">
        <v>1006</v>
      </c>
      <c r="H6" s="722">
        <v>62.6</v>
      </c>
      <c r="I6" s="722">
        <v>29</v>
      </c>
      <c r="J6" s="722">
        <v>0.2</v>
      </c>
      <c r="K6" s="722">
        <v>0</v>
      </c>
      <c r="L6" s="456" t="s">
        <v>2129</v>
      </c>
      <c r="M6" s="722">
        <v>0.15</v>
      </c>
      <c r="N6" s="722">
        <v>0</v>
      </c>
      <c r="O6" s="456" t="s">
        <v>2128</v>
      </c>
      <c r="P6" s="722">
        <v>0.2</v>
      </c>
      <c r="Q6" s="409" t="s">
        <v>125</v>
      </c>
      <c r="R6" s="409" t="s">
        <v>125</v>
      </c>
      <c r="S6" s="409" t="s">
        <v>125</v>
      </c>
      <c r="T6" s="409" t="s">
        <v>125</v>
      </c>
      <c r="U6" s="409" t="s">
        <v>125</v>
      </c>
    </row>
    <row r="7" spans="2:21">
      <c r="D7" s="14"/>
      <c r="E7" s="14"/>
      <c r="F7" s="14"/>
      <c r="G7" s="14"/>
    </row>
    <row r="8" spans="2:21">
      <c r="C8" s="10"/>
      <c r="D8" s="17"/>
      <c r="E8" s="18"/>
      <c r="F8" s="17"/>
      <c r="G8" s="18"/>
      <c r="H8" s="11"/>
      <c r="I8" s="12"/>
      <c r="J8" s="12"/>
      <c r="K8" s="12"/>
      <c r="L8" s="12"/>
      <c r="M8" s="12"/>
      <c r="N8" s="12"/>
      <c r="O8" s="12"/>
      <c r="P8" s="12"/>
    </row>
    <row r="9" spans="2:21">
      <c r="C9" s="10"/>
      <c r="D9" s="1"/>
      <c r="E9" s="12"/>
      <c r="F9" s="12"/>
      <c r="G9" s="12"/>
      <c r="H9" s="12"/>
      <c r="I9" s="1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2:21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</sheetData>
  <mergeCells count="1">
    <mergeCell ref="Q3:U5"/>
  </mergeCells>
  <phoneticPr fontId="1"/>
  <pageMargins left="0.7" right="0.7" top="0.75" bottom="0.75" header="0.3" footer="0.3"/>
  <pageSetup paperSize="9" scale="83" orientation="landscape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6"/>
  <sheetViews>
    <sheetView workbookViewId="0"/>
  </sheetViews>
  <sheetFormatPr defaultColWidth="8.875" defaultRowHeight="13.5"/>
  <cols>
    <col min="1" max="1" width="3.875" style="478" customWidth="1"/>
    <col min="2" max="2" width="12.625" style="478" customWidth="1"/>
    <col min="3" max="3" width="15.125" style="478" bestFit="1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2130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4004</v>
      </c>
      <c r="C3" s="240" t="s">
        <v>1025</v>
      </c>
      <c r="D3" s="238">
        <v>150</v>
      </c>
      <c r="E3" s="238">
        <v>233</v>
      </c>
      <c r="F3" s="238">
        <v>14.7</v>
      </c>
      <c r="G3" s="238">
        <v>0.9</v>
      </c>
      <c r="H3" s="238">
        <v>40.700000000000003</v>
      </c>
      <c r="I3" s="238">
        <v>38</v>
      </c>
      <c r="J3" s="238">
        <v>4.2</v>
      </c>
      <c r="K3" s="238">
        <v>0</v>
      </c>
      <c r="L3" s="238">
        <v>0.03</v>
      </c>
      <c r="M3" s="238">
        <v>0.08</v>
      </c>
      <c r="N3" s="238" t="s">
        <v>862</v>
      </c>
      <c r="O3" s="238">
        <v>10.199999999999999</v>
      </c>
      <c r="P3" s="238">
        <v>0</v>
      </c>
      <c r="Q3" s="935"/>
      <c r="R3" s="935"/>
      <c r="S3" s="935"/>
      <c r="T3" s="935"/>
      <c r="U3" s="935"/>
    </row>
    <row r="4" spans="2:21">
      <c r="B4" s="240">
        <v>9027</v>
      </c>
      <c r="C4" s="240" t="s">
        <v>1023</v>
      </c>
      <c r="D4" s="238">
        <v>4</v>
      </c>
      <c r="E4" s="238">
        <v>6</v>
      </c>
      <c r="F4" s="238">
        <v>0.1</v>
      </c>
      <c r="G4" s="238">
        <v>0</v>
      </c>
      <c r="H4" s="238">
        <v>3</v>
      </c>
      <c r="I4" s="238">
        <v>26</v>
      </c>
      <c r="J4" s="238">
        <v>0.2</v>
      </c>
      <c r="K4" s="238">
        <v>0</v>
      </c>
      <c r="L4" s="238">
        <v>0</v>
      </c>
      <c r="M4" s="238">
        <v>0</v>
      </c>
      <c r="N4" s="238">
        <v>0</v>
      </c>
      <c r="O4" s="238">
        <v>3</v>
      </c>
      <c r="P4" s="238">
        <v>0</v>
      </c>
      <c r="Q4" s="936"/>
      <c r="R4" s="936"/>
      <c r="S4" s="936"/>
      <c r="T4" s="936"/>
      <c r="U4" s="936"/>
    </row>
    <row r="5" spans="2:21">
      <c r="B5" s="240">
        <v>3003</v>
      </c>
      <c r="C5" s="240" t="s">
        <v>863</v>
      </c>
      <c r="D5" s="238">
        <v>150</v>
      </c>
      <c r="E5" s="238">
        <v>576</v>
      </c>
      <c r="F5" s="238">
        <v>0</v>
      </c>
      <c r="G5" s="238">
        <v>0</v>
      </c>
      <c r="H5" s="238">
        <v>148.80000000000001</v>
      </c>
      <c r="I5" s="238">
        <v>2</v>
      </c>
      <c r="J5" s="238" t="s">
        <v>862</v>
      </c>
      <c r="K5" s="238">
        <v>0</v>
      </c>
      <c r="L5" s="238">
        <v>0</v>
      </c>
      <c r="M5" s="238">
        <v>0</v>
      </c>
      <c r="N5" s="238">
        <v>0</v>
      </c>
      <c r="O5" s="238">
        <v>0</v>
      </c>
      <c r="P5" s="238">
        <v>0</v>
      </c>
      <c r="Q5" s="936"/>
      <c r="R5" s="936"/>
      <c r="S5" s="936"/>
      <c r="T5" s="936"/>
      <c r="U5" s="936"/>
    </row>
    <row r="6" spans="2:21">
      <c r="B6" s="240">
        <v>17012</v>
      </c>
      <c r="C6" s="240" t="s">
        <v>0</v>
      </c>
      <c r="D6" s="238">
        <v>1</v>
      </c>
      <c r="E6" s="238">
        <v>0</v>
      </c>
      <c r="F6" s="238">
        <v>0</v>
      </c>
      <c r="G6" s="238">
        <v>0</v>
      </c>
      <c r="H6" s="238">
        <v>0</v>
      </c>
      <c r="I6" s="238">
        <v>0</v>
      </c>
      <c r="J6" s="238" t="s">
        <v>862</v>
      </c>
      <c r="K6" s="238">
        <v>0</v>
      </c>
      <c r="L6" s="238">
        <v>0</v>
      </c>
      <c r="M6" s="238">
        <v>0</v>
      </c>
      <c r="N6" s="238">
        <v>0</v>
      </c>
      <c r="O6" s="238">
        <v>0</v>
      </c>
      <c r="P6" s="238">
        <v>1</v>
      </c>
      <c r="Q6" s="936"/>
      <c r="R6" s="936"/>
      <c r="S6" s="936"/>
      <c r="T6" s="936"/>
      <c r="U6" s="936"/>
    </row>
    <row r="7" spans="2:21">
      <c r="B7" s="28"/>
      <c r="C7" s="28" t="s">
        <v>25</v>
      </c>
      <c r="D7" s="256"/>
      <c r="E7" s="722">
        <v>815</v>
      </c>
      <c r="F7" s="722">
        <v>14.8</v>
      </c>
      <c r="G7" s="722">
        <v>0.9</v>
      </c>
      <c r="H7" s="722">
        <v>192.4</v>
      </c>
      <c r="I7" s="722">
        <v>66</v>
      </c>
      <c r="J7" s="722">
        <v>4.4000000000000004</v>
      </c>
      <c r="K7" s="722">
        <v>0</v>
      </c>
      <c r="L7" s="722">
        <v>0.03</v>
      </c>
      <c r="M7" s="722">
        <v>0.08</v>
      </c>
      <c r="N7" s="722">
        <v>0</v>
      </c>
      <c r="O7" s="722">
        <v>13.2</v>
      </c>
      <c r="P7" s="468">
        <v>1</v>
      </c>
      <c r="Q7" s="409" t="s">
        <v>125</v>
      </c>
      <c r="R7" s="409" t="s">
        <v>125</v>
      </c>
      <c r="S7" s="409" t="s">
        <v>125</v>
      </c>
      <c r="T7" s="409" t="s">
        <v>125</v>
      </c>
      <c r="U7" s="409" t="s">
        <v>125</v>
      </c>
    </row>
    <row r="8" spans="2:21">
      <c r="D8" s="14"/>
      <c r="E8" s="14"/>
      <c r="F8" s="14"/>
      <c r="G8" s="14"/>
    </row>
    <row r="9" spans="2:21">
      <c r="C9" s="10"/>
      <c r="D9" s="17"/>
      <c r="E9" s="18"/>
      <c r="F9" s="17"/>
      <c r="G9" s="18"/>
      <c r="H9" s="11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2:21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</sheetData>
  <mergeCells count="1">
    <mergeCell ref="Q3:U6"/>
  </mergeCells>
  <phoneticPr fontId="1"/>
  <pageMargins left="0.7" right="0.7" top="0.75" bottom="0.75" header="0.3" footer="0.3"/>
  <pageSetup paperSize="9" scale="83" orientation="landscape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7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6" style="478" customWidth="1"/>
    <col min="4" max="16" width="11.125" style="478" customWidth="1"/>
    <col min="17" max="16384" width="9" style="478"/>
  </cols>
  <sheetData>
    <row r="1" spans="2:21">
      <c r="B1" s="478" t="s">
        <v>2133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2">
        <v>9027</v>
      </c>
      <c r="C3" s="22" t="s">
        <v>2132</v>
      </c>
      <c r="D3" s="173">
        <v>8</v>
      </c>
      <c r="E3" s="220">
        <v>12.32</v>
      </c>
      <c r="F3" s="221">
        <v>0.192</v>
      </c>
      <c r="G3" s="221">
        <v>1.6E-2</v>
      </c>
      <c r="H3" s="221">
        <v>5.9279999999999999</v>
      </c>
      <c r="I3" s="220">
        <v>52.8</v>
      </c>
      <c r="J3" s="221">
        <v>0.36</v>
      </c>
      <c r="K3" s="222">
        <v>0</v>
      </c>
      <c r="L3" s="223">
        <v>8.0000000000000004E-4</v>
      </c>
      <c r="M3" s="223">
        <v>0</v>
      </c>
      <c r="N3" s="220">
        <v>0</v>
      </c>
      <c r="O3" s="221">
        <v>5.9279999999999999</v>
      </c>
      <c r="P3" s="221">
        <v>2.4E-2</v>
      </c>
      <c r="Q3" s="980"/>
      <c r="R3" s="980"/>
      <c r="S3" s="980"/>
      <c r="T3" s="980"/>
      <c r="U3" s="980"/>
    </row>
    <row r="4" spans="2:21">
      <c r="B4" s="22">
        <v>3003</v>
      </c>
      <c r="C4" s="172" t="s">
        <v>355</v>
      </c>
      <c r="D4" s="22">
        <v>150</v>
      </c>
      <c r="E4" s="220">
        <v>576</v>
      </c>
      <c r="F4" s="221">
        <v>0</v>
      </c>
      <c r="G4" s="221">
        <v>0</v>
      </c>
      <c r="H4" s="221">
        <v>148.80000000000001</v>
      </c>
      <c r="I4" s="220">
        <v>1.5</v>
      </c>
      <c r="J4" s="221">
        <v>0</v>
      </c>
      <c r="K4" s="222">
        <v>0</v>
      </c>
      <c r="L4" s="223">
        <v>0</v>
      </c>
      <c r="M4" s="223">
        <v>0</v>
      </c>
      <c r="N4" s="220">
        <v>0</v>
      </c>
      <c r="O4" s="221">
        <v>0</v>
      </c>
      <c r="P4" s="221">
        <v>0</v>
      </c>
      <c r="Q4" s="972"/>
      <c r="R4" s="972"/>
      <c r="S4" s="972"/>
      <c r="T4" s="972"/>
      <c r="U4" s="972"/>
    </row>
    <row r="5" spans="2:21">
      <c r="B5" s="22">
        <v>7030</v>
      </c>
      <c r="C5" s="22" t="s">
        <v>2131</v>
      </c>
      <c r="D5" s="22">
        <v>100</v>
      </c>
      <c r="E5" s="220">
        <v>41</v>
      </c>
      <c r="F5" s="221">
        <v>0.5</v>
      </c>
      <c r="G5" s="221">
        <v>0.1</v>
      </c>
      <c r="H5" s="221">
        <v>10.6</v>
      </c>
      <c r="I5" s="220">
        <v>8</v>
      </c>
      <c r="J5" s="221">
        <v>0.2</v>
      </c>
      <c r="K5" s="222">
        <v>35</v>
      </c>
      <c r="L5" s="223">
        <v>0.06</v>
      </c>
      <c r="M5" s="223">
        <v>0.01</v>
      </c>
      <c r="N5" s="220">
        <v>29</v>
      </c>
      <c r="O5" s="221">
        <v>0</v>
      </c>
      <c r="P5" s="221">
        <v>0</v>
      </c>
      <c r="Q5" s="972"/>
      <c r="R5" s="972"/>
      <c r="S5" s="972"/>
      <c r="T5" s="972"/>
      <c r="U5" s="972"/>
    </row>
    <row r="6" spans="2:21">
      <c r="B6" s="22">
        <v>12014</v>
      </c>
      <c r="C6" s="22" t="s">
        <v>882</v>
      </c>
      <c r="D6" s="22">
        <v>35</v>
      </c>
      <c r="E6" s="220">
        <v>16.45</v>
      </c>
      <c r="F6" s="221">
        <v>3.6749999999999998</v>
      </c>
      <c r="G6" s="221">
        <v>0</v>
      </c>
      <c r="H6" s="221">
        <v>0.14000000000000001</v>
      </c>
      <c r="I6" s="220">
        <v>2.1</v>
      </c>
      <c r="J6" s="221">
        <v>0</v>
      </c>
      <c r="K6" s="222">
        <v>0</v>
      </c>
      <c r="L6" s="223">
        <v>0</v>
      </c>
      <c r="M6" s="223">
        <v>0.13650000000000001</v>
      </c>
      <c r="N6" s="220">
        <v>0</v>
      </c>
      <c r="O6" s="221">
        <v>0</v>
      </c>
      <c r="P6" s="221">
        <v>0.17499999999999999</v>
      </c>
      <c r="Q6" s="973"/>
      <c r="R6" s="973"/>
      <c r="S6" s="973"/>
      <c r="T6" s="973"/>
      <c r="U6" s="973"/>
    </row>
    <row r="7" spans="2:21">
      <c r="B7" s="28"/>
      <c r="C7" s="23" t="s">
        <v>25</v>
      </c>
      <c r="D7" s="23">
        <v>293</v>
      </c>
      <c r="E7" s="583">
        <v>645.7700000000001</v>
      </c>
      <c r="F7" s="584">
        <v>4.367</v>
      </c>
      <c r="G7" s="584">
        <v>0.11600000000000001</v>
      </c>
      <c r="H7" s="584">
        <v>165.46799999999999</v>
      </c>
      <c r="I7" s="583">
        <v>64.399999999999991</v>
      </c>
      <c r="J7" s="584">
        <v>0.56000000000000005</v>
      </c>
      <c r="K7" s="585">
        <v>35</v>
      </c>
      <c r="L7" s="586">
        <v>6.08E-2</v>
      </c>
      <c r="M7" s="586">
        <v>0.14650000000000002</v>
      </c>
      <c r="N7" s="583">
        <v>29</v>
      </c>
      <c r="O7" s="584">
        <v>5.9279999999999999</v>
      </c>
      <c r="P7" s="584">
        <v>0.19899999999999998</v>
      </c>
      <c r="Q7" s="409" t="s">
        <v>125</v>
      </c>
      <c r="R7" s="409" t="s">
        <v>125</v>
      </c>
      <c r="S7" s="409" t="s">
        <v>125</v>
      </c>
      <c r="T7" s="409" t="s">
        <v>125</v>
      </c>
      <c r="U7" s="409" t="s">
        <v>125</v>
      </c>
    </row>
  </sheetData>
  <mergeCells count="1">
    <mergeCell ref="Q3:U6"/>
  </mergeCells>
  <phoneticPr fontId="1"/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6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5.125" style="478" bestFit="1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2134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4004</v>
      </c>
      <c r="C3" s="240" t="s">
        <v>1025</v>
      </c>
      <c r="D3" s="238">
        <v>300</v>
      </c>
      <c r="E3" s="238">
        <v>465</v>
      </c>
      <c r="F3" s="238">
        <v>29.4</v>
      </c>
      <c r="G3" s="238">
        <v>1.8</v>
      </c>
      <c r="H3" s="238">
        <v>81.3</v>
      </c>
      <c r="I3" s="238">
        <v>75</v>
      </c>
      <c r="J3" s="238">
        <v>8.4</v>
      </c>
      <c r="K3" s="238">
        <v>0</v>
      </c>
      <c r="L3" s="238">
        <v>0.06</v>
      </c>
      <c r="M3" s="238">
        <v>0.15</v>
      </c>
      <c r="N3" s="238" t="s">
        <v>862</v>
      </c>
      <c r="O3" s="238">
        <v>20.399999999999999</v>
      </c>
      <c r="P3" s="238">
        <v>0</v>
      </c>
      <c r="Q3" s="935"/>
      <c r="R3" s="935"/>
      <c r="S3" s="935"/>
      <c r="T3" s="935"/>
      <c r="U3" s="935"/>
    </row>
    <row r="4" spans="2:21">
      <c r="B4" s="240">
        <v>9027</v>
      </c>
      <c r="C4" s="240" t="s">
        <v>1023</v>
      </c>
      <c r="D4" s="238">
        <v>8</v>
      </c>
      <c r="E4" s="238">
        <v>12</v>
      </c>
      <c r="F4" s="238">
        <v>0.2</v>
      </c>
      <c r="G4" s="238">
        <v>0</v>
      </c>
      <c r="H4" s="238">
        <v>5.9</v>
      </c>
      <c r="I4" s="238">
        <v>53</v>
      </c>
      <c r="J4" s="238">
        <v>0.4</v>
      </c>
      <c r="K4" s="238">
        <v>0</v>
      </c>
      <c r="L4" s="238">
        <v>0</v>
      </c>
      <c r="M4" s="238">
        <v>0</v>
      </c>
      <c r="N4" s="238">
        <v>0</v>
      </c>
      <c r="O4" s="238">
        <v>5.9</v>
      </c>
      <c r="P4" s="238">
        <v>0</v>
      </c>
      <c r="Q4" s="936"/>
      <c r="R4" s="936"/>
      <c r="S4" s="936"/>
      <c r="T4" s="936"/>
      <c r="U4" s="936"/>
    </row>
    <row r="5" spans="2:21">
      <c r="B5" s="240">
        <v>3003</v>
      </c>
      <c r="C5" s="240" t="s">
        <v>863</v>
      </c>
      <c r="D5" s="238">
        <v>400</v>
      </c>
      <c r="E5" s="238">
        <v>1536</v>
      </c>
      <c r="F5" s="238">
        <v>0</v>
      </c>
      <c r="G5" s="238">
        <v>0</v>
      </c>
      <c r="H5" s="238">
        <v>396.8</v>
      </c>
      <c r="I5" s="238">
        <v>4</v>
      </c>
      <c r="J5" s="238" t="s">
        <v>862</v>
      </c>
      <c r="K5" s="238">
        <v>0</v>
      </c>
      <c r="L5" s="238">
        <v>0</v>
      </c>
      <c r="M5" s="238">
        <v>0</v>
      </c>
      <c r="N5" s="238">
        <v>0</v>
      </c>
      <c r="O5" s="238">
        <v>0</v>
      </c>
      <c r="P5" s="238">
        <v>0</v>
      </c>
      <c r="Q5" s="936"/>
      <c r="R5" s="936"/>
      <c r="S5" s="936"/>
      <c r="T5" s="936"/>
      <c r="U5" s="936"/>
    </row>
    <row r="6" spans="2:21">
      <c r="B6" s="240">
        <v>17012</v>
      </c>
      <c r="C6" s="240" t="s">
        <v>0</v>
      </c>
      <c r="D6" s="238">
        <v>1.5</v>
      </c>
      <c r="E6" s="238">
        <v>0</v>
      </c>
      <c r="F6" s="238">
        <v>0</v>
      </c>
      <c r="G6" s="238">
        <v>0</v>
      </c>
      <c r="H6" s="238">
        <v>0</v>
      </c>
      <c r="I6" s="238">
        <v>0</v>
      </c>
      <c r="J6" s="238" t="s">
        <v>862</v>
      </c>
      <c r="K6" s="238">
        <v>0</v>
      </c>
      <c r="L6" s="238">
        <v>0</v>
      </c>
      <c r="M6" s="238">
        <v>0</v>
      </c>
      <c r="N6" s="238">
        <v>0</v>
      </c>
      <c r="O6" s="238">
        <v>0</v>
      </c>
      <c r="P6" s="238">
        <v>1.5</v>
      </c>
      <c r="Q6" s="936"/>
      <c r="R6" s="936"/>
      <c r="S6" s="936"/>
      <c r="T6" s="936"/>
      <c r="U6" s="936"/>
    </row>
    <row r="7" spans="2:21">
      <c r="B7" s="28"/>
      <c r="C7" s="28" t="s">
        <v>25</v>
      </c>
      <c r="D7" s="256"/>
      <c r="E7" s="722">
        <v>2013</v>
      </c>
      <c r="F7" s="722">
        <v>29.6</v>
      </c>
      <c r="G7" s="722">
        <v>1.8</v>
      </c>
      <c r="H7" s="468">
        <v>484</v>
      </c>
      <c r="I7" s="722">
        <v>132</v>
      </c>
      <c r="J7" s="722">
        <v>8.8000000000000007</v>
      </c>
      <c r="K7" s="722">
        <v>0</v>
      </c>
      <c r="L7" s="722">
        <v>0.06</v>
      </c>
      <c r="M7" s="722">
        <v>0.15</v>
      </c>
      <c r="N7" s="722">
        <v>0</v>
      </c>
      <c r="O7" s="722">
        <v>26.3</v>
      </c>
      <c r="P7" s="722">
        <v>1.5</v>
      </c>
      <c r="Q7" s="409" t="s">
        <v>125</v>
      </c>
      <c r="R7" s="409" t="s">
        <v>125</v>
      </c>
      <c r="S7" s="409" t="s">
        <v>125</v>
      </c>
      <c r="T7" s="409" t="s">
        <v>125</v>
      </c>
      <c r="U7" s="409" t="s">
        <v>125</v>
      </c>
    </row>
    <row r="8" spans="2:21">
      <c r="D8" s="14"/>
      <c r="E8" s="14"/>
      <c r="F8" s="14"/>
      <c r="G8" s="14"/>
    </row>
    <row r="9" spans="2:21">
      <c r="C9" s="10"/>
      <c r="D9" s="17"/>
      <c r="E9" s="18"/>
      <c r="F9" s="17"/>
      <c r="G9" s="18"/>
      <c r="H9" s="11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2:21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</sheetData>
  <mergeCells count="1">
    <mergeCell ref="Q3:U6"/>
  </mergeCells>
  <phoneticPr fontId="1"/>
  <pageMargins left="0.7" right="0.7" top="0.75" bottom="0.75" header="0.3" footer="0.3"/>
  <pageSetup paperSize="9" scale="83" orientation="landscape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7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9.87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2137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 ht="14.25">
      <c r="B3" s="240">
        <v>9027</v>
      </c>
      <c r="C3" s="240" t="s">
        <v>1023</v>
      </c>
      <c r="D3" s="238">
        <v>8</v>
      </c>
      <c r="E3" s="238">
        <v>12</v>
      </c>
      <c r="F3" s="238">
        <v>0.2</v>
      </c>
      <c r="G3" s="238">
        <v>0</v>
      </c>
      <c r="H3" s="238">
        <v>5.9</v>
      </c>
      <c r="I3" s="238">
        <v>53</v>
      </c>
      <c r="J3" s="238">
        <v>0.4</v>
      </c>
      <c r="K3" s="238">
        <v>0</v>
      </c>
      <c r="L3" s="238">
        <v>0</v>
      </c>
      <c r="M3" s="238">
        <v>0</v>
      </c>
      <c r="N3" s="762">
        <v>0</v>
      </c>
      <c r="O3" s="238">
        <v>5.9</v>
      </c>
      <c r="P3" s="238">
        <v>0</v>
      </c>
      <c r="Q3" s="935"/>
      <c r="R3" s="935"/>
      <c r="S3" s="935"/>
      <c r="T3" s="935"/>
      <c r="U3" s="935"/>
    </row>
    <row r="4" spans="2:21" ht="14.25">
      <c r="B4" s="240">
        <v>3005</v>
      </c>
      <c r="C4" s="240" t="s">
        <v>1026</v>
      </c>
      <c r="D4" s="238">
        <v>250</v>
      </c>
      <c r="E4" s="238">
        <v>968</v>
      </c>
      <c r="F4" s="238">
        <v>0</v>
      </c>
      <c r="G4" s="238">
        <v>0</v>
      </c>
      <c r="H4" s="238">
        <v>250</v>
      </c>
      <c r="I4" s="238" t="s">
        <v>862</v>
      </c>
      <c r="J4" s="238" t="s">
        <v>862</v>
      </c>
      <c r="K4" s="238">
        <v>0</v>
      </c>
      <c r="L4" s="238">
        <v>0</v>
      </c>
      <c r="M4" s="238">
        <v>0</v>
      </c>
      <c r="N4" s="762">
        <v>0</v>
      </c>
      <c r="O4" s="238">
        <v>0</v>
      </c>
      <c r="P4" s="238">
        <v>0</v>
      </c>
      <c r="Q4" s="936"/>
      <c r="R4" s="936"/>
      <c r="S4" s="936"/>
      <c r="T4" s="936"/>
      <c r="U4" s="936"/>
    </row>
    <row r="5" spans="2:21" ht="14.25">
      <c r="B5" s="240">
        <v>3016</v>
      </c>
      <c r="C5" s="240" t="s">
        <v>29</v>
      </c>
      <c r="D5" s="238">
        <v>30</v>
      </c>
      <c r="E5" s="238">
        <v>98</v>
      </c>
      <c r="F5" s="238">
        <v>0</v>
      </c>
      <c r="G5" s="238">
        <v>0</v>
      </c>
      <c r="H5" s="238">
        <v>25.5</v>
      </c>
      <c r="I5" s="238" t="s">
        <v>862</v>
      </c>
      <c r="J5" s="238">
        <v>0</v>
      </c>
      <c r="K5" s="238">
        <v>0</v>
      </c>
      <c r="L5" s="238">
        <v>0</v>
      </c>
      <c r="M5" s="238">
        <v>0</v>
      </c>
      <c r="N5" s="762">
        <v>0</v>
      </c>
      <c r="O5" s="238">
        <v>0</v>
      </c>
      <c r="P5" s="238">
        <v>0</v>
      </c>
      <c r="Q5" s="936"/>
      <c r="R5" s="936"/>
      <c r="S5" s="936"/>
      <c r="T5" s="936"/>
      <c r="U5" s="936"/>
    </row>
    <row r="6" spans="2:21" ht="14.25">
      <c r="B6" s="240">
        <v>16022</v>
      </c>
      <c r="C6" s="240" t="s">
        <v>2136</v>
      </c>
      <c r="D6" s="238">
        <v>104</v>
      </c>
      <c r="E6" s="238">
        <v>162</v>
      </c>
      <c r="F6" s="238">
        <v>0.1</v>
      </c>
      <c r="G6" s="238" t="s">
        <v>862</v>
      </c>
      <c r="H6" s="238">
        <v>21.5</v>
      </c>
      <c r="I6" s="238">
        <v>1</v>
      </c>
      <c r="J6" s="238" t="s">
        <v>862</v>
      </c>
      <c r="K6" s="238">
        <v>0</v>
      </c>
      <c r="L6" s="238">
        <v>0</v>
      </c>
      <c r="M6" s="238">
        <v>0.01</v>
      </c>
      <c r="N6" s="762">
        <v>0</v>
      </c>
      <c r="O6" s="238" t="s">
        <v>969</v>
      </c>
      <c r="P6" s="238">
        <v>0</v>
      </c>
      <c r="Q6" s="936"/>
      <c r="R6" s="936"/>
      <c r="S6" s="936"/>
      <c r="T6" s="936"/>
      <c r="U6" s="936"/>
    </row>
    <row r="7" spans="2:21" ht="14.25">
      <c r="B7" s="240">
        <v>15001</v>
      </c>
      <c r="C7" s="240" t="s">
        <v>2124</v>
      </c>
      <c r="D7" s="238">
        <v>15</v>
      </c>
      <c r="E7" s="238">
        <v>44</v>
      </c>
      <c r="F7" s="238">
        <v>0.8</v>
      </c>
      <c r="G7" s="238">
        <v>0.1</v>
      </c>
      <c r="H7" s="238">
        <v>10.1</v>
      </c>
      <c r="I7" s="238">
        <v>2</v>
      </c>
      <c r="J7" s="238">
        <v>0.3</v>
      </c>
      <c r="K7" s="238" t="s">
        <v>862</v>
      </c>
      <c r="L7" s="238">
        <v>0</v>
      </c>
      <c r="M7" s="238">
        <v>0</v>
      </c>
      <c r="N7" s="762">
        <v>0</v>
      </c>
      <c r="O7" s="238">
        <v>0.7</v>
      </c>
      <c r="P7" s="238">
        <v>0</v>
      </c>
      <c r="Q7" s="936"/>
      <c r="R7" s="936"/>
      <c r="S7" s="936"/>
      <c r="T7" s="936"/>
      <c r="U7" s="936"/>
    </row>
    <row r="8" spans="2:21" ht="14.25">
      <c r="B8" s="28"/>
      <c r="C8" s="28" t="s">
        <v>25</v>
      </c>
      <c r="D8" s="256"/>
      <c r="E8" s="722">
        <v>1285</v>
      </c>
      <c r="F8" s="722">
        <v>1.1000000000000001</v>
      </c>
      <c r="G8" s="722">
        <v>0.1</v>
      </c>
      <c r="H8" s="456" t="s">
        <v>2135</v>
      </c>
      <c r="I8" s="722">
        <v>56</v>
      </c>
      <c r="J8" s="722">
        <v>0.7</v>
      </c>
      <c r="K8" s="722">
        <v>0</v>
      </c>
      <c r="L8" s="456" t="s">
        <v>2129</v>
      </c>
      <c r="M8" s="722">
        <v>0.01</v>
      </c>
      <c r="N8" s="763">
        <v>0</v>
      </c>
      <c r="O8" s="722">
        <v>6.6</v>
      </c>
      <c r="P8" s="722">
        <v>0.1</v>
      </c>
      <c r="Q8" s="409" t="s">
        <v>125</v>
      </c>
      <c r="R8" s="409" t="s">
        <v>125</v>
      </c>
      <c r="S8" s="409" t="s">
        <v>125</v>
      </c>
      <c r="T8" s="409" t="s">
        <v>125</v>
      </c>
      <c r="U8" s="409" t="s">
        <v>125</v>
      </c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5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5.2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2138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10">
        <v>2006</v>
      </c>
      <c r="C3" s="29" t="s">
        <v>225</v>
      </c>
      <c r="D3" s="22">
        <v>400</v>
      </c>
      <c r="E3" s="378">
        <v>528</v>
      </c>
      <c r="F3" s="488">
        <v>4.8</v>
      </c>
      <c r="G3" s="488">
        <v>0.8</v>
      </c>
      <c r="H3" s="488">
        <v>126</v>
      </c>
      <c r="I3" s="487">
        <v>160</v>
      </c>
      <c r="J3" s="489">
        <v>2.8</v>
      </c>
      <c r="K3" s="490">
        <v>8</v>
      </c>
      <c r="L3" s="491">
        <v>0.44</v>
      </c>
      <c r="M3" s="492">
        <v>0.12</v>
      </c>
      <c r="N3" s="490">
        <v>116</v>
      </c>
      <c r="O3" s="493">
        <v>9.1999999999999993</v>
      </c>
      <c r="P3" s="493">
        <v>0</v>
      </c>
      <c r="Q3" s="935"/>
      <c r="R3" s="935"/>
      <c r="S3" s="935"/>
      <c r="T3" s="935"/>
      <c r="U3" s="935"/>
    </row>
    <row r="4" spans="2:21">
      <c r="B4" s="10">
        <v>3003</v>
      </c>
      <c r="C4" s="29" t="s">
        <v>4</v>
      </c>
      <c r="D4" s="22">
        <v>80</v>
      </c>
      <c r="E4" s="378">
        <v>307.2</v>
      </c>
      <c r="F4" s="488">
        <v>0</v>
      </c>
      <c r="G4" s="488">
        <v>0</v>
      </c>
      <c r="H4" s="488">
        <v>79.36</v>
      </c>
      <c r="I4" s="487">
        <v>0.8</v>
      </c>
      <c r="J4" s="489">
        <v>0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0</v>
      </c>
      <c r="Q4" s="936"/>
      <c r="R4" s="936"/>
      <c r="S4" s="936"/>
      <c r="T4" s="936"/>
      <c r="U4" s="936"/>
    </row>
    <row r="5" spans="2:21">
      <c r="B5" s="10">
        <v>17012</v>
      </c>
      <c r="C5" s="29" t="s">
        <v>0</v>
      </c>
      <c r="D5" s="22">
        <v>2</v>
      </c>
      <c r="E5" s="378">
        <v>0</v>
      </c>
      <c r="F5" s="488">
        <v>0</v>
      </c>
      <c r="G5" s="488">
        <v>0</v>
      </c>
      <c r="H5" s="488">
        <v>0</v>
      </c>
      <c r="I5" s="487">
        <v>0.44</v>
      </c>
      <c r="J5" s="489">
        <v>0</v>
      </c>
      <c r="K5" s="490">
        <v>0</v>
      </c>
      <c r="L5" s="491">
        <v>0</v>
      </c>
      <c r="M5" s="492">
        <v>0</v>
      </c>
      <c r="N5" s="490">
        <v>0</v>
      </c>
      <c r="O5" s="493">
        <v>0</v>
      </c>
      <c r="P5" s="493">
        <v>1.982</v>
      </c>
      <c r="Q5" s="936"/>
      <c r="R5" s="936"/>
      <c r="S5" s="936"/>
      <c r="T5" s="936"/>
      <c r="U5" s="936"/>
    </row>
    <row r="6" spans="2:21">
      <c r="B6" s="28"/>
      <c r="C6" s="28" t="s">
        <v>25</v>
      </c>
      <c r="D6" s="641">
        <v>482</v>
      </c>
      <c r="E6" s="642">
        <v>835.2</v>
      </c>
      <c r="F6" s="495">
        <v>4.8</v>
      </c>
      <c r="G6" s="495">
        <v>0.8</v>
      </c>
      <c r="H6" s="495">
        <v>205.36</v>
      </c>
      <c r="I6" s="494">
        <v>161.24</v>
      </c>
      <c r="J6" s="495">
        <v>2.8</v>
      </c>
      <c r="K6" s="496">
        <v>8</v>
      </c>
      <c r="L6" s="497">
        <v>0.44</v>
      </c>
      <c r="M6" s="498">
        <v>0.12</v>
      </c>
      <c r="N6" s="496">
        <v>116</v>
      </c>
      <c r="O6" s="499">
        <v>9.1999999999999993</v>
      </c>
      <c r="P6" s="499">
        <v>1.982</v>
      </c>
      <c r="Q6" s="24" t="s">
        <v>300</v>
      </c>
      <c r="R6" s="24" t="s">
        <v>300</v>
      </c>
      <c r="S6" s="24" t="s">
        <v>300</v>
      </c>
      <c r="T6" s="24" t="s">
        <v>300</v>
      </c>
      <c r="U6" s="24" t="s">
        <v>300</v>
      </c>
    </row>
    <row r="7" spans="2:21">
      <c r="D7" s="14"/>
      <c r="E7" s="14"/>
      <c r="F7" s="14"/>
      <c r="G7" s="14"/>
    </row>
    <row r="8" spans="2:21">
      <c r="C8" s="10"/>
      <c r="D8" s="17"/>
      <c r="E8" s="18"/>
      <c r="F8" s="17"/>
      <c r="G8" s="18"/>
      <c r="H8" s="11"/>
      <c r="I8" s="12"/>
      <c r="J8" s="12"/>
      <c r="K8" s="12"/>
      <c r="L8" s="12"/>
      <c r="M8" s="12"/>
      <c r="N8" s="12"/>
      <c r="O8" s="12"/>
      <c r="P8" s="12"/>
    </row>
    <row r="9" spans="2:21">
      <c r="C9" s="10"/>
      <c r="D9" s="1"/>
      <c r="E9" s="12"/>
      <c r="F9" s="12"/>
      <c r="G9" s="12"/>
      <c r="H9" s="12"/>
      <c r="I9" s="1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2:21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</sheetData>
  <mergeCells count="1">
    <mergeCell ref="Q3:U5"/>
  </mergeCells>
  <phoneticPr fontId="1"/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2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20.37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2141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4004</v>
      </c>
      <c r="C3" s="240" t="s">
        <v>1025</v>
      </c>
      <c r="D3" s="238">
        <v>300</v>
      </c>
      <c r="E3" s="238">
        <v>465</v>
      </c>
      <c r="F3" s="238">
        <v>29.4</v>
      </c>
      <c r="G3" s="238">
        <v>1.8</v>
      </c>
      <c r="H3" s="238">
        <v>81.3</v>
      </c>
      <c r="I3" s="238">
        <v>75</v>
      </c>
      <c r="J3" s="238">
        <v>8.4</v>
      </c>
      <c r="K3" s="238">
        <v>0</v>
      </c>
      <c r="L3" s="238">
        <v>0.06</v>
      </c>
      <c r="M3" s="238">
        <v>0.15</v>
      </c>
      <c r="N3" s="238" t="s">
        <v>862</v>
      </c>
      <c r="O3" s="238">
        <v>20.399999999999999</v>
      </c>
      <c r="P3" s="238">
        <v>0</v>
      </c>
      <c r="Q3" s="935"/>
      <c r="R3" s="935"/>
      <c r="S3" s="935"/>
      <c r="T3" s="935"/>
      <c r="U3" s="935"/>
    </row>
    <row r="4" spans="2:21">
      <c r="B4" s="240">
        <v>3003</v>
      </c>
      <c r="C4" s="240" t="s">
        <v>863</v>
      </c>
      <c r="D4" s="697">
        <v>150</v>
      </c>
      <c r="E4" s="697">
        <v>576</v>
      </c>
      <c r="F4" s="238">
        <v>0</v>
      </c>
      <c r="G4" s="238">
        <v>0</v>
      </c>
      <c r="H4" s="697">
        <v>148.80000000000001</v>
      </c>
      <c r="I4" s="238">
        <v>2</v>
      </c>
      <c r="J4" s="238" t="s">
        <v>862</v>
      </c>
      <c r="K4" s="238">
        <v>0</v>
      </c>
      <c r="L4" s="238">
        <v>0</v>
      </c>
      <c r="M4" s="238">
        <v>0</v>
      </c>
      <c r="N4" s="238">
        <v>0</v>
      </c>
      <c r="O4" s="238">
        <v>0</v>
      </c>
      <c r="P4" s="238">
        <v>0</v>
      </c>
      <c r="Q4" s="936"/>
      <c r="R4" s="936"/>
      <c r="S4" s="936"/>
      <c r="T4" s="936"/>
      <c r="U4" s="936"/>
    </row>
    <row r="5" spans="2:21">
      <c r="B5" s="240">
        <v>1083</v>
      </c>
      <c r="C5" s="240" t="s">
        <v>2140</v>
      </c>
      <c r="D5" s="238">
        <v>320</v>
      </c>
      <c r="E5" s="238">
        <v>1139</v>
      </c>
      <c r="F5" s="238">
        <v>19.5</v>
      </c>
      <c r="G5" s="238">
        <v>2.9</v>
      </c>
      <c r="H5" s="238">
        <v>246.7</v>
      </c>
      <c r="I5" s="238">
        <v>16</v>
      </c>
      <c r="J5" s="238">
        <v>2.6</v>
      </c>
      <c r="K5" s="238">
        <v>0</v>
      </c>
      <c r="L5" s="238">
        <v>0.26</v>
      </c>
      <c r="M5" s="238">
        <v>0.06</v>
      </c>
      <c r="N5" s="238">
        <v>0</v>
      </c>
      <c r="O5" s="238">
        <v>1.6</v>
      </c>
      <c r="P5" s="238">
        <v>0</v>
      </c>
      <c r="Q5" s="936"/>
      <c r="R5" s="936"/>
      <c r="S5" s="936"/>
      <c r="T5" s="936"/>
      <c r="U5" s="936"/>
    </row>
    <row r="6" spans="2:21">
      <c r="B6" s="240">
        <v>17012</v>
      </c>
      <c r="C6" s="240" t="s">
        <v>0</v>
      </c>
      <c r="D6" s="238">
        <v>4</v>
      </c>
      <c r="E6" s="238">
        <v>0</v>
      </c>
      <c r="F6" s="238">
        <v>0</v>
      </c>
      <c r="G6" s="238">
        <v>0</v>
      </c>
      <c r="H6" s="238">
        <v>0</v>
      </c>
      <c r="I6" s="238">
        <v>1</v>
      </c>
      <c r="J6" s="238" t="s">
        <v>862</v>
      </c>
      <c r="K6" s="238">
        <v>0</v>
      </c>
      <c r="L6" s="238">
        <v>0</v>
      </c>
      <c r="M6" s="238">
        <v>0</v>
      </c>
      <c r="N6" s="238">
        <v>0</v>
      </c>
      <c r="O6" s="238">
        <v>0</v>
      </c>
      <c r="P6" s="238">
        <v>4</v>
      </c>
      <c r="Q6" s="936"/>
      <c r="R6" s="936"/>
      <c r="S6" s="936"/>
      <c r="T6" s="936"/>
      <c r="U6" s="936"/>
    </row>
    <row r="7" spans="2:21">
      <c r="B7" s="240">
        <v>4030</v>
      </c>
      <c r="C7" s="240" t="s">
        <v>2139</v>
      </c>
      <c r="D7" s="238">
        <v>15</v>
      </c>
      <c r="E7" s="238">
        <v>65</v>
      </c>
      <c r="F7" s="238">
        <v>5.5</v>
      </c>
      <c r="G7" s="238">
        <v>3.5</v>
      </c>
      <c r="H7" s="238">
        <v>4.5</v>
      </c>
      <c r="I7" s="238">
        <v>27</v>
      </c>
      <c r="J7" s="238">
        <v>0.8</v>
      </c>
      <c r="K7" s="238" t="s">
        <v>862</v>
      </c>
      <c r="L7" s="238">
        <v>0.02</v>
      </c>
      <c r="M7" s="238">
        <v>0.03</v>
      </c>
      <c r="N7" s="238" t="s">
        <v>862</v>
      </c>
      <c r="O7" s="238">
        <v>2.1</v>
      </c>
      <c r="P7" s="238">
        <v>0</v>
      </c>
      <c r="Q7" s="936"/>
      <c r="R7" s="936"/>
      <c r="S7" s="936"/>
      <c r="T7" s="936"/>
      <c r="U7" s="936"/>
    </row>
    <row r="8" spans="2:21">
      <c r="B8" s="240">
        <v>3003</v>
      </c>
      <c r="C8" s="240" t="s">
        <v>863</v>
      </c>
      <c r="D8" s="238">
        <v>15</v>
      </c>
      <c r="E8" s="238">
        <v>58</v>
      </c>
      <c r="F8" s="238">
        <v>0</v>
      </c>
      <c r="G8" s="238">
        <v>0</v>
      </c>
      <c r="H8" s="238">
        <v>14.9</v>
      </c>
      <c r="I8" s="238">
        <v>0</v>
      </c>
      <c r="J8" s="238" t="s">
        <v>862</v>
      </c>
      <c r="K8" s="238">
        <v>0</v>
      </c>
      <c r="L8" s="238">
        <v>0</v>
      </c>
      <c r="M8" s="238">
        <v>0</v>
      </c>
      <c r="N8" s="238">
        <v>0</v>
      </c>
      <c r="O8" s="238">
        <v>0</v>
      </c>
      <c r="P8" s="238">
        <v>0</v>
      </c>
      <c r="Q8" s="936"/>
      <c r="R8" s="936"/>
      <c r="S8" s="936"/>
      <c r="T8" s="936"/>
      <c r="U8" s="936"/>
    </row>
    <row r="9" spans="2:21">
      <c r="B9" s="240">
        <v>17012</v>
      </c>
      <c r="C9" s="240" t="s">
        <v>0</v>
      </c>
      <c r="D9" s="238">
        <v>0.5</v>
      </c>
      <c r="E9" s="238">
        <v>0</v>
      </c>
      <c r="F9" s="238">
        <v>0</v>
      </c>
      <c r="G9" s="238">
        <v>0</v>
      </c>
      <c r="H9" s="238">
        <v>0</v>
      </c>
      <c r="I9" s="238">
        <v>0</v>
      </c>
      <c r="J9" s="238" t="s">
        <v>862</v>
      </c>
      <c r="K9" s="238">
        <v>0</v>
      </c>
      <c r="L9" s="238">
        <v>0</v>
      </c>
      <c r="M9" s="238">
        <v>0</v>
      </c>
      <c r="N9" s="238">
        <v>0</v>
      </c>
      <c r="O9" s="238">
        <v>0</v>
      </c>
      <c r="P9" s="238">
        <v>0.5</v>
      </c>
      <c r="Q9" s="936"/>
      <c r="R9" s="936"/>
      <c r="S9" s="936"/>
      <c r="T9" s="936"/>
      <c r="U9" s="936"/>
    </row>
    <row r="10" spans="2:21">
      <c r="B10" s="240">
        <v>5017</v>
      </c>
      <c r="C10" s="240" t="s">
        <v>997</v>
      </c>
      <c r="D10" s="238">
        <v>15</v>
      </c>
      <c r="E10" s="238">
        <v>87</v>
      </c>
      <c r="F10" s="238">
        <v>3</v>
      </c>
      <c r="G10" s="238">
        <v>7.8</v>
      </c>
      <c r="H10" s="238">
        <v>2.8</v>
      </c>
      <c r="I10" s="238">
        <v>180</v>
      </c>
      <c r="J10" s="238">
        <v>1.4</v>
      </c>
      <c r="K10" s="238">
        <v>0</v>
      </c>
      <c r="L10" s="238">
        <v>0.14000000000000001</v>
      </c>
      <c r="M10" s="238">
        <v>0.04</v>
      </c>
      <c r="N10" s="238" t="s">
        <v>862</v>
      </c>
      <c r="O10" s="238">
        <v>1.6</v>
      </c>
      <c r="P10" s="238">
        <v>0</v>
      </c>
      <c r="Q10" s="936"/>
      <c r="R10" s="936"/>
      <c r="S10" s="936"/>
      <c r="T10" s="936"/>
      <c r="U10" s="936"/>
    </row>
    <row r="11" spans="2:21">
      <c r="B11" s="240">
        <v>3003</v>
      </c>
      <c r="C11" s="240" t="s">
        <v>863</v>
      </c>
      <c r="D11" s="238">
        <v>10</v>
      </c>
      <c r="E11" s="238">
        <v>38</v>
      </c>
      <c r="F11" s="238">
        <v>0</v>
      </c>
      <c r="G11" s="238">
        <v>0</v>
      </c>
      <c r="H11" s="238">
        <v>9.9</v>
      </c>
      <c r="I11" s="238">
        <v>0</v>
      </c>
      <c r="J11" s="238" t="s">
        <v>862</v>
      </c>
      <c r="K11" s="238">
        <v>0</v>
      </c>
      <c r="L11" s="238">
        <v>0</v>
      </c>
      <c r="M11" s="238">
        <v>0</v>
      </c>
      <c r="N11" s="238">
        <v>0</v>
      </c>
      <c r="O11" s="238">
        <v>0</v>
      </c>
      <c r="P11" s="238">
        <v>0</v>
      </c>
      <c r="Q11" s="936"/>
      <c r="R11" s="936"/>
      <c r="S11" s="936"/>
      <c r="T11" s="936"/>
      <c r="U11" s="936"/>
    </row>
    <row r="12" spans="2:21">
      <c r="B12" s="537">
        <v>17012</v>
      </c>
      <c r="C12" s="537" t="s">
        <v>0</v>
      </c>
      <c r="D12" s="239">
        <v>0.5</v>
      </c>
      <c r="E12" s="239">
        <v>0</v>
      </c>
      <c r="F12" s="239">
        <v>0</v>
      </c>
      <c r="G12" s="239">
        <v>0</v>
      </c>
      <c r="H12" s="239">
        <v>0</v>
      </c>
      <c r="I12" s="239">
        <v>0</v>
      </c>
      <c r="J12" s="239" t="s">
        <v>862</v>
      </c>
      <c r="K12" s="239">
        <v>0</v>
      </c>
      <c r="L12" s="239">
        <v>0</v>
      </c>
      <c r="M12" s="239">
        <v>0</v>
      </c>
      <c r="N12" s="239">
        <v>0</v>
      </c>
      <c r="O12" s="239">
        <v>0</v>
      </c>
      <c r="P12" s="239">
        <v>0.5</v>
      </c>
      <c r="Q12" s="937"/>
      <c r="R12" s="937"/>
      <c r="S12" s="937"/>
      <c r="T12" s="937"/>
      <c r="U12" s="937"/>
    </row>
    <row r="13" spans="2:21">
      <c r="C13" s="478" t="s">
        <v>25</v>
      </c>
      <c r="D13" s="264"/>
      <c r="E13" s="846">
        <v>2428</v>
      </c>
      <c r="F13" s="238">
        <v>57.4</v>
      </c>
      <c r="G13" s="238">
        <v>15.9</v>
      </c>
      <c r="H13" s="697">
        <v>508.9</v>
      </c>
      <c r="I13" s="238">
        <v>301</v>
      </c>
      <c r="J13" s="238">
        <v>13.2</v>
      </c>
      <c r="K13" s="238">
        <v>0</v>
      </c>
      <c r="L13" s="238">
        <v>0.48</v>
      </c>
      <c r="M13" s="238">
        <v>0.28000000000000003</v>
      </c>
      <c r="N13" s="238">
        <v>0</v>
      </c>
      <c r="O13" s="238">
        <v>25.7</v>
      </c>
      <c r="P13" s="468">
        <v>5</v>
      </c>
      <c r="Q13" s="24" t="s">
        <v>300</v>
      </c>
      <c r="R13" s="24" t="s">
        <v>300</v>
      </c>
      <c r="S13" s="24" t="s">
        <v>300</v>
      </c>
      <c r="T13" s="24" t="s">
        <v>300</v>
      </c>
      <c r="U13" s="24" t="s">
        <v>300</v>
      </c>
    </row>
    <row r="14" spans="2:21">
      <c r="D14" s="14"/>
      <c r="E14" s="14"/>
      <c r="F14" s="14"/>
      <c r="G14" s="14"/>
    </row>
    <row r="15" spans="2:21">
      <c r="C15" s="10"/>
      <c r="D15" s="17"/>
      <c r="E15" s="18"/>
      <c r="F15" s="17"/>
      <c r="G15" s="18"/>
      <c r="H15" s="11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3:16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</sheetData>
  <mergeCells count="1">
    <mergeCell ref="Q3:U12"/>
  </mergeCells>
  <phoneticPr fontId="1"/>
  <pageMargins left="0.7" right="0.7" top="0.75" bottom="0.75" header="0.3" footer="0.3"/>
  <pageSetup paperSize="9" scale="83" orientation="landscape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6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5.125" style="478" bestFit="1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2145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4001</v>
      </c>
      <c r="C3" s="240" t="s">
        <v>2270</v>
      </c>
      <c r="D3" s="240">
        <v>30</v>
      </c>
      <c r="E3" s="240">
        <v>102</v>
      </c>
      <c r="F3" s="240">
        <v>6.1</v>
      </c>
      <c r="G3" s="240">
        <v>0.7</v>
      </c>
      <c r="H3" s="240">
        <v>17.600000000000001</v>
      </c>
      <c r="I3" s="240">
        <v>23</v>
      </c>
      <c r="J3" s="240">
        <v>1.6</v>
      </c>
      <c r="K3" s="240">
        <v>0</v>
      </c>
      <c r="L3" s="240">
        <v>0.14000000000000001</v>
      </c>
      <c r="M3" s="240">
        <v>0.05</v>
      </c>
      <c r="N3" s="240" t="s">
        <v>2144</v>
      </c>
      <c r="O3" s="240">
        <v>5.3</v>
      </c>
      <c r="P3" s="240">
        <v>0</v>
      </c>
      <c r="Q3" s="935"/>
      <c r="R3" s="935"/>
      <c r="S3" s="935"/>
      <c r="T3" s="935"/>
      <c r="U3" s="935"/>
    </row>
    <row r="4" spans="2:21">
      <c r="B4" s="240">
        <v>3003</v>
      </c>
      <c r="C4" s="240" t="s">
        <v>863</v>
      </c>
      <c r="D4" s="240">
        <v>40</v>
      </c>
      <c r="E4" s="240">
        <v>154</v>
      </c>
      <c r="F4" s="240">
        <v>0</v>
      </c>
      <c r="G4" s="240">
        <v>0</v>
      </c>
      <c r="H4" s="240">
        <v>39.700000000000003</v>
      </c>
      <c r="I4" s="240">
        <v>0</v>
      </c>
      <c r="J4" s="240" t="s">
        <v>862</v>
      </c>
      <c r="K4" s="240">
        <v>0</v>
      </c>
      <c r="L4" s="240">
        <v>0</v>
      </c>
      <c r="M4" s="240">
        <v>0</v>
      </c>
      <c r="N4" s="240">
        <v>0</v>
      </c>
      <c r="O4" s="240">
        <v>0</v>
      </c>
      <c r="P4" s="240">
        <v>0</v>
      </c>
      <c r="Q4" s="936"/>
      <c r="R4" s="936"/>
      <c r="S4" s="936"/>
      <c r="T4" s="936"/>
      <c r="U4" s="936"/>
    </row>
    <row r="5" spans="2:21">
      <c r="B5" s="240">
        <v>1117</v>
      </c>
      <c r="C5" s="240" t="s">
        <v>2143</v>
      </c>
      <c r="D5" s="240">
        <v>40</v>
      </c>
      <c r="E5" s="240">
        <v>94</v>
      </c>
      <c r="F5" s="240">
        <v>1.7</v>
      </c>
      <c r="G5" s="240">
        <v>0.3</v>
      </c>
      <c r="H5" s="240">
        <v>20.100000000000001</v>
      </c>
      <c r="I5" s="240">
        <v>3</v>
      </c>
      <c r="J5" s="240">
        <v>0.1</v>
      </c>
      <c r="K5" s="240">
        <v>0</v>
      </c>
      <c r="L5" s="240">
        <v>0.02</v>
      </c>
      <c r="M5" s="240">
        <v>0.01</v>
      </c>
      <c r="N5" s="240">
        <v>0</v>
      </c>
      <c r="O5" s="240">
        <v>0.3</v>
      </c>
      <c r="P5" s="240">
        <v>0</v>
      </c>
      <c r="Q5" s="936"/>
      <c r="R5" s="936"/>
      <c r="S5" s="936"/>
      <c r="T5" s="936"/>
      <c r="U5" s="936"/>
    </row>
    <row r="6" spans="2:21">
      <c r="B6" s="240">
        <v>9022</v>
      </c>
      <c r="C6" s="240" t="s">
        <v>2142</v>
      </c>
      <c r="D6" s="240">
        <v>5</v>
      </c>
      <c r="E6" s="240">
        <v>6</v>
      </c>
      <c r="F6" s="240">
        <v>0.8</v>
      </c>
      <c r="G6" s="240">
        <v>0</v>
      </c>
      <c r="H6" s="240">
        <v>1.9</v>
      </c>
      <c r="I6" s="240">
        <v>14</v>
      </c>
      <c r="J6" s="240">
        <v>0.2</v>
      </c>
      <c r="K6" s="240">
        <v>2</v>
      </c>
      <c r="L6" s="240">
        <v>0</v>
      </c>
      <c r="M6" s="240">
        <v>0.01</v>
      </c>
      <c r="N6" s="240">
        <v>0</v>
      </c>
      <c r="O6" s="240">
        <v>0.7</v>
      </c>
      <c r="P6" s="240">
        <v>0.9</v>
      </c>
      <c r="Q6" s="936"/>
      <c r="R6" s="936"/>
      <c r="S6" s="936"/>
      <c r="T6" s="936"/>
      <c r="U6" s="936"/>
    </row>
    <row r="7" spans="2:21">
      <c r="B7" s="28"/>
      <c r="C7" s="28" t="s">
        <v>25</v>
      </c>
      <c r="D7" s="161"/>
      <c r="E7" s="241">
        <v>355</v>
      </c>
      <c r="F7" s="241">
        <v>8.6</v>
      </c>
      <c r="G7" s="468">
        <v>1</v>
      </c>
      <c r="H7" s="241">
        <v>79.3</v>
      </c>
      <c r="I7" s="241">
        <v>40</v>
      </c>
      <c r="J7" s="241">
        <v>1.9</v>
      </c>
      <c r="K7" s="241">
        <v>2</v>
      </c>
      <c r="L7" s="241">
        <v>0.16</v>
      </c>
      <c r="M7" s="241">
        <v>7.0000000000000007E-2</v>
      </c>
      <c r="N7" s="241">
        <v>0</v>
      </c>
      <c r="O7" s="241">
        <v>6.3</v>
      </c>
      <c r="P7" s="241">
        <v>0.9</v>
      </c>
      <c r="Q7" s="24" t="s">
        <v>300</v>
      </c>
      <c r="R7" s="24" t="s">
        <v>300</v>
      </c>
      <c r="S7" s="24" t="s">
        <v>300</v>
      </c>
      <c r="T7" s="24" t="s">
        <v>300</v>
      </c>
      <c r="U7" s="24" t="s">
        <v>300</v>
      </c>
    </row>
    <row r="8" spans="2:21">
      <c r="D8" s="14"/>
      <c r="E8" s="14"/>
      <c r="F8" s="14"/>
      <c r="G8" s="14"/>
    </row>
    <row r="9" spans="2:21">
      <c r="C9" s="10"/>
      <c r="D9" s="17"/>
      <c r="E9" s="18"/>
      <c r="F9" s="17"/>
      <c r="G9" s="18"/>
      <c r="H9" s="11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2:21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</sheetData>
  <mergeCells count="1">
    <mergeCell ref="Q3:U6"/>
  </mergeCells>
  <phoneticPr fontId="1"/>
  <pageMargins left="0.7" right="0.7" top="0.75" bottom="0.75" header="0.3" footer="0.3"/>
  <pageSetup paperSize="9" scale="8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18.75" style="42" customWidth="1"/>
    <col min="4" max="16" width="11.125" style="42" customWidth="1"/>
    <col min="17" max="21" width="9" style="42" customWidth="1"/>
    <col min="22" max="16384" width="8.875" style="42"/>
  </cols>
  <sheetData>
    <row r="1" spans="1:25" customFormat="1">
      <c r="A1" s="478"/>
      <c r="B1" t="s">
        <v>942</v>
      </c>
    </row>
    <row r="2" spans="1:25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5" ht="13.5" customHeight="1">
      <c r="B3" s="10">
        <v>1083</v>
      </c>
      <c r="C3" s="29" t="s">
        <v>39</v>
      </c>
      <c r="D3" s="219">
        <v>100</v>
      </c>
      <c r="E3" s="220">
        <v>356</v>
      </c>
      <c r="F3" s="221">
        <v>6.1</v>
      </c>
      <c r="G3" s="221">
        <v>0.9</v>
      </c>
      <c r="H3" s="221">
        <v>77.099999999999994</v>
      </c>
      <c r="I3" s="220">
        <v>5</v>
      </c>
      <c r="J3" s="221">
        <v>0.8</v>
      </c>
      <c r="K3" s="222">
        <v>0</v>
      </c>
      <c r="L3" s="223">
        <v>0.08</v>
      </c>
      <c r="M3" s="223">
        <v>0.02</v>
      </c>
      <c r="N3" s="220">
        <v>0</v>
      </c>
      <c r="O3" s="221">
        <v>0.5</v>
      </c>
      <c r="P3" s="221">
        <v>0</v>
      </c>
      <c r="Q3" s="939"/>
      <c r="R3" s="939"/>
      <c r="S3" s="939"/>
      <c r="T3" s="939"/>
      <c r="U3" s="939"/>
    </row>
    <row r="4" spans="1:25" ht="13.5" customHeight="1">
      <c r="B4" s="10">
        <v>4001</v>
      </c>
      <c r="C4" s="29" t="s">
        <v>65</v>
      </c>
      <c r="D4" s="219">
        <v>10</v>
      </c>
      <c r="E4" s="220">
        <v>33.9</v>
      </c>
      <c r="F4" s="221">
        <v>2.0299999999999998</v>
      </c>
      <c r="G4" s="221">
        <v>0.22</v>
      </c>
      <c r="H4" s="221">
        <v>5.87</v>
      </c>
      <c r="I4" s="220">
        <v>7.5</v>
      </c>
      <c r="J4" s="221">
        <v>0.54</v>
      </c>
      <c r="K4" s="222">
        <v>0.1</v>
      </c>
      <c r="L4" s="223">
        <v>4.4999999999999998E-2</v>
      </c>
      <c r="M4" s="223">
        <v>1.6E-2</v>
      </c>
      <c r="N4" s="220">
        <v>0</v>
      </c>
      <c r="O4" s="221">
        <v>1.78</v>
      </c>
      <c r="P4" s="221">
        <v>0</v>
      </c>
      <c r="Q4" s="940"/>
      <c r="R4" s="940"/>
      <c r="S4" s="940"/>
      <c r="T4" s="940"/>
      <c r="U4" s="940"/>
    </row>
    <row r="5" spans="1:25" ht="13.5" customHeight="1">
      <c r="B5" s="10">
        <v>17012</v>
      </c>
      <c r="C5" s="29" t="s">
        <v>0</v>
      </c>
      <c r="D5" s="219">
        <v>1</v>
      </c>
      <c r="E5" s="220">
        <v>0</v>
      </c>
      <c r="F5" s="221">
        <v>0</v>
      </c>
      <c r="G5" s="221">
        <v>0</v>
      </c>
      <c r="H5" s="221">
        <v>0</v>
      </c>
      <c r="I5" s="220">
        <v>0.22</v>
      </c>
      <c r="J5" s="221">
        <v>0</v>
      </c>
      <c r="K5" s="222">
        <v>0</v>
      </c>
      <c r="L5" s="223">
        <v>0</v>
      </c>
      <c r="M5" s="223">
        <v>0</v>
      </c>
      <c r="N5" s="220">
        <v>0</v>
      </c>
      <c r="O5" s="221">
        <v>0</v>
      </c>
      <c r="P5" s="221">
        <v>0.99099999999999999</v>
      </c>
      <c r="Q5" s="940"/>
      <c r="R5" s="940"/>
      <c r="S5" s="940"/>
      <c r="T5" s="940"/>
      <c r="U5" s="940"/>
    </row>
    <row r="6" spans="1:25" ht="13.5" customHeight="1">
      <c r="B6" s="10">
        <v>5017</v>
      </c>
      <c r="C6" s="29" t="s">
        <v>31</v>
      </c>
      <c r="D6" s="219">
        <v>1</v>
      </c>
      <c r="E6" s="220">
        <v>5.78</v>
      </c>
      <c r="F6" s="221">
        <v>0.19800000000000001</v>
      </c>
      <c r="G6" s="221">
        <v>0.51900000000000002</v>
      </c>
      <c r="H6" s="221">
        <v>0.184</v>
      </c>
      <c r="I6" s="220">
        <v>12</v>
      </c>
      <c r="J6" s="221">
        <v>9.6000000000000002E-2</v>
      </c>
      <c r="K6" s="222">
        <v>0.01</v>
      </c>
      <c r="L6" s="223">
        <v>9.4999999999999998E-3</v>
      </c>
      <c r="M6" s="223">
        <v>2.5000000000000001E-3</v>
      </c>
      <c r="N6" s="220">
        <v>0</v>
      </c>
      <c r="O6" s="221">
        <v>0.10800000000000001</v>
      </c>
      <c r="P6" s="221">
        <v>0</v>
      </c>
      <c r="Q6" s="940"/>
      <c r="R6" s="940"/>
      <c r="S6" s="940"/>
      <c r="T6" s="940"/>
      <c r="U6" s="940"/>
    </row>
    <row r="7" spans="1:25" ht="13.5" customHeight="1">
      <c r="B7" s="10">
        <v>17012</v>
      </c>
      <c r="C7" s="29" t="s">
        <v>0</v>
      </c>
      <c r="D7" s="225">
        <v>0.2</v>
      </c>
      <c r="E7" s="226">
        <v>0</v>
      </c>
      <c r="F7" s="227">
        <v>0</v>
      </c>
      <c r="G7" s="227">
        <v>0</v>
      </c>
      <c r="H7" s="227">
        <v>0</v>
      </c>
      <c r="I7" s="226">
        <v>4.4000000000000004E-2</v>
      </c>
      <c r="J7" s="227">
        <v>0</v>
      </c>
      <c r="K7" s="228">
        <v>0</v>
      </c>
      <c r="L7" s="229">
        <v>0</v>
      </c>
      <c r="M7" s="229">
        <v>0</v>
      </c>
      <c r="N7" s="226">
        <v>0</v>
      </c>
      <c r="O7" s="227">
        <v>0</v>
      </c>
      <c r="P7" s="227">
        <v>0.19820000000000002</v>
      </c>
      <c r="Q7" s="941"/>
      <c r="R7" s="941"/>
      <c r="S7" s="941"/>
      <c r="T7" s="941"/>
      <c r="U7" s="941"/>
    </row>
    <row r="8" spans="1:25" ht="13.5" customHeight="1">
      <c r="B8" s="28"/>
      <c r="C8" s="245" t="s">
        <v>220</v>
      </c>
      <c r="D8" s="231">
        <v>112.2</v>
      </c>
      <c r="E8" s="232">
        <v>395.68</v>
      </c>
      <c r="F8" s="233">
        <v>8.3279999999999994</v>
      </c>
      <c r="G8" s="233">
        <v>1.6390000000000002</v>
      </c>
      <c r="H8" s="233">
        <v>83.153999999999996</v>
      </c>
      <c r="I8" s="232">
        <v>24.763999999999999</v>
      </c>
      <c r="J8" s="233">
        <v>1.4360000000000002</v>
      </c>
      <c r="K8" s="234">
        <v>0.11</v>
      </c>
      <c r="L8" s="235">
        <v>0.13450000000000001</v>
      </c>
      <c r="M8" s="235">
        <v>3.8500000000000006E-2</v>
      </c>
      <c r="N8" s="232">
        <v>0</v>
      </c>
      <c r="O8" s="233">
        <v>2.3880000000000003</v>
      </c>
      <c r="P8" s="233">
        <v>1.1892</v>
      </c>
      <c r="Q8" s="230">
        <v>2</v>
      </c>
      <c r="R8" s="230">
        <v>0</v>
      </c>
      <c r="S8" s="230">
        <v>0</v>
      </c>
      <c r="T8" s="230">
        <v>0</v>
      </c>
      <c r="U8" s="230">
        <v>0</v>
      </c>
    </row>
    <row r="9" spans="1:25" ht="13.5" customHeight="1"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V9" s="43"/>
      <c r="W9" s="43"/>
      <c r="X9" s="43"/>
      <c r="Y9" s="43"/>
    </row>
    <row r="10" spans="1:25" ht="13.5" customHeight="1"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</row>
    <row r="11" spans="1:25"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</row>
  </sheetData>
  <mergeCells count="1">
    <mergeCell ref="Q3:U7"/>
  </mergeCells>
  <phoneticPr fontId="1"/>
  <pageMargins left="0.7" right="0.7" top="0.75" bottom="0.75" header="0.3" footer="0.3"/>
  <pageSetup paperSize="9" scale="65" orientation="landscape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6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5.125" style="478" bestFit="1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2146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4004</v>
      </c>
      <c r="C3" s="240" t="s">
        <v>1025</v>
      </c>
      <c r="D3" s="240">
        <v>55</v>
      </c>
      <c r="E3" s="240">
        <v>85</v>
      </c>
      <c r="F3" s="240">
        <v>5.4</v>
      </c>
      <c r="G3" s="240">
        <v>0.3</v>
      </c>
      <c r="H3" s="240">
        <v>14.9</v>
      </c>
      <c r="I3" s="240">
        <v>14</v>
      </c>
      <c r="J3" s="240">
        <v>1.5</v>
      </c>
      <c r="K3" s="240">
        <v>0</v>
      </c>
      <c r="L3" s="240">
        <v>0.01</v>
      </c>
      <c r="M3" s="240">
        <v>0.03</v>
      </c>
      <c r="N3" s="240" t="s">
        <v>862</v>
      </c>
      <c r="O3" s="240">
        <v>3.7</v>
      </c>
      <c r="P3" s="240">
        <v>0</v>
      </c>
      <c r="Q3" s="935"/>
      <c r="R3" s="935"/>
      <c r="S3" s="935"/>
      <c r="T3" s="935"/>
      <c r="U3" s="935"/>
    </row>
    <row r="4" spans="2:21">
      <c r="B4" s="240">
        <v>3003</v>
      </c>
      <c r="C4" s="240" t="s">
        <v>863</v>
      </c>
      <c r="D4" s="240">
        <v>35</v>
      </c>
      <c r="E4" s="240">
        <v>134</v>
      </c>
      <c r="F4" s="240">
        <v>0</v>
      </c>
      <c r="G4" s="240">
        <v>0</v>
      </c>
      <c r="H4" s="240">
        <v>34.700000000000003</v>
      </c>
      <c r="I4" s="240">
        <v>0</v>
      </c>
      <c r="J4" s="240" t="s">
        <v>862</v>
      </c>
      <c r="K4" s="240">
        <v>0</v>
      </c>
      <c r="L4" s="240">
        <v>0</v>
      </c>
      <c r="M4" s="240">
        <v>0</v>
      </c>
      <c r="N4" s="240">
        <v>0</v>
      </c>
      <c r="O4" s="240">
        <v>0</v>
      </c>
      <c r="P4" s="240">
        <v>0</v>
      </c>
      <c r="Q4" s="936"/>
      <c r="R4" s="936"/>
      <c r="S4" s="936"/>
      <c r="T4" s="936"/>
      <c r="U4" s="936"/>
    </row>
    <row r="5" spans="2:21">
      <c r="B5" s="240">
        <v>1117</v>
      </c>
      <c r="C5" s="240" t="s">
        <v>2143</v>
      </c>
      <c r="D5" s="240">
        <v>20</v>
      </c>
      <c r="E5" s="240">
        <v>47</v>
      </c>
      <c r="F5" s="240">
        <v>0.8</v>
      </c>
      <c r="G5" s="240">
        <v>0.2</v>
      </c>
      <c r="H5" s="240">
        <v>10.1</v>
      </c>
      <c r="I5" s="240">
        <v>1</v>
      </c>
      <c r="J5" s="240">
        <v>0</v>
      </c>
      <c r="K5" s="240">
        <v>0</v>
      </c>
      <c r="L5" s="240">
        <v>0.01</v>
      </c>
      <c r="M5" s="240">
        <v>0</v>
      </c>
      <c r="N5" s="240">
        <v>0</v>
      </c>
      <c r="O5" s="240">
        <v>0.2</v>
      </c>
      <c r="P5" s="240">
        <v>0</v>
      </c>
      <c r="Q5" s="936"/>
      <c r="R5" s="936"/>
      <c r="S5" s="936"/>
      <c r="T5" s="936"/>
      <c r="U5" s="936"/>
    </row>
    <row r="6" spans="2:21">
      <c r="B6" s="240">
        <v>9022</v>
      </c>
      <c r="C6" s="240" t="s">
        <v>2142</v>
      </c>
      <c r="D6" s="240">
        <v>5</v>
      </c>
      <c r="E6" s="240">
        <v>6</v>
      </c>
      <c r="F6" s="240">
        <v>0.8</v>
      </c>
      <c r="G6" s="240">
        <v>0</v>
      </c>
      <c r="H6" s="240">
        <v>1.9</v>
      </c>
      <c r="I6" s="240">
        <v>14</v>
      </c>
      <c r="J6" s="240">
        <v>0.2</v>
      </c>
      <c r="K6" s="240">
        <v>2</v>
      </c>
      <c r="L6" s="240">
        <v>0</v>
      </c>
      <c r="M6" s="240">
        <v>0.01</v>
      </c>
      <c r="N6" s="240">
        <v>0</v>
      </c>
      <c r="O6" s="240">
        <v>0.7</v>
      </c>
      <c r="P6" s="240">
        <v>0.9</v>
      </c>
      <c r="Q6" s="936"/>
      <c r="R6" s="936"/>
      <c r="S6" s="936"/>
      <c r="T6" s="936"/>
      <c r="U6" s="936"/>
    </row>
    <row r="7" spans="2:21">
      <c r="B7" s="28"/>
      <c r="C7" s="28" t="s">
        <v>25</v>
      </c>
      <c r="D7" s="161"/>
      <c r="E7" s="241">
        <v>272</v>
      </c>
      <c r="F7" s="241">
        <v>7.1</v>
      </c>
      <c r="G7" s="241">
        <v>0.5</v>
      </c>
      <c r="H7" s="241">
        <v>61.5</v>
      </c>
      <c r="I7" s="241">
        <v>30</v>
      </c>
      <c r="J7" s="241">
        <v>1.8</v>
      </c>
      <c r="K7" s="241">
        <v>2</v>
      </c>
      <c r="L7" s="241">
        <v>0.02</v>
      </c>
      <c r="M7" s="241">
        <v>0.04</v>
      </c>
      <c r="N7" s="241">
        <v>0</v>
      </c>
      <c r="O7" s="241">
        <v>4.5999999999999996</v>
      </c>
      <c r="P7" s="241">
        <v>0.9</v>
      </c>
      <c r="Q7" s="24" t="s">
        <v>300</v>
      </c>
      <c r="R7" s="24" t="s">
        <v>300</v>
      </c>
      <c r="S7" s="24" t="s">
        <v>300</v>
      </c>
      <c r="T7" s="24" t="s">
        <v>300</v>
      </c>
      <c r="U7" s="24" t="s">
        <v>300</v>
      </c>
    </row>
    <row r="8" spans="2:21">
      <c r="D8" s="14"/>
      <c r="E8" s="14"/>
      <c r="F8" s="14"/>
      <c r="G8" s="14"/>
    </row>
    <row r="9" spans="2:21">
      <c r="C9" s="10"/>
      <c r="D9" s="17"/>
      <c r="E9" s="18"/>
      <c r="F9" s="17"/>
      <c r="G9" s="18"/>
      <c r="H9" s="11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2:21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</sheetData>
  <mergeCells count="1">
    <mergeCell ref="Q3:U6"/>
  </mergeCells>
  <phoneticPr fontId="1"/>
  <pageMargins left="0.7" right="0.7" top="0.75" bottom="0.75" header="0.3" footer="0.3"/>
  <pageSetup paperSize="9" scale="83" orientation="landscape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8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3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2147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5">
        <v>4001</v>
      </c>
      <c r="C3" s="25" t="s">
        <v>65</v>
      </c>
      <c r="D3" s="27">
        <v>80</v>
      </c>
      <c r="E3" s="364">
        <v>271.2</v>
      </c>
      <c r="F3" s="471">
        <v>16.239999999999998</v>
      </c>
      <c r="G3" s="471">
        <v>1.76</v>
      </c>
      <c r="H3" s="471">
        <v>46.96</v>
      </c>
      <c r="I3" s="364">
        <v>60</v>
      </c>
      <c r="J3" s="471">
        <v>4.32</v>
      </c>
      <c r="K3" s="472">
        <v>0.8</v>
      </c>
      <c r="L3" s="473">
        <v>0.36</v>
      </c>
      <c r="M3" s="474">
        <v>0.128</v>
      </c>
      <c r="N3" s="472">
        <v>0</v>
      </c>
      <c r="O3" s="475">
        <v>14.24</v>
      </c>
      <c r="P3" s="475">
        <v>0</v>
      </c>
      <c r="Q3" s="936"/>
      <c r="R3" s="936"/>
      <c r="S3" s="936"/>
      <c r="T3" s="936"/>
      <c r="U3" s="936"/>
    </row>
    <row r="4" spans="2:21">
      <c r="B4" s="25">
        <v>3003</v>
      </c>
      <c r="C4" s="25" t="s">
        <v>4</v>
      </c>
      <c r="D4" s="27">
        <v>80</v>
      </c>
      <c r="E4" s="364">
        <v>307.2</v>
      </c>
      <c r="F4" s="471">
        <v>0</v>
      </c>
      <c r="G4" s="471">
        <v>0</v>
      </c>
      <c r="H4" s="471">
        <v>79.36</v>
      </c>
      <c r="I4" s="364">
        <v>0.8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25">
        <v>1015</v>
      </c>
      <c r="C5" s="25" t="s">
        <v>17</v>
      </c>
      <c r="D5" s="27">
        <v>25</v>
      </c>
      <c r="E5" s="364">
        <v>92</v>
      </c>
      <c r="F5" s="471">
        <v>2</v>
      </c>
      <c r="G5" s="471">
        <v>0.42499999999999999</v>
      </c>
      <c r="H5" s="471">
        <v>18.975000000000001</v>
      </c>
      <c r="I5" s="364">
        <v>5.75</v>
      </c>
      <c r="J5" s="471">
        <v>0.15</v>
      </c>
      <c r="K5" s="472">
        <v>0</v>
      </c>
      <c r="L5" s="473">
        <v>3.2500000000000001E-2</v>
      </c>
      <c r="M5" s="474">
        <v>0.01</v>
      </c>
      <c r="N5" s="472">
        <v>0</v>
      </c>
      <c r="O5" s="475">
        <v>0.625</v>
      </c>
      <c r="P5" s="475">
        <v>0</v>
      </c>
      <c r="Q5" s="936"/>
      <c r="R5" s="936"/>
      <c r="S5" s="936"/>
      <c r="T5" s="936"/>
      <c r="U5" s="936"/>
    </row>
    <row r="6" spans="2:21">
      <c r="B6" s="25">
        <v>2034</v>
      </c>
      <c r="C6" s="25" t="s">
        <v>3</v>
      </c>
      <c r="D6" s="27">
        <v>9</v>
      </c>
      <c r="E6" s="364">
        <v>29.7</v>
      </c>
      <c r="F6" s="471">
        <v>9.0000000000000011E-3</v>
      </c>
      <c r="G6" s="471">
        <v>9.0000000000000011E-3</v>
      </c>
      <c r="H6" s="471">
        <v>7.3439999999999994</v>
      </c>
      <c r="I6" s="364">
        <v>0.9</v>
      </c>
      <c r="J6" s="471">
        <v>5.3999999999999992E-2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36"/>
      <c r="R6" s="936"/>
      <c r="S6" s="936"/>
      <c r="T6" s="936"/>
      <c r="U6" s="936"/>
    </row>
    <row r="7" spans="2:21">
      <c r="B7" s="9">
        <v>5012</v>
      </c>
      <c r="C7" s="9" t="s">
        <v>1031</v>
      </c>
      <c r="D7" s="40">
        <v>80</v>
      </c>
      <c r="E7" s="269">
        <v>190.4</v>
      </c>
      <c r="F7" s="268">
        <v>1.44</v>
      </c>
      <c r="G7" s="268">
        <v>0.32</v>
      </c>
      <c r="H7" s="268">
        <v>45.44</v>
      </c>
      <c r="I7" s="269">
        <v>6.4</v>
      </c>
      <c r="J7" s="268">
        <v>0.48</v>
      </c>
      <c r="K7" s="270">
        <v>2.4</v>
      </c>
      <c r="L7" s="271">
        <v>5.6000000000000008E-2</v>
      </c>
      <c r="M7" s="272">
        <v>2.4E-2</v>
      </c>
      <c r="N7" s="270">
        <v>0</v>
      </c>
      <c r="O7" s="273">
        <v>2.2400000000000002</v>
      </c>
      <c r="P7" s="273">
        <v>0</v>
      </c>
      <c r="Q7" s="937"/>
      <c r="R7" s="937"/>
      <c r="S7" s="937"/>
      <c r="T7" s="937"/>
      <c r="U7" s="937"/>
    </row>
    <row r="8" spans="2:21">
      <c r="C8" s="478" t="s">
        <v>25</v>
      </c>
      <c r="D8" s="10">
        <v>274</v>
      </c>
      <c r="E8" s="461">
        <v>890.5</v>
      </c>
      <c r="F8" s="462">
        <v>19.689</v>
      </c>
      <c r="G8" s="462">
        <v>2.5139999999999998</v>
      </c>
      <c r="H8" s="462">
        <v>198.07899999999998</v>
      </c>
      <c r="I8" s="461">
        <v>73.850000000000009</v>
      </c>
      <c r="J8" s="471">
        <v>5.0040000000000013</v>
      </c>
      <c r="K8" s="472">
        <v>3.2</v>
      </c>
      <c r="L8" s="473">
        <v>0.44849999999999995</v>
      </c>
      <c r="M8" s="474">
        <v>0.16200000000000001</v>
      </c>
      <c r="N8" s="472">
        <v>0</v>
      </c>
      <c r="O8" s="475">
        <v>17.105</v>
      </c>
      <c r="P8" s="475">
        <v>0</v>
      </c>
      <c r="Q8" s="24" t="s">
        <v>300</v>
      </c>
      <c r="R8" s="24" t="s">
        <v>300</v>
      </c>
      <c r="S8" s="24" t="s">
        <v>300</v>
      </c>
      <c r="T8" s="24" t="s">
        <v>300</v>
      </c>
      <c r="U8" s="24" t="s">
        <v>300</v>
      </c>
    </row>
  </sheetData>
  <mergeCells count="1">
    <mergeCell ref="Q3:U7"/>
  </mergeCells>
  <phoneticPr fontId="1"/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9"/>
  <sheetViews>
    <sheetView workbookViewId="0"/>
  </sheetViews>
  <sheetFormatPr defaultColWidth="9" defaultRowHeight="13.5"/>
  <cols>
    <col min="1" max="1" width="3.875" style="478" customWidth="1"/>
    <col min="2" max="2" width="11.125" style="478" customWidth="1"/>
    <col min="3" max="3" width="24.25" style="478" customWidth="1"/>
    <col min="4" max="16" width="11.125" style="478" customWidth="1"/>
    <col min="17" max="16384" width="9" style="478"/>
  </cols>
  <sheetData>
    <row r="1" spans="2:21">
      <c r="B1" s="29" t="s">
        <v>2149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 ht="14.25">
      <c r="B3" s="480">
        <v>4006</v>
      </c>
      <c r="C3" s="855" t="s">
        <v>1406</v>
      </c>
      <c r="D3" s="238">
        <v>250</v>
      </c>
      <c r="E3" s="854">
        <v>610</v>
      </c>
      <c r="F3" s="209">
        <v>14</v>
      </c>
      <c r="G3" s="209">
        <v>1.5</v>
      </c>
      <c r="H3" s="209">
        <v>135</v>
      </c>
      <c r="I3" s="210">
        <v>47.5</v>
      </c>
      <c r="J3" s="853">
        <v>4.5</v>
      </c>
      <c r="K3" s="212">
        <v>0</v>
      </c>
      <c r="L3" s="211">
        <v>0.05</v>
      </c>
      <c r="M3" s="211">
        <v>0.08</v>
      </c>
      <c r="N3" s="210">
        <v>0</v>
      </c>
      <c r="O3" s="209">
        <v>14.3</v>
      </c>
      <c r="P3" s="209">
        <v>0.3</v>
      </c>
      <c r="Q3" s="942"/>
      <c r="R3" s="942"/>
      <c r="S3" s="942"/>
      <c r="T3" s="942"/>
      <c r="U3" s="942"/>
    </row>
    <row r="4" spans="2:21">
      <c r="B4" s="480">
        <v>12011</v>
      </c>
      <c r="C4" s="848" t="s">
        <v>2148</v>
      </c>
      <c r="D4" s="238">
        <v>20</v>
      </c>
      <c r="E4" s="238">
        <v>77</v>
      </c>
      <c r="F4" s="238">
        <f>F12*0.2</f>
        <v>0</v>
      </c>
      <c r="G4" s="238">
        <f>G12*0.2</f>
        <v>0</v>
      </c>
      <c r="H4" s="238">
        <v>0</v>
      </c>
      <c r="I4" s="238">
        <f>I12*0.2</f>
        <v>0</v>
      </c>
      <c r="J4" s="238">
        <f>J12*0.2</f>
        <v>0</v>
      </c>
      <c r="K4" s="238">
        <v>90</v>
      </c>
      <c r="L4" s="238">
        <v>0.04</v>
      </c>
      <c r="M4" s="238">
        <v>0.1</v>
      </c>
      <c r="N4" s="238">
        <f>N12*0.2</f>
        <v>0</v>
      </c>
      <c r="O4" s="238">
        <f>O12*0.2</f>
        <v>0</v>
      </c>
      <c r="P4" s="238">
        <v>0</v>
      </c>
      <c r="Q4" s="943"/>
      <c r="R4" s="943"/>
      <c r="S4" s="943"/>
      <c r="T4" s="943"/>
      <c r="U4" s="943"/>
    </row>
    <row r="5" spans="2:21">
      <c r="B5" s="480">
        <v>12010</v>
      </c>
      <c r="C5" s="848" t="s">
        <v>71</v>
      </c>
      <c r="D5" s="238">
        <v>20</v>
      </c>
      <c r="E5" s="238">
        <v>77</v>
      </c>
      <c r="F5" s="238">
        <v>1.2</v>
      </c>
      <c r="G5" s="238">
        <v>0.2</v>
      </c>
      <c r="H5" s="238">
        <v>0</v>
      </c>
      <c r="I5" s="238">
        <f>I13*0.2</f>
        <v>0</v>
      </c>
      <c r="J5" s="238">
        <v>0.2</v>
      </c>
      <c r="K5" s="238">
        <v>96</v>
      </c>
      <c r="L5" s="238">
        <v>0.04</v>
      </c>
      <c r="M5" s="238">
        <v>0.1</v>
      </c>
      <c r="N5" s="238">
        <f>N13*0.2</f>
        <v>0</v>
      </c>
      <c r="O5" s="238">
        <f>O13*0.2</f>
        <v>0</v>
      </c>
      <c r="P5" s="238">
        <v>0</v>
      </c>
      <c r="Q5" s="943"/>
      <c r="R5" s="943"/>
      <c r="S5" s="943"/>
      <c r="T5" s="943"/>
      <c r="U5" s="943"/>
    </row>
    <row r="6" spans="2:21">
      <c r="B6" s="480">
        <v>1114</v>
      </c>
      <c r="C6" s="848" t="s">
        <v>1033</v>
      </c>
      <c r="D6" s="238">
        <v>6</v>
      </c>
      <c r="E6" s="238">
        <v>22</v>
      </c>
      <c r="F6" s="238">
        <v>0.4</v>
      </c>
      <c r="G6" s="238">
        <v>0.1</v>
      </c>
      <c r="H6" s="238">
        <v>4.7</v>
      </c>
      <c r="I6" s="238">
        <f>I13*0.06</f>
        <v>0</v>
      </c>
      <c r="J6" s="238">
        <v>0</v>
      </c>
      <c r="K6" s="238">
        <f>K13*0.06</f>
        <v>0</v>
      </c>
      <c r="L6" s="238">
        <v>0.01</v>
      </c>
      <c r="M6" s="238">
        <v>0</v>
      </c>
      <c r="N6" s="238">
        <f>N13*0.06</f>
        <v>0</v>
      </c>
      <c r="O6" s="238">
        <v>0</v>
      </c>
      <c r="P6" s="238">
        <f>P13*0.06</f>
        <v>0</v>
      </c>
      <c r="Q6" s="943"/>
      <c r="R6" s="943"/>
      <c r="S6" s="943"/>
      <c r="T6" s="943"/>
      <c r="U6" s="943"/>
    </row>
    <row r="7" spans="2:21">
      <c r="B7" s="338">
        <v>17084</v>
      </c>
      <c r="C7" s="852" t="s">
        <v>34</v>
      </c>
      <c r="D7" s="851">
        <v>1</v>
      </c>
      <c r="E7" s="851">
        <v>1</v>
      </c>
      <c r="F7" s="851">
        <f>F14*0.01</f>
        <v>0</v>
      </c>
      <c r="G7" s="851">
        <v>0</v>
      </c>
      <c r="H7" s="851">
        <v>0.3</v>
      </c>
      <c r="I7" s="851">
        <f>I14*0.01</f>
        <v>0</v>
      </c>
      <c r="J7" s="851">
        <v>0</v>
      </c>
      <c r="K7" s="851">
        <f>K14*0.01</f>
        <v>0</v>
      </c>
      <c r="L7" s="851">
        <f>L14*0.01</f>
        <v>0</v>
      </c>
      <c r="M7" s="851">
        <f>M14*0.01</f>
        <v>0</v>
      </c>
      <c r="N7" s="851">
        <f>N14*0.01</f>
        <v>0</v>
      </c>
      <c r="O7" s="851">
        <f>O14*0.01</f>
        <v>0</v>
      </c>
      <c r="P7" s="851">
        <v>0.2</v>
      </c>
      <c r="Q7" s="943"/>
      <c r="R7" s="943"/>
      <c r="S7" s="943"/>
      <c r="T7" s="943"/>
      <c r="U7" s="943"/>
    </row>
    <row r="8" spans="2:21">
      <c r="B8" s="339">
        <v>4006</v>
      </c>
      <c r="C8" s="850" t="s">
        <v>1406</v>
      </c>
      <c r="D8" s="239">
        <v>200</v>
      </c>
      <c r="E8" s="239">
        <v>488</v>
      </c>
      <c r="F8" s="239">
        <v>11.2</v>
      </c>
      <c r="G8" s="239">
        <v>1.2</v>
      </c>
      <c r="H8" s="239">
        <v>108</v>
      </c>
      <c r="I8" s="239">
        <v>38</v>
      </c>
      <c r="J8" s="849">
        <v>3</v>
      </c>
      <c r="K8" s="239">
        <v>0</v>
      </c>
      <c r="L8" s="239">
        <v>0.04</v>
      </c>
      <c r="M8" s="239">
        <v>0.06</v>
      </c>
      <c r="N8" s="239">
        <v>0</v>
      </c>
      <c r="O8" s="239">
        <v>11.4</v>
      </c>
      <c r="P8" s="239">
        <v>0.2</v>
      </c>
      <c r="Q8" s="943"/>
      <c r="R8" s="943"/>
      <c r="S8" s="943"/>
      <c r="T8" s="943"/>
      <c r="U8" s="943"/>
    </row>
    <row r="9" spans="2:21">
      <c r="B9" s="479"/>
      <c r="C9" s="848" t="s">
        <v>25</v>
      </c>
      <c r="D9" s="238">
        <f>D3+D4+D5+D6+D7+D8</f>
        <v>497</v>
      </c>
      <c r="E9" s="238">
        <f>E3+E4+E5+E6+E7+E8</f>
        <v>1275</v>
      </c>
      <c r="F9" s="238">
        <f>F3+F4+F5+F6+F7+F8</f>
        <v>26.799999999999997</v>
      </c>
      <c r="G9" s="847">
        <f>G3+G4+G5+G6+G7+G8</f>
        <v>3</v>
      </c>
      <c r="H9" s="847">
        <f>H3+H4+H5+H6+H7+H8</f>
        <v>248</v>
      </c>
      <c r="I9" s="238">
        <v>141</v>
      </c>
      <c r="J9" s="238">
        <f>J3+J4+J5+J6+J7+J8</f>
        <v>7.7</v>
      </c>
      <c r="K9" s="238">
        <f>K3+K4+K5+K6+K7+K8</f>
        <v>186</v>
      </c>
      <c r="L9" s="238">
        <f>L3+L4+L5+L6+L7+L8</f>
        <v>0.18000000000000002</v>
      </c>
      <c r="M9" s="238">
        <f>M3+M4+M5+M6+M7+M8</f>
        <v>0.34</v>
      </c>
      <c r="N9" s="238">
        <f>N3+N4+N5+N6+N7+N8</f>
        <v>0</v>
      </c>
      <c r="O9" s="238">
        <v>25.8</v>
      </c>
      <c r="P9" s="238">
        <f>P3+P4+P5+P6+P7+P8</f>
        <v>0.7</v>
      </c>
      <c r="Q9" s="24" t="s">
        <v>300</v>
      </c>
      <c r="R9" s="24" t="s">
        <v>300</v>
      </c>
      <c r="S9" s="24" t="s">
        <v>300</v>
      </c>
      <c r="T9" s="24" t="s">
        <v>300</v>
      </c>
      <c r="U9" s="24" t="s">
        <v>300</v>
      </c>
    </row>
  </sheetData>
  <mergeCells count="1">
    <mergeCell ref="Q3:U8"/>
  </mergeCells>
  <phoneticPr fontId="1"/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.375" style="478" bestFit="1" customWidth="1"/>
    <col min="4" max="16" width="11.125" style="478" customWidth="1"/>
    <col min="17" max="21" width="9" style="193" customWidth="1"/>
    <col min="22" max="16384" width="9" style="478"/>
  </cols>
  <sheetData>
    <row r="1" spans="2:21">
      <c r="B1" s="478" t="s">
        <v>2150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10">
        <v>4010</v>
      </c>
      <c r="C3" s="29" t="s">
        <v>1394</v>
      </c>
      <c r="D3" s="10">
        <v>150</v>
      </c>
      <c r="E3" s="461">
        <v>232.5</v>
      </c>
      <c r="F3" s="462">
        <v>14.1</v>
      </c>
      <c r="G3" s="462">
        <v>1.35</v>
      </c>
      <c r="H3" s="462">
        <v>40.5</v>
      </c>
      <c r="I3" s="461">
        <v>90</v>
      </c>
      <c r="J3" s="471">
        <v>4.05</v>
      </c>
      <c r="K3" s="472">
        <v>0</v>
      </c>
      <c r="L3" s="473">
        <v>1.4999999999999999E-2</v>
      </c>
      <c r="M3" s="474">
        <v>0.03</v>
      </c>
      <c r="N3" s="472">
        <v>0</v>
      </c>
      <c r="O3" s="475">
        <v>12.75</v>
      </c>
      <c r="P3" s="475">
        <v>0</v>
      </c>
      <c r="Q3" s="983"/>
      <c r="R3" s="983"/>
      <c r="S3" s="983"/>
      <c r="T3" s="983"/>
      <c r="U3" s="983"/>
    </row>
    <row r="4" spans="2:21">
      <c r="B4" s="10">
        <v>3003</v>
      </c>
      <c r="C4" s="29" t="s">
        <v>4</v>
      </c>
      <c r="D4" s="10">
        <v>75</v>
      </c>
      <c r="E4" s="461">
        <v>288</v>
      </c>
      <c r="F4" s="462">
        <v>0</v>
      </c>
      <c r="G4" s="462">
        <v>0</v>
      </c>
      <c r="H4" s="462">
        <v>74.400000000000006</v>
      </c>
      <c r="I4" s="461">
        <v>0.75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83"/>
      <c r="R4" s="983"/>
      <c r="S4" s="983"/>
      <c r="T4" s="983"/>
      <c r="U4" s="983"/>
    </row>
    <row r="5" spans="2:21">
      <c r="B5" s="10">
        <v>1120</v>
      </c>
      <c r="C5" s="29" t="s">
        <v>158</v>
      </c>
      <c r="D5" s="10">
        <v>3.5</v>
      </c>
      <c r="E5" s="461">
        <v>12.914999999999999</v>
      </c>
      <c r="F5" s="462">
        <v>0.2205</v>
      </c>
      <c r="G5" s="462">
        <v>3.5000000000000003E-2</v>
      </c>
      <c r="H5" s="462">
        <v>2.8</v>
      </c>
      <c r="I5" s="461">
        <v>0.17499999999999999</v>
      </c>
      <c r="J5" s="471">
        <v>3.8500000000000006E-2</v>
      </c>
      <c r="K5" s="472">
        <v>0</v>
      </c>
      <c r="L5" s="473">
        <v>1.0499999999999999E-3</v>
      </c>
      <c r="M5" s="474">
        <v>3.5000000000000005E-4</v>
      </c>
      <c r="N5" s="472">
        <v>0</v>
      </c>
      <c r="O5" s="475">
        <v>1.7500000000000002E-2</v>
      </c>
      <c r="P5" s="475">
        <v>0</v>
      </c>
      <c r="Q5" s="983"/>
      <c r="R5" s="983"/>
      <c r="S5" s="983"/>
      <c r="T5" s="983"/>
      <c r="U5" s="983"/>
    </row>
    <row r="6" spans="2:21">
      <c r="B6" s="10">
        <v>1114</v>
      </c>
      <c r="C6" s="29" t="s">
        <v>1033</v>
      </c>
      <c r="D6" s="10">
        <v>2</v>
      </c>
      <c r="E6" s="461">
        <v>7.24</v>
      </c>
      <c r="F6" s="462">
        <v>0.124</v>
      </c>
      <c r="G6" s="462">
        <v>1.8000000000000002E-2</v>
      </c>
      <c r="H6" s="462">
        <v>1.57</v>
      </c>
      <c r="I6" s="461">
        <v>0.1</v>
      </c>
      <c r="J6" s="471">
        <v>1.6E-2</v>
      </c>
      <c r="K6" s="472">
        <v>0</v>
      </c>
      <c r="L6" s="473">
        <v>1.8E-3</v>
      </c>
      <c r="M6" s="474">
        <v>4.0000000000000002E-4</v>
      </c>
      <c r="N6" s="472">
        <v>0</v>
      </c>
      <c r="O6" s="475">
        <v>1.2E-2</v>
      </c>
      <c r="P6" s="475">
        <v>0</v>
      </c>
      <c r="Q6" s="983"/>
      <c r="R6" s="983"/>
      <c r="S6" s="983"/>
      <c r="T6" s="983"/>
      <c r="U6" s="983"/>
    </row>
    <row r="7" spans="2:21">
      <c r="B7" s="10">
        <v>1015</v>
      </c>
      <c r="C7" s="29" t="s">
        <v>17</v>
      </c>
      <c r="D7" s="10">
        <v>3.5</v>
      </c>
      <c r="E7" s="461">
        <v>12.88</v>
      </c>
      <c r="F7" s="462">
        <v>0.28000000000000003</v>
      </c>
      <c r="G7" s="462">
        <v>5.9500000000000004E-2</v>
      </c>
      <c r="H7" s="462">
        <v>2.6565000000000003</v>
      </c>
      <c r="I7" s="461">
        <v>0.80500000000000005</v>
      </c>
      <c r="J7" s="471">
        <v>2.1000000000000001E-2</v>
      </c>
      <c r="K7" s="472">
        <v>0</v>
      </c>
      <c r="L7" s="473">
        <v>4.5500000000000002E-3</v>
      </c>
      <c r="M7" s="474">
        <v>1.4000000000000002E-3</v>
      </c>
      <c r="N7" s="472">
        <v>0</v>
      </c>
      <c r="O7" s="475">
        <v>8.7499999999999994E-2</v>
      </c>
      <c r="P7" s="475">
        <v>0</v>
      </c>
      <c r="Q7" s="983"/>
      <c r="R7" s="983"/>
      <c r="S7" s="983"/>
      <c r="T7" s="983"/>
      <c r="U7" s="983"/>
    </row>
    <row r="8" spans="2:21">
      <c r="B8" s="10">
        <v>3003</v>
      </c>
      <c r="C8" s="29" t="s">
        <v>4</v>
      </c>
      <c r="D8" s="10">
        <v>25</v>
      </c>
      <c r="E8" s="461">
        <v>96</v>
      </c>
      <c r="F8" s="462">
        <v>0</v>
      </c>
      <c r="G8" s="462">
        <v>0</v>
      </c>
      <c r="H8" s="462">
        <v>24.8</v>
      </c>
      <c r="I8" s="461">
        <v>0.25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983"/>
      <c r="R8" s="983"/>
      <c r="S8" s="983"/>
      <c r="T8" s="983"/>
      <c r="U8" s="983"/>
    </row>
    <row r="9" spans="2:21">
      <c r="B9" s="27">
        <v>4004</v>
      </c>
      <c r="C9" s="37" t="s">
        <v>157</v>
      </c>
      <c r="D9" s="27">
        <v>150</v>
      </c>
      <c r="E9" s="461">
        <v>232.5</v>
      </c>
      <c r="F9" s="462">
        <v>14.7</v>
      </c>
      <c r="G9" s="462">
        <v>0.9</v>
      </c>
      <c r="H9" s="462">
        <v>40.65</v>
      </c>
      <c r="I9" s="461">
        <v>37.5</v>
      </c>
      <c r="J9" s="471">
        <v>4.2</v>
      </c>
      <c r="K9" s="472">
        <v>0</v>
      </c>
      <c r="L9" s="473">
        <v>0.03</v>
      </c>
      <c r="M9" s="474">
        <v>7.4999999999999997E-2</v>
      </c>
      <c r="N9" s="472">
        <v>0</v>
      </c>
      <c r="O9" s="475">
        <v>10.199999999999999</v>
      </c>
      <c r="P9" s="475">
        <v>0</v>
      </c>
      <c r="Q9" s="983"/>
      <c r="R9" s="983"/>
      <c r="S9" s="983"/>
      <c r="T9" s="983"/>
      <c r="U9" s="983"/>
    </row>
    <row r="10" spans="2:21">
      <c r="B10" s="40">
        <v>3003</v>
      </c>
      <c r="C10" s="242" t="s">
        <v>4</v>
      </c>
      <c r="D10" s="40">
        <v>75</v>
      </c>
      <c r="E10" s="269">
        <v>288</v>
      </c>
      <c r="F10" s="268">
        <v>0</v>
      </c>
      <c r="G10" s="268">
        <v>0</v>
      </c>
      <c r="H10" s="268">
        <v>74.400000000000006</v>
      </c>
      <c r="I10" s="269">
        <v>0.75</v>
      </c>
      <c r="J10" s="268">
        <v>0</v>
      </c>
      <c r="K10" s="270">
        <v>0</v>
      </c>
      <c r="L10" s="271">
        <v>0</v>
      </c>
      <c r="M10" s="272">
        <v>0</v>
      </c>
      <c r="N10" s="270">
        <v>0</v>
      </c>
      <c r="O10" s="273">
        <v>0</v>
      </c>
      <c r="P10" s="273">
        <v>0</v>
      </c>
      <c r="Q10" s="984"/>
      <c r="R10" s="984"/>
      <c r="S10" s="984"/>
      <c r="T10" s="984"/>
      <c r="U10" s="984"/>
    </row>
    <row r="11" spans="2:21">
      <c r="C11" s="478" t="s">
        <v>25</v>
      </c>
      <c r="D11" s="10">
        <v>484</v>
      </c>
      <c r="E11" s="248">
        <v>1170.0349999999999</v>
      </c>
      <c r="F11" s="462">
        <v>29.424499999999998</v>
      </c>
      <c r="G11" s="462">
        <v>2.3625000000000003</v>
      </c>
      <c r="H11" s="462">
        <v>261.7765</v>
      </c>
      <c r="I11" s="461">
        <v>130.32999999999998</v>
      </c>
      <c r="J11" s="471">
        <v>8.3254999999999999</v>
      </c>
      <c r="K11" s="472">
        <v>0</v>
      </c>
      <c r="L11" s="473">
        <v>5.2399999999999995E-2</v>
      </c>
      <c r="M11" s="474">
        <v>0.10715</v>
      </c>
      <c r="N11" s="472">
        <v>0</v>
      </c>
      <c r="O11" s="475">
        <v>23.067</v>
      </c>
      <c r="P11" s="475">
        <v>0</v>
      </c>
      <c r="Q11" s="24" t="s">
        <v>300</v>
      </c>
      <c r="R11" s="24" t="s">
        <v>300</v>
      </c>
      <c r="S11" s="24" t="s">
        <v>300</v>
      </c>
      <c r="T11" s="24" t="s">
        <v>300</v>
      </c>
      <c r="U11" s="24" t="s">
        <v>300</v>
      </c>
    </row>
    <row r="12" spans="2:21">
      <c r="Q12" s="478"/>
    </row>
    <row r="14" spans="2:21">
      <c r="C14" s="163"/>
    </row>
  </sheetData>
  <mergeCells count="1">
    <mergeCell ref="Q3:U10"/>
  </mergeCells>
  <phoneticPr fontId="1"/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.25" style="478" bestFit="1" customWidth="1"/>
    <col min="4" max="16" width="11.125" style="478" customWidth="1"/>
    <col min="17" max="21" width="9" style="193" customWidth="1"/>
    <col min="22" max="16384" width="9" style="478"/>
  </cols>
  <sheetData>
    <row r="1" spans="2:21">
      <c r="B1" s="478" t="s">
        <v>2151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10">
        <v>4010</v>
      </c>
      <c r="C3" s="29" t="s">
        <v>1394</v>
      </c>
      <c r="D3" s="10">
        <v>250</v>
      </c>
      <c r="E3" s="461">
        <v>387.5</v>
      </c>
      <c r="F3" s="462">
        <v>23.5</v>
      </c>
      <c r="G3" s="462">
        <v>2.25</v>
      </c>
      <c r="H3" s="462">
        <v>67.5</v>
      </c>
      <c r="I3" s="461">
        <v>150</v>
      </c>
      <c r="J3" s="471">
        <v>6.75</v>
      </c>
      <c r="K3" s="472">
        <v>0</v>
      </c>
      <c r="L3" s="473">
        <v>2.5000000000000001E-2</v>
      </c>
      <c r="M3" s="474">
        <v>0.05</v>
      </c>
      <c r="N3" s="472">
        <v>0</v>
      </c>
      <c r="O3" s="475">
        <v>21.25</v>
      </c>
      <c r="P3" s="475">
        <v>0</v>
      </c>
      <c r="Q3" s="983"/>
      <c r="R3" s="983"/>
      <c r="S3" s="983"/>
      <c r="T3" s="983"/>
      <c r="U3" s="983"/>
    </row>
    <row r="4" spans="2:21">
      <c r="B4" s="10">
        <v>3003</v>
      </c>
      <c r="C4" s="29" t="s">
        <v>4</v>
      </c>
      <c r="D4" s="10">
        <v>150</v>
      </c>
      <c r="E4" s="461">
        <v>576</v>
      </c>
      <c r="F4" s="462">
        <v>0</v>
      </c>
      <c r="G4" s="462">
        <v>0</v>
      </c>
      <c r="H4" s="462">
        <v>148.80000000000001</v>
      </c>
      <c r="I4" s="461">
        <v>1.5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83"/>
      <c r="R4" s="983"/>
      <c r="S4" s="983"/>
      <c r="T4" s="983"/>
      <c r="U4" s="983"/>
    </row>
    <row r="5" spans="2:21">
      <c r="B5" s="10">
        <v>1120</v>
      </c>
      <c r="C5" s="29" t="s">
        <v>158</v>
      </c>
      <c r="D5" s="10">
        <v>10</v>
      </c>
      <c r="E5" s="461">
        <v>36.9</v>
      </c>
      <c r="F5" s="462">
        <v>0.63</v>
      </c>
      <c r="G5" s="462">
        <v>0.1</v>
      </c>
      <c r="H5" s="462">
        <v>8</v>
      </c>
      <c r="I5" s="461">
        <v>0.5</v>
      </c>
      <c r="J5" s="471">
        <v>0.11</v>
      </c>
      <c r="K5" s="472">
        <v>0</v>
      </c>
      <c r="L5" s="473">
        <v>3.0000000000000001E-3</v>
      </c>
      <c r="M5" s="474">
        <v>1E-3</v>
      </c>
      <c r="N5" s="472">
        <v>0</v>
      </c>
      <c r="O5" s="475">
        <v>0.05</v>
      </c>
      <c r="P5" s="475">
        <v>0</v>
      </c>
      <c r="Q5" s="983"/>
      <c r="R5" s="983"/>
      <c r="S5" s="983"/>
      <c r="T5" s="983"/>
      <c r="U5" s="983"/>
    </row>
    <row r="6" spans="2:21">
      <c r="B6" s="27">
        <v>4004</v>
      </c>
      <c r="C6" s="37" t="s">
        <v>157</v>
      </c>
      <c r="D6" s="27">
        <v>185</v>
      </c>
      <c r="E6" s="364">
        <v>286.75</v>
      </c>
      <c r="F6" s="471">
        <v>18.130000000000003</v>
      </c>
      <c r="G6" s="471">
        <v>1.1100000000000001</v>
      </c>
      <c r="H6" s="471">
        <v>50.134999999999998</v>
      </c>
      <c r="I6" s="364">
        <v>46.25</v>
      </c>
      <c r="J6" s="471">
        <v>5.18</v>
      </c>
      <c r="K6" s="472">
        <v>0</v>
      </c>
      <c r="L6" s="473">
        <v>3.7000000000000005E-2</v>
      </c>
      <c r="M6" s="474">
        <v>9.2499999999999999E-2</v>
      </c>
      <c r="N6" s="472">
        <v>0</v>
      </c>
      <c r="O6" s="475">
        <v>12.58</v>
      </c>
      <c r="P6" s="475">
        <v>0</v>
      </c>
      <c r="Q6" s="983"/>
      <c r="R6" s="983"/>
      <c r="S6" s="983"/>
      <c r="T6" s="983"/>
      <c r="U6" s="983"/>
    </row>
    <row r="7" spans="2:21">
      <c r="B7" s="40">
        <v>3003</v>
      </c>
      <c r="C7" s="242" t="s">
        <v>4</v>
      </c>
      <c r="D7" s="40">
        <v>95</v>
      </c>
      <c r="E7" s="269">
        <v>364.8</v>
      </c>
      <c r="F7" s="268">
        <v>0</v>
      </c>
      <c r="G7" s="268">
        <v>0</v>
      </c>
      <c r="H7" s="268">
        <v>94.24</v>
      </c>
      <c r="I7" s="269">
        <v>0.95</v>
      </c>
      <c r="J7" s="268">
        <v>0</v>
      </c>
      <c r="K7" s="270">
        <v>0</v>
      </c>
      <c r="L7" s="271">
        <v>0</v>
      </c>
      <c r="M7" s="272">
        <v>0</v>
      </c>
      <c r="N7" s="270">
        <v>0</v>
      </c>
      <c r="O7" s="273">
        <v>0</v>
      </c>
      <c r="P7" s="273">
        <v>0</v>
      </c>
      <c r="Q7" s="984"/>
      <c r="R7" s="984"/>
      <c r="S7" s="984"/>
      <c r="T7" s="984"/>
      <c r="U7" s="984"/>
    </row>
    <row r="8" spans="2:21">
      <c r="C8" s="478" t="s">
        <v>25</v>
      </c>
      <c r="D8" s="10">
        <v>690</v>
      </c>
      <c r="E8" s="248">
        <v>1651.95</v>
      </c>
      <c r="F8" s="462">
        <v>42.260000000000005</v>
      </c>
      <c r="G8" s="462">
        <v>3.46</v>
      </c>
      <c r="H8" s="462">
        <v>368.67500000000001</v>
      </c>
      <c r="I8" s="461">
        <v>199.2</v>
      </c>
      <c r="J8" s="471">
        <v>12.04</v>
      </c>
      <c r="K8" s="472">
        <v>0</v>
      </c>
      <c r="L8" s="473">
        <v>6.5000000000000002E-2</v>
      </c>
      <c r="M8" s="474">
        <v>0.14350000000000002</v>
      </c>
      <c r="N8" s="472">
        <v>0</v>
      </c>
      <c r="O8" s="475">
        <v>33.880000000000003</v>
      </c>
      <c r="P8" s="475">
        <v>0</v>
      </c>
      <c r="Q8" s="24" t="s">
        <v>300</v>
      </c>
      <c r="R8" s="24" t="s">
        <v>300</v>
      </c>
      <c r="S8" s="24" t="s">
        <v>300</v>
      </c>
      <c r="T8" s="24" t="s">
        <v>300</v>
      </c>
      <c r="U8" s="24" t="s">
        <v>300</v>
      </c>
    </row>
    <row r="9" spans="2:21">
      <c r="Q9" s="478"/>
    </row>
    <row r="11" spans="2:21">
      <c r="C11" s="163"/>
    </row>
  </sheetData>
  <mergeCells count="1">
    <mergeCell ref="Q3:U7"/>
  </mergeCells>
  <phoneticPr fontId="1"/>
  <printOptions gridLines="1"/>
  <pageMargins left="0.70866141732283472" right="0.70866141732283472" top="0.74803149606299213" bottom="0.74803149606299213" header="0.31496062992125984" footer="0.31496062992125984"/>
  <pageSetup paperSize="9" scale="64" orientation="landscape" verticalDpi="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8.375" style="89" customWidth="1"/>
    <col min="4" max="16" width="11.125" style="89" customWidth="1"/>
    <col min="17" max="21" width="9" style="89" customWidth="1"/>
    <col min="22" max="16384" width="8.875" style="89"/>
  </cols>
  <sheetData>
    <row r="1" spans="2:21" ht="12.75" customHeight="1">
      <c r="B1" s="203" t="s">
        <v>2152</v>
      </c>
      <c r="E1" s="115"/>
      <c r="F1" s="91"/>
      <c r="G1" s="91"/>
      <c r="H1" s="91"/>
      <c r="I1" s="115"/>
      <c r="J1" s="91"/>
      <c r="K1" s="115"/>
      <c r="L1" s="93"/>
      <c r="M1" s="93"/>
      <c r="N1" s="115"/>
      <c r="O1" s="91"/>
      <c r="P1" s="91"/>
    </row>
    <row r="2" spans="2:21" s="478" customFormat="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89">
        <v>1114</v>
      </c>
      <c r="C3" s="89" t="s">
        <v>1033</v>
      </c>
      <c r="D3" s="89">
        <v>150</v>
      </c>
      <c r="E3" s="92">
        <v>543</v>
      </c>
      <c r="F3" s="541">
        <v>9.3000000000000007</v>
      </c>
      <c r="G3" s="541">
        <v>1.35</v>
      </c>
      <c r="H3" s="541">
        <v>117.75</v>
      </c>
      <c r="I3" s="92">
        <v>7.5</v>
      </c>
      <c r="J3" s="541">
        <v>1.2</v>
      </c>
      <c r="K3" s="89">
        <v>0</v>
      </c>
      <c r="L3" s="93">
        <v>0.13500000000000001</v>
      </c>
      <c r="M3" s="93">
        <v>0.03</v>
      </c>
      <c r="N3" s="92">
        <v>0</v>
      </c>
      <c r="O3" s="541">
        <v>0.9</v>
      </c>
      <c r="P3" s="541">
        <v>0</v>
      </c>
      <c r="Q3" s="948"/>
      <c r="R3" s="935"/>
      <c r="S3" s="935"/>
      <c r="T3" s="935"/>
      <c r="U3" s="935"/>
    </row>
    <row r="4" spans="2:21">
      <c r="B4" s="89">
        <v>3003</v>
      </c>
      <c r="C4" s="89" t="s">
        <v>4</v>
      </c>
      <c r="D4" s="89">
        <v>100</v>
      </c>
      <c r="E4" s="92">
        <v>384</v>
      </c>
      <c r="F4" s="541">
        <v>0</v>
      </c>
      <c r="G4" s="541">
        <v>0</v>
      </c>
      <c r="H4" s="541">
        <v>99.2</v>
      </c>
      <c r="I4" s="92">
        <v>1</v>
      </c>
      <c r="J4" s="541">
        <v>0</v>
      </c>
      <c r="K4" s="89">
        <v>0</v>
      </c>
      <c r="L4" s="93">
        <v>0</v>
      </c>
      <c r="M4" s="93">
        <v>0</v>
      </c>
      <c r="N4" s="92">
        <v>0</v>
      </c>
      <c r="O4" s="541">
        <v>0</v>
      </c>
      <c r="P4" s="541">
        <v>0</v>
      </c>
      <c r="Q4" s="936"/>
      <c r="R4" s="936"/>
      <c r="S4" s="936"/>
      <c r="T4" s="936"/>
      <c r="U4" s="936"/>
    </row>
    <row r="5" spans="2:21">
      <c r="B5" s="89">
        <v>3003</v>
      </c>
      <c r="C5" s="89" t="s">
        <v>4</v>
      </c>
      <c r="D5" s="89">
        <v>10</v>
      </c>
      <c r="E5" s="92">
        <v>38.4</v>
      </c>
      <c r="F5" s="541">
        <v>0</v>
      </c>
      <c r="G5" s="541">
        <v>0</v>
      </c>
      <c r="H5" s="541">
        <v>9.92</v>
      </c>
      <c r="I5" s="92">
        <v>0.1</v>
      </c>
      <c r="J5" s="541">
        <v>0</v>
      </c>
      <c r="K5" s="89">
        <v>0</v>
      </c>
      <c r="L5" s="93">
        <v>0</v>
      </c>
      <c r="M5" s="93">
        <v>0</v>
      </c>
      <c r="N5" s="92">
        <v>0</v>
      </c>
      <c r="O5" s="541">
        <v>0</v>
      </c>
      <c r="P5" s="541">
        <v>0</v>
      </c>
      <c r="Q5" s="936"/>
      <c r="R5" s="936"/>
      <c r="S5" s="936"/>
      <c r="T5" s="936"/>
      <c r="U5" s="936"/>
    </row>
    <row r="6" spans="2:21">
      <c r="B6" s="97">
        <v>16035</v>
      </c>
      <c r="C6" s="97" t="s">
        <v>2120</v>
      </c>
      <c r="D6" s="97">
        <v>2</v>
      </c>
      <c r="E6" s="95">
        <v>6.48</v>
      </c>
      <c r="F6" s="542">
        <v>0.61199999999999999</v>
      </c>
      <c r="G6" s="542">
        <v>0.106</v>
      </c>
      <c r="H6" s="542">
        <v>0.77</v>
      </c>
      <c r="I6" s="95">
        <v>8.4</v>
      </c>
      <c r="J6" s="542">
        <v>0.34</v>
      </c>
      <c r="K6" s="97">
        <v>48</v>
      </c>
      <c r="L6" s="96">
        <v>1.2E-2</v>
      </c>
      <c r="M6" s="96">
        <v>2.7000000000000003E-2</v>
      </c>
      <c r="N6" s="95">
        <v>1.2</v>
      </c>
      <c r="O6" s="542">
        <v>0.77</v>
      </c>
      <c r="P6" s="542">
        <v>0</v>
      </c>
      <c r="Q6" s="937"/>
      <c r="R6" s="937"/>
      <c r="S6" s="937"/>
      <c r="T6" s="937"/>
      <c r="U6" s="937"/>
    </row>
    <row r="7" spans="2:21">
      <c r="C7" s="478" t="s">
        <v>25</v>
      </c>
      <c r="D7" s="89">
        <v>262</v>
      </c>
      <c r="E7" s="92">
        <v>971.88</v>
      </c>
      <c r="F7" s="541">
        <v>9.9120000000000008</v>
      </c>
      <c r="G7" s="541">
        <v>1.4560000000000002</v>
      </c>
      <c r="H7" s="541">
        <v>227.64</v>
      </c>
      <c r="I7" s="92">
        <v>17</v>
      </c>
      <c r="J7" s="541">
        <v>1.54</v>
      </c>
      <c r="K7" s="89">
        <v>48</v>
      </c>
      <c r="L7" s="93">
        <v>0.14700000000000002</v>
      </c>
      <c r="M7" s="93">
        <v>5.7000000000000002E-2</v>
      </c>
      <c r="N7" s="92">
        <v>1.2</v>
      </c>
      <c r="O7" s="541">
        <v>1.67</v>
      </c>
      <c r="P7" s="541">
        <v>0</v>
      </c>
      <c r="Q7" s="24" t="s">
        <v>300</v>
      </c>
      <c r="R7" s="24" t="s">
        <v>300</v>
      </c>
      <c r="S7" s="24" t="s">
        <v>300</v>
      </c>
      <c r="T7" s="24" t="s">
        <v>300</v>
      </c>
      <c r="U7" s="24" t="s">
        <v>300</v>
      </c>
    </row>
  </sheetData>
  <mergeCells count="1">
    <mergeCell ref="Q3:U6"/>
  </mergeCells>
  <phoneticPr fontId="1"/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9.12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2153</v>
      </c>
      <c r="E1" s="92"/>
      <c r="F1" s="541"/>
      <c r="G1" s="541"/>
      <c r="H1" s="541"/>
      <c r="I1" s="92"/>
      <c r="J1" s="541"/>
      <c r="L1" s="93"/>
      <c r="M1" s="93"/>
      <c r="N1" s="92"/>
      <c r="O1" s="541"/>
      <c r="P1" s="541"/>
    </row>
    <row r="2" spans="2:21" s="478" customFormat="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89">
        <v>1114</v>
      </c>
      <c r="C3" s="89" t="s">
        <v>1033</v>
      </c>
      <c r="D3" s="89">
        <v>150</v>
      </c>
      <c r="E3" s="92">
        <v>543</v>
      </c>
      <c r="F3" s="541">
        <v>9.3000000000000007</v>
      </c>
      <c r="G3" s="541">
        <v>1.35</v>
      </c>
      <c r="H3" s="541">
        <v>117.75</v>
      </c>
      <c r="I3" s="92">
        <v>7.5</v>
      </c>
      <c r="J3" s="541">
        <v>1.2</v>
      </c>
      <c r="K3" s="89">
        <v>0</v>
      </c>
      <c r="L3" s="93">
        <v>0.13500000000000001</v>
      </c>
      <c r="M3" s="93">
        <v>0.03</v>
      </c>
      <c r="N3" s="92">
        <v>0</v>
      </c>
      <c r="O3" s="541">
        <v>0.9</v>
      </c>
      <c r="P3" s="541">
        <v>0</v>
      </c>
      <c r="Q3" s="983"/>
      <c r="R3" s="983"/>
      <c r="S3" s="983"/>
      <c r="T3" s="983"/>
      <c r="U3" s="983"/>
    </row>
    <row r="4" spans="2:21">
      <c r="B4" s="89">
        <v>3003</v>
      </c>
      <c r="C4" s="89" t="s">
        <v>4</v>
      </c>
      <c r="D4" s="89">
        <v>49.5</v>
      </c>
      <c r="E4" s="92">
        <v>190.08</v>
      </c>
      <c r="F4" s="541">
        <v>0</v>
      </c>
      <c r="G4" s="541">
        <v>0</v>
      </c>
      <c r="H4" s="541">
        <v>49.104000000000006</v>
      </c>
      <c r="I4" s="92">
        <v>0.495</v>
      </c>
      <c r="J4" s="541">
        <v>0</v>
      </c>
      <c r="K4" s="89">
        <v>0</v>
      </c>
      <c r="L4" s="93">
        <v>0</v>
      </c>
      <c r="M4" s="93">
        <v>0</v>
      </c>
      <c r="N4" s="92">
        <v>0</v>
      </c>
      <c r="O4" s="541">
        <v>0</v>
      </c>
      <c r="P4" s="541">
        <v>0</v>
      </c>
      <c r="Q4" s="983"/>
      <c r="R4" s="983"/>
      <c r="S4" s="983"/>
      <c r="T4" s="983"/>
      <c r="U4" s="983"/>
    </row>
    <row r="5" spans="2:21">
      <c r="B5" s="89">
        <v>17007</v>
      </c>
      <c r="C5" s="89" t="s">
        <v>5</v>
      </c>
      <c r="D5" s="89">
        <v>32.4</v>
      </c>
      <c r="E5" s="92">
        <v>23.004000000000001</v>
      </c>
      <c r="F5" s="541">
        <v>2.4947999999999997</v>
      </c>
      <c r="G5" s="541">
        <v>0</v>
      </c>
      <c r="H5" s="541">
        <v>3.2723999999999993</v>
      </c>
      <c r="I5" s="92">
        <v>9.395999999999999</v>
      </c>
      <c r="J5" s="541">
        <v>0.55079999999999996</v>
      </c>
      <c r="K5" s="89">
        <v>0</v>
      </c>
      <c r="L5" s="93">
        <v>1.6200000000000003E-2</v>
      </c>
      <c r="M5" s="93">
        <v>5.5079999999999997E-2</v>
      </c>
      <c r="N5" s="92">
        <v>0</v>
      </c>
      <c r="O5" s="541">
        <v>0</v>
      </c>
      <c r="P5" s="541">
        <v>4.6979999999999995</v>
      </c>
      <c r="Q5" s="983"/>
      <c r="R5" s="983"/>
      <c r="S5" s="983"/>
      <c r="T5" s="983"/>
      <c r="U5" s="983"/>
    </row>
    <row r="6" spans="2:21">
      <c r="B6" s="89">
        <v>2034</v>
      </c>
      <c r="C6" s="89" t="s">
        <v>3</v>
      </c>
      <c r="D6" s="89">
        <v>5.4</v>
      </c>
      <c r="E6" s="92">
        <v>17.820000000000004</v>
      </c>
      <c r="F6" s="541">
        <v>5.4000000000000003E-3</v>
      </c>
      <c r="G6" s="541">
        <v>5.4000000000000003E-3</v>
      </c>
      <c r="H6" s="541">
        <v>4.4063999999999997</v>
      </c>
      <c r="I6" s="92">
        <v>0.54</v>
      </c>
      <c r="J6" s="541">
        <v>3.2400000000000005E-2</v>
      </c>
      <c r="K6" s="89">
        <v>0</v>
      </c>
      <c r="L6" s="93">
        <v>0</v>
      </c>
      <c r="M6" s="93">
        <v>0</v>
      </c>
      <c r="N6" s="92">
        <v>0</v>
      </c>
      <c r="O6" s="541">
        <v>0</v>
      </c>
      <c r="P6" s="541">
        <v>0</v>
      </c>
      <c r="Q6" s="983"/>
      <c r="R6" s="983"/>
      <c r="S6" s="983"/>
      <c r="T6" s="983"/>
      <c r="U6" s="983"/>
    </row>
    <row r="7" spans="2:21">
      <c r="B7" s="97">
        <v>3003</v>
      </c>
      <c r="C7" s="97" t="s">
        <v>4</v>
      </c>
      <c r="D7" s="97">
        <v>10</v>
      </c>
      <c r="E7" s="95">
        <v>38.4</v>
      </c>
      <c r="F7" s="542">
        <v>0</v>
      </c>
      <c r="G7" s="542">
        <v>0</v>
      </c>
      <c r="H7" s="542">
        <v>9.92</v>
      </c>
      <c r="I7" s="95">
        <v>0.1</v>
      </c>
      <c r="J7" s="542">
        <v>0</v>
      </c>
      <c r="K7" s="97">
        <v>0</v>
      </c>
      <c r="L7" s="96">
        <v>0</v>
      </c>
      <c r="M7" s="96">
        <v>0</v>
      </c>
      <c r="N7" s="95">
        <v>0</v>
      </c>
      <c r="O7" s="542">
        <v>0</v>
      </c>
      <c r="P7" s="542">
        <v>0</v>
      </c>
      <c r="Q7" s="984"/>
      <c r="R7" s="984"/>
      <c r="S7" s="984"/>
      <c r="T7" s="984"/>
      <c r="U7" s="984"/>
    </row>
    <row r="8" spans="2:21">
      <c r="C8" s="478" t="s">
        <v>25</v>
      </c>
      <c r="D8" s="89">
        <v>247.3</v>
      </c>
      <c r="E8" s="92">
        <v>812.30400000000009</v>
      </c>
      <c r="F8" s="541">
        <v>11.8002</v>
      </c>
      <c r="G8" s="541">
        <v>1.3554000000000002</v>
      </c>
      <c r="H8" s="541">
        <v>184.4528</v>
      </c>
      <c r="I8" s="92">
        <v>18.030999999999999</v>
      </c>
      <c r="J8" s="541">
        <v>1.7831999999999999</v>
      </c>
      <c r="K8" s="89">
        <v>0</v>
      </c>
      <c r="L8" s="93">
        <v>0.1512</v>
      </c>
      <c r="M8" s="93">
        <v>8.5079999999999989E-2</v>
      </c>
      <c r="N8" s="92">
        <v>0</v>
      </c>
      <c r="O8" s="541">
        <v>0.9</v>
      </c>
      <c r="P8" s="541">
        <v>4.6979999999999995</v>
      </c>
      <c r="Q8" s="24" t="s">
        <v>300</v>
      </c>
      <c r="R8" s="24" t="s">
        <v>300</v>
      </c>
      <c r="S8" s="24" t="s">
        <v>300</v>
      </c>
      <c r="T8" s="24" t="s">
        <v>300</v>
      </c>
      <c r="U8" s="24" t="s">
        <v>300</v>
      </c>
    </row>
  </sheetData>
  <mergeCells count="1">
    <mergeCell ref="Q3:U7"/>
  </mergeCells>
  <phoneticPr fontId="1"/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9.62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2154</v>
      </c>
      <c r="E1" s="92"/>
      <c r="F1" s="541"/>
      <c r="G1" s="541"/>
      <c r="H1" s="541"/>
      <c r="I1" s="92"/>
      <c r="J1" s="541"/>
      <c r="L1" s="93"/>
      <c r="M1" s="93"/>
      <c r="N1" s="92"/>
      <c r="O1" s="541"/>
      <c r="P1" s="541"/>
    </row>
    <row r="2" spans="2:21" s="478" customFormat="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89">
        <v>4004</v>
      </c>
      <c r="C3" s="89" t="s">
        <v>157</v>
      </c>
      <c r="D3" s="89">
        <v>150</v>
      </c>
      <c r="E3" s="92">
        <v>232.5</v>
      </c>
      <c r="F3" s="541">
        <v>14.7</v>
      </c>
      <c r="G3" s="541">
        <v>0.9</v>
      </c>
      <c r="H3" s="541">
        <v>40.65</v>
      </c>
      <c r="I3" s="92">
        <v>37.5</v>
      </c>
      <c r="J3" s="541">
        <v>4.2</v>
      </c>
      <c r="K3" s="89">
        <v>0</v>
      </c>
      <c r="L3" s="93">
        <v>0.03</v>
      </c>
      <c r="M3" s="93">
        <v>7.4999999999999997E-2</v>
      </c>
      <c r="N3" s="92">
        <v>0</v>
      </c>
      <c r="O3" s="541">
        <v>10.199999999999999</v>
      </c>
      <c r="P3" s="541">
        <v>0</v>
      </c>
      <c r="Q3" s="948"/>
      <c r="R3" s="935"/>
      <c r="S3" s="935"/>
      <c r="T3" s="935"/>
      <c r="U3" s="935"/>
    </row>
    <row r="4" spans="2:21">
      <c r="B4" s="89">
        <v>3003</v>
      </c>
      <c r="C4" s="89" t="s">
        <v>4</v>
      </c>
      <c r="D4" s="89">
        <v>75</v>
      </c>
      <c r="E4" s="92">
        <v>288</v>
      </c>
      <c r="F4" s="541">
        <v>0</v>
      </c>
      <c r="G4" s="541">
        <v>0</v>
      </c>
      <c r="H4" s="541">
        <v>74.400000000000006</v>
      </c>
      <c r="I4" s="92">
        <v>0.75</v>
      </c>
      <c r="J4" s="541">
        <v>0</v>
      </c>
      <c r="K4" s="89">
        <v>0</v>
      </c>
      <c r="L4" s="93">
        <v>0</v>
      </c>
      <c r="M4" s="93">
        <v>0</v>
      </c>
      <c r="N4" s="92">
        <v>0</v>
      </c>
      <c r="O4" s="541">
        <v>0</v>
      </c>
      <c r="P4" s="541">
        <v>0</v>
      </c>
      <c r="Q4" s="936"/>
      <c r="R4" s="936"/>
      <c r="S4" s="936"/>
      <c r="T4" s="936"/>
      <c r="U4" s="936"/>
    </row>
    <row r="5" spans="2:21">
      <c r="B5" s="97">
        <v>1114</v>
      </c>
      <c r="C5" s="97" t="s">
        <v>1033</v>
      </c>
      <c r="D5" s="97">
        <v>75</v>
      </c>
      <c r="E5" s="95">
        <v>271.5</v>
      </c>
      <c r="F5" s="542">
        <v>4.6500000000000004</v>
      </c>
      <c r="G5" s="542">
        <v>0.67500000000000004</v>
      </c>
      <c r="H5" s="542">
        <v>58.875</v>
      </c>
      <c r="I5" s="95">
        <v>3.75</v>
      </c>
      <c r="J5" s="542">
        <v>0.6</v>
      </c>
      <c r="K5" s="97">
        <v>0</v>
      </c>
      <c r="L5" s="96">
        <v>6.7500000000000004E-2</v>
      </c>
      <c r="M5" s="96">
        <v>1.4999999999999999E-2</v>
      </c>
      <c r="N5" s="95">
        <v>0</v>
      </c>
      <c r="O5" s="542">
        <v>0.45</v>
      </c>
      <c r="P5" s="542">
        <v>0</v>
      </c>
      <c r="Q5" s="936"/>
      <c r="R5" s="936"/>
      <c r="S5" s="936"/>
      <c r="T5" s="936"/>
      <c r="U5" s="936"/>
    </row>
    <row r="6" spans="2:21">
      <c r="C6" s="478" t="s">
        <v>25</v>
      </c>
      <c r="D6" s="89">
        <v>300</v>
      </c>
      <c r="E6" s="92">
        <v>792</v>
      </c>
      <c r="F6" s="541">
        <v>19.350000000000001</v>
      </c>
      <c r="G6" s="541">
        <v>1.5750000000000002</v>
      </c>
      <c r="H6" s="541">
        <v>173.92500000000001</v>
      </c>
      <c r="I6" s="92">
        <v>42</v>
      </c>
      <c r="J6" s="541">
        <v>4.8</v>
      </c>
      <c r="K6" s="89">
        <v>0</v>
      </c>
      <c r="L6" s="93">
        <v>9.7500000000000003E-2</v>
      </c>
      <c r="M6" s="93">
        <v>0.09</v>
      </c>
      <c r="N6" s="92">
        <v>0</v>
      </c>
      <c r="O6" s="541">
        <v>10.649999999999999</v>
      </c>
      <c r="P6" s="541">
        <v>0</v>
      </c>
      <c r="Q6" s="24" t="s">
        <v>300</v>
      </c>
      <c r="R6" s="24" t="s">
        <v>300</v>
      </c>
      <c r="S6" s="24" t="s">
        <v>300</v>
      </c>
      <c r="T6" s="24" t="s">
        <v>300</v>
      </c>
      <c r="U6" s="24" t="s">
        <v>300</v>
      </c>
    </row>
  </sheetData>
  <mergeCells count="1">
    <mergeCell ref="Q3:U5"/>
  </mergeCells>
  <phoneticPr fontId="1"/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9.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1399</v>
      </c>
      <c r="E1" s="92"/>
      <c r="F1" s="541"/>
      <c r="G1" s="541"/>
      <c r="H1" s="541"/>
      <c r="I1" s="92"/>
      <c r="J1" s="541"/>
      <c r="L1" s="93"/>
      <c r="M1" s="93"/>
      <c r="N1" s="92"/>
      <c r="O1" s="541"/>
      <c r="P1" s="541"/>
    </row>
    <row r="2" spans="2:21" s="478" customFormat="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89">
        <v>1114</v>
      </c>
      <c r="C3" s="89" t="s">
        <v>1033</v>
      </c>
      <c r="D3" s="89">
        <v>80</v>
      </c>
      <c r="E3" s="92">
        <v>289.60000000000002</v>
      </c>
      <c r="F3" s="541">
        <v>4.96</v>
      </c>
      <c r="G3" s="541">
        <v>0.72</v>
      </c>
      <c r="H3" s="541">
        <v>62.8</v>
      </c>
      <c r="I3" s="92">
        <v>4</v>
      </c>
      <c r="J3" s="541">
        <v>0.64</v>
      </c>
      <c r="K3" s="89">
        <v>0</v>
      </c>
      <c r="L3" s="93">
        <v>7.1999999999999995E-2</v>
      </c>
      <c r="M3" s="93">
        <v>1.6E-2</v>
      </c>
      <c r="N3" s="92">
        <v>0</v>
      </c>
      <c r="O3" s="541">
        <v>0.48</v>
      </c>
      <c r="P3" s="541">
        <v>0</v>
      </c>
      <c r="Q3" s="948"/>
      <c r="R3" s="948"/>
      <c r="S3" s="948"/>
      <c r="T3" s="948"/>
      <c r="U3" s="948"/>
    </row>
    <row r="4" spans="2:21">
      <c r="B4" s="89">
        <v>2034</v>
      </c>
      <c r="C4" s="89" t="s">
        <v>3</v>
      </c>
      <c r="D4" s="89">
        <v>8</v>
      </c>
      <c r="E4" s="92">
        <v>26.4</v>
      </c>
      <c r="F4" s="541">
        <v>8.0000000000000002E-3</v>
      </c>
      <c r="G4" s="541">
        <v>8.0000000000000002E-3</v>
      </c>
      <c r="H4" s="541">
        <v>6.5279999999999996</v>
      </c>
      <c r="I4" s="92">
        <v>0.8</v>
      </c>
      <c r="J4" s="541">
        <v>4.8000000000000001E-2</v>
      </c>
      <c r="K4" s="89">
        <v>0</v>
      </c>
      <c r="L4" s="93">
        <v>0</v>
      </c>
      <c r="M4" s="93">
        <v>0</v>
      </c>
      <c r="N4" s="92">
        <v>0</v>
      </c>
      <c r="O4" s="541">
        <v>0</v>
      </c>
      <c r="P4" s="541">
        <v>0</v>
      </c>
      <c r="Q4" s="945"/>
      <c r="R4" s="945"/>
      <c r="S4" s="945"/>
      <c r="T4" s="945"/>
      <c r="U4" s="945"/>
    </row>
    <row r="5" spans="2:21">
      <c r="B5" s="89">
        <v>6301</v>
      </c>
      <c r="C5" s="89" t="s">
        <v>1396</v>
      </c>
      <c r="D5" s="89">
        <v>20</v>
      </c>
      <c r="E5" s="92">
        <v>9.1999999999999993</v>
      </c>
      <c r="F5" s="541">
        <v>1.04</v>
      </c>
      <c r="G5" s="541">
        <v>0.06</v>
      </c>
      <c r="H5" s="541">
        <v>1.74</v>
      </c>
      <c r="I5" s="92">
        <v>36</v>
      </c>
      <c r="J5" s="541">
        <v>0.86</v>
      </c>
      <c r="K5" s="89">
        <v>88</v>
      </c>
      <c r="L5" s="93">
        <v>3.7999999999999999E-2</v>
      </c>
      <c r="M5" s="93">
        <v>6.8000000000000005E-2</v>
      </c>
      <c r="N5" s="92">
        <v>7</v>
      </c>
      <c r="O5" s="541">
        <v>1.56</v>
      </c>
      <c r="P5" s="541">
        <v>0</v>
      </c>
      <c r="Q5" s="945"/>
      <c r="R5" s="945"/>
      <c r="S5" s="945"/>
      <c r="T5" s="945"/>
      <c r="U5" s="945"/>
    </row>
    <row r="6" spans="2:21">
      <c r="B6" s="89">
        <v>4004</v>
      </c>
      <c r="C6" s="89" t="s">
        <v>157</v>
      </c>
      <c r="D6" s="89">
        <v>120</v>
      </c>
      <c r="E6" s="92">
        <v>186</v>
      </c>
      <c r="F6" s="541">
        <v>11.76</v>
      </c>
      <c r="G6" s="541">
        <v>0.72</v>
      </c>
      <c r="H6" s="541">
        <v>32.520000000000003</v>
      </c>
      <c r="I6" s="92">
        <v>30</v>
      </c>
      <c r="J6" s="541">
        <v>3.36</v>
      </c>
      <c r="K6" s="89">
        <v>0</v>
      </c>
      <c r="L6" s="93">
        <v>2.4E-2</v>
      </c>
      <c r="M6" s="93">
        <v>0.06</v>
      </c>
      <c r="N6" s="92">
        <v>0</v>
      </c>
      <c r="O6" s="541">
        <v>8.16</v>
      </c>
      <c r="P6" s="541">
        <v>0</v>
      </c>
      <c r="Q6" s="945"/>
      <c r="R6" s="945"/>
      <c r="S6" s="945"/>
      <c r="T6" s="945"/>
      <c r="U6" s="945"/>
    </row>
    <row r="7" spans="2:21">
      <c r="B7" s="89">
        <v>3003</v>
      </c>
      <c r="C7" s="89" t="s">
        <v>4</v>
      </c>
      <c r="D7" s="89">
        <v>60</v>
      </c>
      <c r="E7" s="92">
        <v>230.4</v>
      </c>
      <c r="F7" s="541">
        <v>0</v>
      </c>
      <c r="G7" s="541">
        <v>0</v>
      </c>
      <c r="H7" s="541">
        <v>59.52</v>
      </c>
      <c r="I7" s="92">
        <v>0.6</v>
      </c>
      <c r="J7" s="541">
        <v>0</v>
      </c>
      <c r="K7" s="89">
        <v>0</v>
      </c>
      <c r="L7" s="93">
        <v>0</v>
      </c>
      <c r="M7" s="93">
        <v>0</v>
      </c>
      <c r="N7" s="92">
        <v>0</v>
      </c>
      <c r="O7" s="541">
        <v>0</v>
      </c>
      <c r="P7" s="541">
        <v>0</v>
      </c>
      <c r="Q7" s="945"/>
      <c r="R7" s="945"/>
      <c r="S7" s="945"/>
      <c r="T7" s="945"/>
      <c r="U7" s="945"/>
    </row>
    <row r="8" spans="2:21">
      <c r="B8" s="89">
        <v>4029</v>
      </c>
      <c r="C8" s="89" t="s">
        <v>1395</v>
      </c>
      <c r="D8" s="89">
        <v>7</v>
      </c>
      <c r="E8" s="92">
        <v>30.59</v>
      </c>
      <c r="F8" s="541">
        <v>2.4849999999999999</v>
      </c>
      <c r="G8" s="541">
        <v>1.6379999999999999</v>
      </c>
      <c r="H8" s="541">
        <v>2.17</v>
      </c>
      <c r="I8" s="92">
        <v>17.5</v>
      </c>
      <c r="J8" s="541">
        <v>0.64399999999999991</v>
      </c>
      <c r="K8" s="89">
        <v>0</v>
      </c>
      <c r="L8" s="93">
        <v>5.3200000000000004E-2</v>
      </c>
      <c r="M8" s="93">
        <v>1.8200000000000001E-2</v>
      </c>
      <c r="N8" s="92">
        <v>0</v>
      </c>
      <c r="O8" s="541">
        <v>1.1829999999999998</v>
      </c>
      <c r="P8" s="541">
        <v>0</v>
      </c>
      <c r="Q8" s="945"/>
      <c r="R8" s="945"/>
      <c r="S8" s="945"/>
      <c r="T8" s="945"/>
      <c r="U8" s="945"/>
    </row>
    <row r="9" spans="2:21">
      <c r="B9" s="89">
        <v>3003</v>
      </c>
      <c r="C9" s="89" t="s">
        <v>4</v>
      </c>
      <c r="D9" s="89">
        <v>10</v>
      </c>
      <c r="E9" s="92">
        <v>38.4</v>
      </c>
      <c r="F9" s="541">
        <v>0</v>
      </c>
      <c r="G9" s="541">
        <v>0</v>
      </c>
      <c r="H9" s="541">
        <v>9.92</v>
      </c>
      <c r="I9" s="92">
        <v>0.1</v>
      </c>
      <c r="J9" s="541">
        <v>0</v>
      </c>
      <c r="K9" s="89">
        <v>0</v>
      </c>
      <c r="L9" s="93">
        <v>0</v>
      </c>
      <c r="M9" s="93">
        <v>0</v>
      </c>
      <c r="N9" s="92">
        <v>0</v>
      </c>
      <c r="O9" s="541">
        <v>0</v>
      </c>
      <c r="P9" s="541">
        <v>0</v>
      </c>
      <c r="Q9" s="945"/>
      <c r="R9" s="945"/>
      <c r="S9" s="945"/>
      <c r="T9" s="945"/>
      <c r="U9" s="945"/>
    </row>
    <row r="10" spans="2:21">
      <c r="B10" s="97">
        <v>17012</v>
      </c>
      <c r="C10" s="97" t="s">
        <v>0</v>
      </c>
      <c r="D10" s="97">
        <v>2</v>
      </c>
      <c r="E10" s="95">
        <v>0</v>
      </c>
      <c r="F10" s="542">
        <v>0</v>
      </c>
      <c r="G10" s="542">
        <v>0</v>
      </c>
      <c r="H10" s="542">
        <v>0</v>
      </c>
      <c r="I10" s="95">
        <v>0.44</v>
      </c>
      <c r="J10" s="542">
        <v>0</v>
      </c>
      <c r="K10" s="97">
        <v>0</v>
      </c>
      <c r="L10" s="96">
        <v>0</v>
      </c>
      <c r="M10" s="96">
        <v>0</v>
      </c>
      <c r="N10" s="95">
        <v>0</v>
      </c>
      <c r="O10" s="542">
        <v>0</v>
      </c>
      <c r="P10" s="542">
        <v>1.982</v>
      </c>
      <c r="Q10" s="946"/>
      <c r="R10" s="946"/>
      <c r="S10" s="946"/>
      <c r="T10" s="946"/>
      <c r="U10" s="946"/>
    </row>
    <row r="11" spans="2:21">
      <c r="C11" s="478" t="s">
        <v>25</v>
      </c>
      <c r="D11" s="89">
        <v>307</v>
      </c>
      <c r="E11" s="92">
        <v>810.59</v>
      </c>
      <c r="F11" s="541">
        <v>20.253</v>
      </c>
      <c r="G11" s="541">
        <v>3.1459999999999999</v>
      </c>
      <c r="H11" s="541">
        <v>175.19799999999998</v>
      </c>
      <c r="I11" s="92">
        <v>89.439999999999984</v>
      </c>
      <c r="J11" s="541">
        <v>5.5519999999999996</v>
      </c>
      <c r="K11" s="89">
        <v>88</v>
      </c>
      <c r="L11" s="93">
        <v>0.18719999999999998</v>
      </c>
      <c r="M11" s="93">
        <v>0.16220000000000001</v>
      </c>
      <c r="N11" s="92">
        <v>7</v>
      </c>
      <c r="O11" s="541">
        <v>11.382999999999999</v>
      </c>
      <c r="P11" s="541">
        <v>1.982</v>
      </c>
      <c r="Q11" s="90" t="s">
        <v>125</v>
      </c>
      <c r="R11" s="90" t="s">
        <v>125</v>
      </c>
      <c r="S11" s="90" t="s">
        <v>125</v>
      </c>
      <c r="T11" s="90" t="s">
        <v>125</v>
      </c>
      <c r="U11" s="90" t="s">
        <v>125</v>
      </c>
    </row>
  </sheetData>
  <mergeCells count="1">
    <mergeCell ref="Q3:U10"/>
  </mergeCells>
  <phoneticPr fontId="1"/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8.2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1400</v>
      </c>
      <c r="E1" s="92"/>
      <c r="F1" s="541"/>
      <c r="G1" s="541"/>
      <c r="H1" s="541"/>
      <c r="I1" s="92"/>
      <c r="J1" s="541"/>
      <c r="L1" s="93"/>
      <c r="M1" s="93"/>
      <c r="O1" s="541"/>
      <c r="P1" s="541"/>
    </row>
    <row r="2" spans="2:21" s="478" customFormat="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89">
        <v>1114</v>
      </c>
      <c r="C3" s="89" t="s">
        <v>1033</v>
      </c>
      <c r="D3" s="89">
        <v>200</v>
      </c>
      <c r="E3" s="92">
        <v>724</v>
      </c>
      <c r="F3" s="541">
        <v>12.4</v>
      </c>
      <c r="G3" s="541">
        <v>1.8</v>
      </c>
      <c r="H3" s="541">
        <v>157</v>
      </c>
      <c r="I3" s="92">
        <v>10</v>
      </c>
      <c r="J3" s="541">
        <v>1.6</v>
      </c>
      <c r="K3" s="89">
        <v>0</v>
      </c>
      <c r="L3" s="93">
        <v>0.18</v>
      </c>
      <c r="M3" s="93">
        <v>0.04</v>
      </c>
      <c r="N3" s="89">
        <v>0</v>
      </c>
      <c r="O3" s="541">
        <v>1.2</v>
      </c>
      <c r="P3" s="541">
        <v>0</v>
      </c>
      <c r="Q3" s="948"/>
      <c r="R3" s="948"/>
      <c r="S3" s="948"/>
      <c r="T3" s="948"/>
      <c r="U3" s="948"/>
    </row>
    <row r="4" spans="2:21">
      <c r="B4" s="89">
        <v>3003</v>
      </c>
      <c r="C4" s="89" t="s">
        <v>4</v>
      </c>
      <c r="D4" s="89">
        <v>20</v>
      </c>
      <c r="E4" s="92">
        <v>76.8</v>
      </c>
      <c r="F4" s="541">
        <v>0</v>
      </c>
      <c r="G4" s="541">
        <v>0</v>
      </c>
      <c r="H4" s="541">
        <v>19.84</v>
      </c>
      <c r="I4" s="92">
        <v>0.2</v>
      </c>
      <c r="J4" s="541">
        <v>0</v>
      </c>
      <c r="K4" s="89">
        <v>0</v>
      </c>
      <c r="L4" s="93">
        <v>0</v>
      </c>
      <c r="M4" s="93">
        <v>0</v>
      </c>
      <c r="N4" s="89">
        <v>0</v>
      </c>
      <c r="O4" s="541">
        <v>0</v>
      </c>
      <c r="P4" s="541">
        <v>0</v>
      </c>
      <c r="Q4" s="945"/>
      <c r="R4" s="945"/>
      <c r="S4" s="945"/>
      <c r="T4" s="945"/>
      <c r="U4" s="945"/>
    </row>
    <row r="5" spans="2:21">
      <c r="B5" s="89">
        <v>4004</v>
      </c>
      <c r="C5" s="89" t="s">
        <v>157</v>
      </c>
      <c r="D5" s="89">
        <v>45</v>
      </c>
      <c r="E5" s="92">
        <v>69.75</v>
      </c>
      <c r="F5" s="541">
        <v>4.41</v>
      </c>
      <c r="G5" s="541">
        <v>0.27</v>
      </c>
      <c r="H5" s="541">
        <v>12.195</v>
      </c>
      <c r="I5" s="92">
        <v>11.25</v>
      </c>
      <c r="J5" s="541">
        <v>1.2599999999999998</v>
      </c>
      <c r="K5" s="89">
        <v>0</v>
      </c>
      <c r="L5" s="93">
        <v>9.0000000000000011E-3</v>
      </c>
      <c r="M5" s="93">
        <v>2.2499999999999999E-2</v>
      </c>
      <c r="N5" s="89">
        <v>0</v>
      </c>
      <c r="O5" s="541">
        <v>3.06</v>
      </c>
      <c r="P5" s="541">
        <v>0</v>
      </c>
      <c r="Q5" s="945"/>
      <c r="R5" s="945"/>
      <c r="S5" s="945"/>
      <c r="T5" s="945"/>
      <c r="U5" s="945"/>
    </row>
    <row r="6" spans="2:21">
      <c r="B6" s="89">
        <v>3003</v>
      </c>
      <c r="C6" s="89" t="s">
        <v>4</v>
      </c>
      <c r="D6" s="89">
        <v>25</v>
      </c>
      <c r="E6" s="92">
        <v>96</v>
      </c>
      <c r="F6" s="541">
        <v>0</v>
      </c>
      <c r="G6" s="541">
        <v>0</v>
      </c>
      <c r="H6" s="541">
        <v>24.8</v>
      </c>
      <c r="I6" s="92">
        <v>0.25</v>
      </c>
      <c r="J6" s="541">
        <v>0</v>
      </c>
      <c r="K6" s="89">
        <v>0</v>
      </c>
      <c r="L6" s="93">
        <v>0</v>
      </c>
      <c r="M6" s="93">
        <v>0</v>
      </c>
      <c r="N6" s="89">
        <v>0</v>
      </c>
      <c r="O6" s="541">
        <v>0</v>
      </c>
      <c r="P6" s="541">
        <v>0</v>
      </c>
      <c r="Q6" s="945"/>
      <c r="R6" s="945"/>
      <c r="S6" s="945"/>
      <c r="T6" s="945"/>
      <c r="U6" s="945"/>
    </row>
    <row r="7" spans="2:21">
      <c r="B7" s="89">
        <v>4010</v>
      </c>
      <c r="C7" s="89" t="s">
        <v>1394</v>
      </c>
      <c r="D7" s="89">
        <v>30</v>
      </c>
      <c r="E7" s="92">
        <v>46.5</v>
      </c>
      <c r="F7" s="541">
        <v>2.82</v>
      </c>
      <c r="G7" s="541">
        <v>0.27</v>
      </c>
      <c r="H7" s="541">
        <v>8.1</v>
      </c>
      <c r="I7" s="92">
        <v>18</v>
      </c>
      <c r="J7" s="541">
        <v>0.81</v>
      </c>
      <c r="K7" s="89">
        <v>0</v>
      </c>
      <c r="L7" s="93">
        <v>3.0000000000000001E-3</v>
      </c>
      <c r="M7" s="93">
        <v>6.0000000000000001E-3</v>
      </c>
      <c r="N7" s="89">
        <v>0</v>
      </c>
      <c r="O7" s="541">
        <v>2.5499999999999998</v>
      </c>
      <c r="P7" s="541">
        <v>0</v>
      </c>
      <c r="Q7" s="945"/>
      <c r="R7" s="945"/>
      <c r="S7" s="945"/>
      <c r="T7" s="945"/>
      <c r="U7" s="945"/>
    </row>
    <row r="8" spans="2:21">
      <c r="B8" s="89">
        <v>3003</v>
      </c>
      <c r="C8" s="89" t="s">
        <v>4</v>
      </c>
      <c r="D8" s="89">
        <v>45</v>
      </c>
      <c r="E8" s="92">
        <v>172.8</v>
      </c>
      <c r="F8" s="541">
        <v>0</v>
      </c>
      <c r="G8" s="541">
        <v>0</v>
      </c>
      <c r="H8" s="541">
        <v>44.64</v>
      </c>
      <c r="I8" s="92">
        <v>0.45</v>
      </c>
      <c r="J8" s="541">
        <v>0</v>
      </c>
      <c r="K8" s="89">
        <v>0</v>
      </c>
      <c r="L8" s="93">
        <v>0</v>
      </c>
      <c r="M8" s="93">
        <v>0</v>
      </c>
      <c r="N8" s="89">
        <v>0</v>
      </c>
      <c r="O8" s="541">
        <v>0</v>
      </c>
      <c r="P8" s="541">
        <v>0</v>
      </c>
      <c r="Q8" s="945"/>
      <c r="R8" s="945"/>
      <c r="S8" s="945"/>
      <c r="T8" s="945"/>
      <c r="U8" s="945"/>
    </row>
    <row r="9" spans="2:21">
      <c r="B9" s="89">
        <v>17044</v>
      </c>
      <c r="C9" s="89" t="s">
        <v>159</v>
      </c>
      <c r="D9" s="89">
        <v>15</v>
      </c>
      <c r="E9" s="92">
        <v>32.549999999999997</v>
      </c>
      <c r="F9" s="541">
        <v>1.4550000000000001</v>
      </c>
      <c r="G9" s="541">
        <v>0.45</v>
      </c>
      <c r="H9" s="541">
        <v>5.6849999999999996</v>
      </c>
      <c r="I9" s="92">
        <v>12</v>
      </c>
      <c r="J9" s="541">
        <v>0.51</v>
      </c>
      <c r="K9" s="89">
        <v>0</v>
      </c>
      <c r="L9" s="93">
        <v>7.4999999999999997E-3</v>
      </c>
      <c r="M9" s="93">
        <v>1.4999999999999999E-2</v>
      </c>
      <c r="N9" s="89">
        <v>0</v>
      </c>
      <c r="O9" s="541">
        <v>0.84</v>
      </c>
      <c r="P9" s="541">
        <v>0.91500000000000004</v>
      </c>
      <c r="Q9" s="945"/>
      <c r="R9" s="945"/>
      <c r="S9" s="945"/>
      <c r="T9" s="945"/>
      <c r="U9" s="945"/>
    </row>
    <row r="10" spans="2:21">
      <c r="B10" s="97">
        <v>16025</v>
      </c>
      <c r="C10" s="97" t="s">
        <v>66</v>
      </c>
      <c r="D10" s="97">
        <v>15</v>
      </c>
      <c r="E10" s="95">
        <v>36.15</v>
      </c>
      <c r="F10" s="542">
        <v>4.4999999999999998E-2</v>
      </c>
      <c r="G10" s="542">
        <v>0</v>
      </c>
      <c r="H10" s="542">
        <v>6.48</v>
      </c>
      <c r="I10" s="95">
        <v>0.3</v>
      </c>
      <c r="J10" s="542">
        <v>0</v>
      </c>
      <c r="K10" s="97">
        <v>0</v>
      </c>
      <c r="L10" s="96">
        <v>0</v>
      </c>
      <c r="M10" s="96">
        <v>0</v>
      </c>
      <c r="N10" s="97">
        <v>0</v>
      </c>
      <c r="O10" s="542">
        <v>0</v>
      </c>
      <c r="P10" s="542">
        <v>0</v>
      </c>
      <c r="Q10" s="946"/>
      <c r="R10" s="946"/>
      <c r="S10" s="946"/>
      <c r="T10" s="946"/>
      <c r="U10" s="946"/>
    </row>
    <row r="11" spans="2:21">
      <c r="C11" s="478" t="s">
        <v>25</v>
      </c>
      <c r="D11" s="89">
        <v>395</v>
      </c>
      <c r="E11" s="92">
        <v>1254.55</v>
      </c>
      <c r="F11" s="541">
        <v>21.130000000000003</v>
      </c>
      <c r="G11" s="541">
        <v>2.7900000000000005</v>
      </c>
      <c r="H11" s="541">
        <v>278.74</v>
      </c>
      <c r="I11" s="92">
        <v>52.45</v>
      </c>
      <c r="J11" s="541">
        <v>4.18</v>
      </c>
      <c r="K11" s="89">
        <v>0</v>
      </c>
      <c r="L11" s="93">
        <v>0.19950000000000001</v>
      </c>
      <c r="M11" s="93">
        <v>8.3500000000000005E-2</v>
      </c>
      <c r="N11" s="89">
        <v>0</v>
      </c>
      <c r="O11" s="541">
        <v>7.6499999999999995</v>
      </c>
      <c r="P11" s="541">
        <v>0.91500000000000004</v>
      </c>
      <c r="Q11" s="90" t="s">
        <v>125</v>
      </c>
      <c r="R11" s="90" t="s">
        <v>125</v>
      </c>
      <c r="S11" s="90" t="s">
        <v>125</v>
      </c>
      <c r="T11" s="90" t="s">
        <v>125</v>
      </c>
      <c r="U11" s="90" t="s">
        <v>125</v>
      </c>
    </row>
  </sheetData>
  <mergeCells count="1">
    <mergeCell ref="Q3:U10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1.125" customWidth="1"/>
    <col min="4" max="16" width="11.125" customWidth="1"/>
    <col min="17" max="21" width="9" customWidth="1"/>
  </cols>
  <sheetData>
    <row r="1" spans="1:21">
      <c r="B1" t="s">
        <v>223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10">
        <v>1083</v>
      </c>
      <c r="C3" s="29" t="s">
        <v>39</v>
      </c>
      <c r="D3" s="10">
        <v>85</v>
      </c>
      <c r="E3" s="248">
        <v>302.60000000000002</v>
      </c>
      <c r="F3" s="249">
        <v>5.1849999999999996</v>
      </c>
      <c r="G3" s="249">
        <v>0.76500000000000001</v>
      </c>
      <c r="H3" s="249">
        <v>65.534999999999997</v>
      </c>
      <c r="I3" s="250">
        <v>4.25</v>
      </c>
      <c r="J3" s="251">
        <v>0.68</v>
      </c>
      <c r="K3" s="252">
        <v>0</v>
      </c>
      <c r="L3" s="253">
        <v>6.8000000000000005E-2</v>
      </c>
      <c r="M3" s="254">
        <v>1.7000000000000001E-2</v>
      </c>
      <c r="N3" s="252">
        <v>0</v>
      </c>
      <c r="O3" s="255">
        <v>0.42499999999999999</v>
      </c>
      <c r="P3" s="255">
        <v>0</v>
      </c>
      <c r="Q3" s="935"/>
      <c r="R3" s="935"/>
      <c r="S3" s="935"/>
      <c r="T3" s="935"/>
      <c r="U3" s="935"/>
    </row>
    <row r="4" spans="1:21">
      <c r="B4" s="10">
        <v>16001</v>
      </c>
      <c r="C4" s="29" t="s">
        <v>78</v>
      </c>
      <c r="D4" s="10">
        <v>7.5</v>
      </c>
      <c r="E4" s="248">
        <v>8.1750000000000007</v>
      </c>
      <c r="F4" s="249">
        <v>0.03</v>
      </c>
      <c r="G4" s="249">
        <v>0</v>
      </c>
      <c r="H4" s="249">
        <v>0.36749999999999999</v>
      </c>
      <c r="I4" s="250">
        <v>0.22500000000000001</v>
      </c>
      <c r="J4" s="251">
        <v>0</v>
      </c>
      <c r="K4" s="252">
        <v>0</v>
      </c>
      <c r="L4" s="253">
        <v>0</v>
      </c>
      <c r="M4" s="254">
        <v>0</v>
      </c>
      <c r="N4" s="252">
        <v>0</v>
      </c>
      <c r="O4" s="255">
        <v>0</v>
      </c>
      <c r="P4" s="255">
        <v>0</v>
      </c>
      <c r="Q4" s="936"/>
      <c r="R4" s="936"/>
      <c r="S4" s="936"/>
      <c r="T4" s="936"/>
      <c r="U4" s="936"/>
    </row>
    <row r="5" spans="1:21">
      <c r="B5" s="10">
        <v>17012</v>
      </c>
      <c r="C5" s="29" t="s">
        <v>0</v>
      </c>
      <c r="D5" s="10">
        <v>1.25</v>
      </c>
      <c r="E5" s="248">
        <v>0</v>
      </c>
      <c r="F5" s="249">
        <v>0</v>
      </c>
      <c r="G5" s="249">
        <v>0</v>
      </c>
      <c r="H5" s="249">
        <v>0</v>
      </c>
      <c r="I5" s="250">
        <v>0.27500000000000002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1.23875</v>
      </c>
      <c r="Q5" s="936"/>
      <c r="R5" s="936"/>
      <c r="S5" s="936"/>
      <c r="T5" s="936"/>
      <c r="U5" s="936"/>
    </row>
    <row r="6" spans="1:21">
      <c r="B6" s="10">
        <v>6023</v>
      </c>
      <c r="C6" s="29" t="s">
        <v>50</v>
      </c>
      <c r="D6" s="10">
        <v>40</v>
      </c>
      <c r="E6" s="248">
        <v>37.200000000000003</v>
      </c>
      <c r="F6" s="249">
        <v>2.76</v>
      </c>
      <c r="G6" s="249">
        <v>0.16</v>
      </c>
      <c r="H6" s="249">
        <v>6.12</v>
      </c>
      <c r="I6" s="250">
        <v>9.1999999999999993</v>
      </c>
      <c r="J6" s="251">
        <v>0.68</v>
      </c>
      <c r="K6" s="252">
        <v>14</v>
      </c>
      <c r="L6" s="253">
        <v>0.15600000000000003</v>
      </c>
      <c r="M6" s="254">
        <v>6.4000000000000001E-2</v>
      </c>
      <c r="N6" s="252">
        <v>7.6</v>
      </c>
      <c r="O6" s="255">
        <v>3.08</v>
      </c>
      <c r="P6" s="255">
        <v>0</v>
      </c>
      <c r="Q6" s="936"/>
      <c r="R6" s="936"/>
      <c r="S6" s="936"/>
      <c r="T6" s="936"/>
      <c r="U6" s="936"/>
    </row>
    <row r="7" spans="1:21" s="25" customFormat="1">
      <c r="A7" s="478"/>
      <c r="B7" s="28"/>
      <c r="C7" s="28" t="s">
        <v>222</v>
      </c>
      <c r="D7" s="256">
        <v>133.75</v>
      </c>
      <c r="E7" s="257">
        <v>347.97500000000002</v>
      </c>
      <c r="F7" s="258">
        <v>7.9749999999999996</v>
      </c>
      <c r="G7" s="258">
        <v>0.92500000000000004</v>
      </c>
      <c r="H7" s="258">
        <v>72.022500000000008</v>
      </c>
      <c r="I7" s="259">
        <v>13.95</v>
      </c>
      <c r="J7" s="258">
        <v>1.36</v>
      </c>
      <c r="K7" s="260">
        <v>14</v>
      </c>
      <c r="L7" s="261">
        <v>0.22400000000000003</v>
      </c>
      <c r="M7" s="262">
        <v>8.1000000000000003E-2</v>
      </c>
      <c r="N7" s="260">
        <v>7.6</v>
      </c>
      <c r="O7" s="263">
        <v>3.5049999999999999</v>
      </c>
      <c r="P7" s="263">
        <v>1.23875</v>
      </c>
      <c r="Q7" s="28">
        <v>1.5</v>
      </c>
      <c r="R7" s="28">
        <v>0</v>
      </c>
      <c r="S7" s="28">
        <v>0</v>
      </c>
      <c r="T7" s="28">
        <v>0</v>
      </c>
      <c r="U7" s="28">
        <v>0</v>
      </c>
    </row>
    <row r="8" spans="1:21">
      <c r="D8" s="14"/>
      <c r="E8" s="14"/>
      <c r="F8" s="14"/>
      <c r="G8" s="14"/>
    </row>
    <row r="9" spans="1:21">
      <c r="C9" s="10"/>
      <c r="D9" s="17"/>
      <c r="E9" s="18"/>
      <c r="F9" s="17"/>
      <c r="G9" s="18"/>
      <c r="H9" s="11"/>
      <c r="I9" s="12"/>
      <c r="J9" s="12"/>
      <c r="K9" s="12"/>
      <c r="L9" s="12"/>
      <c r="M9" s="12"/>
      <c r="N9" s="12"/>
      <c r="O9" s="12"/>
      <c r="P9" s="12"/>
    </row>
    <row r="10" spans="1:21">
      <c r="C10" s="10"/>
      <c r="D10" s="1"/>
      <c r="E10" s="12"/>
      <c r="F10" s="12"/>
      <c r="G10" s="12"/>
      <c r="H10" s="12"/>
      <c r="I10" s="1"/>
      <c r="J10" s="12"/>
      <c r="K10" s="12"/>
      <c r="L10" s="12"/>
      <c r="M10" s="12"/>
      <c r="N10" s="12"/>
      <c r="O10" s="12"/>
      <c r="P10" s="12"/>
    </row>
    <row r="11" spans="1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1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1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1:21">
      <c r="C15" s="1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21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</sheetData>
  <mergeCells count="1">
    <mergeCell ref="Q3:U6"/>
  </mergeCells>
  <phoneticPr fontId="1"/>
  <pageMargins left="0.7" right="0.7" top="0.75" bottom="0.75" header="0.3" footer="0.3"/>
  <pageSetup paperSize="9" scale="81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0.625" style="59" customWidth="1"/>
    <col min="4" max="16" width="11.125" style="42" customWidth="1"/>
    <col min="17" max="21" width="9" style="42" customWidth="1"/>
    <col min="22" max="16384" width="8.875" style="42"/>
  </cols>
  <sheetData>
    <row r="1" spans="1:21" s="477" customFormat="1">
      <c r="A1" s="478"/>
      <c r="B1" s="477" t="s">
        <v>943</v>
      </c>
    </row>
    <row r="2" spans="1:21" s="477" customFormat="1" ht="27" customHeight="1">
      <c r="A2" s="478"/>
      <c r="B2" s="442" t="s">
        <v>922</v>
      </c>
      <c r="C2" s="442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444" t="s">
        <v>929</v>
      </c>
      <c r="R2" s="444" t="s">
        <v>930</v>
      </c>
      <c r="S2" s="444" t="s">
        <v>931</v>
      </c>
      <c r="T2" s="445" t="s">
        <v>932</v>
      </c>
      <c r="U2" s="444" t="s">
        <v>933</v>
      </c>
    </row>
    <row r="3" spans="1:21" s="506" customFormat="1">
      <c r="A3" s="478"/>
      <c r="B3" s="218">
        <v>1083</v>
      </c>
      <c r="C3" s="505" t="s">
        <v>39</v>
      </c>
      <c r="D3" s="219">
        <v>100</v>
      </c>
      <c r="E3" s="220">
        <v>356</v>
      </c>
      <c r="F3" s="221">
        <v>6.1</v>
      </c>
      <c r="G3" s="221">
        <v>0.9</v>
      </c>
      <c r="H3" s="221">
        <v>77.099999999999994</v>
      </c>
      <c r="I3" s="220">
        <v>5</v>
      </c>
      <c r="J3" s="221">
        <v>0.8</v>
      </c>
      <c r="K3" s="222">
        <v>0</v>
      </c>
      <c r="L3" s="223">
        <v>0.08</v>
      </c>
      <c r="M3" s="223">
        <v>0.02</v>
      </c>
      <c r="N3" s="220">
        <v>0</v>
      </c>
      <c r="O3" s="221">
        <v>0.5</v>
      </c>
      <c r="P3" s="221">
        <v>0</v>
      </c>
      <c r="Q3" s="939"/>
      <c r="R3" s="939"/>
      <c r="S3" s="939"/>
      <c r="T3" s="939"/>
      <c r="U3" s="939"/>
    </row>
    <row r="4" spans="1:21" s="506" customFormat="1">
      <c r="A4" s="478"/>
      <c r="B4" s="218">
        <v>4001</v>
      </c>
      <c r="C4" s="505" t="s">
        <v>65</v>
      </c>
      <c r="D4" s="219">
        <v>10</v>
      </c>
      <c r="E4" s="220">
        <v>33.9</v>
      </c>
      <c r="F4" s="221">
        <v>2.0299999999999998</v>
      </c>
      <c r="G4" s="221">
        <v>0.22</v>
      </c>
      <c r="H4" s="221">
        <v>5.87</v>
      </c>
      <c r="I4" s="220">
        <v>7.5</v>
      </c>
      <c r="J4" s="221">
        <v>0.54</v>
      </c>
      <c r="K4" s="222">
        <v>0.1</v>
      </c>
      <c r="L4" s="223">
        <v>4.4999999999999998E-2</v>
      </c>
      <c r="M4" s="223">
        <v>1.6E-2</v>
      </c>
      <c r="N4" s="220">
        <v>0</v>
      </c>
      <c r="O4" s="221">
        <v>1.78</v>
      </c>
      <c r="P4" s="221">
        <v>0</v>
      </c>
      <c r="Q4" s="940"/>
      <c r="R4" s="940"/>
      <c r="S4" s="940"/>
      <c r="T4" s="940"/>
      <c r="U4" s="940"/>
    </row>
    <row r="5" spans="1:21" s="506" customFormat="1">
      <c r="A5" s="478"/>
      <c r="B5" s="218">
        <v>17012</v>
      </c>
      <c r="C5" s="505" t="s">
        <v>0</v>
      </c>
      <c r="D5" s="219">
        <v>1</v>
      </c>
      <c r="E5" s="220">
        <v>0</v>
      </c>
      <c r="F5" s="221">
        <v>0</v>
      </c>
      <c r="G5" s="221">
        <v>0</v>
      </c>
      <c r="H5" s="221">
        <v>0</v>
      </c>
      <c r="I5" s="220">
        <v>0.22</v>
      </c>
      <c r="J5" s="221">
        <v>0</v>
      </c>
      <c r="K5" s="222">
        <v>0</v>
      </c>
      <c r="L5" s="223">
        <v>0</v>
      </c>
      <c r="M5" s="223">
        <v>0</v>
      </c>
      <c r="N5" s="220">
        <v>0</v>
      </c>
      <c r="O5" s="221">
        <v>0</v>
      </c>
      <c r="P5" s="221">
        <v>0.99099999999999999</v>
      </c>
      <c r="Q5" s="940"/>
      <c r="R5" s="940"/>
      <c r="S5" s="940"/>
      <c r="T5" s="940"/>
      <c r="U5" s="940"/>
    </row>
    <row r="6" spans="1:21" s="506" customFormat="1">
      <c r="A6" s="478"/>
      <c r="B6" s="218">
        <v>5017</v>
      </c>
      <c r="C6" s="505" t="s">
        <v>31</v>
      </c>
      <c r="D6" s="219">
        <v>1</v>
      </c>
      <c r="E6" s="220">
        <v>5.78</v>
      </c>
      <c r="F6" s="221">
        <v>0.19800000000000001</v>
      </c>
      <c r="G6" s="221">
        <v>0.51900000000000002</v>
      </c>
      <c r="H6" s="221">
        <v>0.184</v>
      </c>
      <c r="I6" s="220">
        <v>12</v>
      </c>
      <c r="J6" s="221">
        <v>9.6000000000000002E-2</v>
      </c>
      <c r="K6" s="222">
        <v>0.01</v>
      </c>
      <c r="L6" s="223">
        <v>9.4999999999999998E-3</v>
      </c>
      <c r="M6" s="223">
        <v>2.5000000000000001E-3</v>
      </c>
      <c r="N6" s="220">
        <v>0</v>
      </c>
      <c r="O6" s="221">
        <v>0.10800000000000001</v>
      </c>
      <c r="P6" s="221">
        <v>0</v>
      </c>
      <c r="Q6" s="940"/>
      <c r="R6" s="940"/>
      <c r="S6" s="940"/>
      <c r="T6" s="940"/>
      <c r="U6" s="940"/>
    </row>
    <row r="7" spans="1:21" s="506" customFormat="1">
      <c r="A7" s="478"/>
      <c r="B7" s="224">
        <v>17012</v>
      </c>
      <c r="C7" s="346" t="s">
        <v>0</v>
      </c>
      <c r="D7" s="225">
        <v>0.2</v>
      </c>
      <c r="E7" s="226">
        <v>0</v>
      </c>
      <c r="F7" s="227">
        <v>0</v>
      </c>
      <c r="G7" s="227">
        <v>0</v>
      </c>
      <c r="H7" s="227">
        <v>0</v>
      </c>
      <c r="I7" s="226">
        <v>4.4000000000000004E-2</v>
      </c>
      <c r="J7" s="227">
        <v>0</v>
      </c>
      <c r="K7" s="228">
        <v>0</v>
      </c>
      <c r="L7" s="229">
        <v>0</v>
      </c>
      <c r="M7" s="229">
        <v>0</v>
      </c>
      <c r="N7" s="226">
        <v>0</v>
      </c>
      <c r="O7" s="227">
        <v>0</v>
      </c>
      <c r="P7" s="227">
        <v>0.19820000000000002</v>
      </c>
      <c r="Q7" s="941"/>
      <c r="R7" s="941"/>
      <c r="S7" s="941"/>
      <c r="T7" s="941"/>
      <c r="U7" s="941"/>
    </row>
    <row r="8" spans="1:21" s="506" customFormat="1">
      <c r="A8" s="478"/>
      <c r="B8" s="347"/>
      <c r="C8" s="507" t="s">
        <v>220</v>
      </c>
      <c r="D8" s="219">
        <v>112.2</v>
      </c>
      <c r="E8" s="220">
        <v>395.68</v>
      </c>
      <c r="F8" s="221">
        <v>8.3279999999999994</v>
      </c>
      <c r="G8" s="221">
        <v>1.6390000000000002</v>
      </c>
      <c r="H8" s="221">
        <v>83.153999999999996</v>
      </c>
      <c r="I8" s="220">
        <v>24.763999999999999</v>
      </c>
      <c r="J8" s="221">
        <v>1.4360000000000002</v>
      </c>
      <c r="K8" s="222">
        <v>0.11</v>
      </c>
      <c r="L8" s="223">
        <v>0.13450000000000001</v>
      </c>
      <c r="M8" s="223">
        <v>3.8500000000000006E-2</v>
      </c>
      <c r="N8" s="220">
        <v>0</v>
      </c>
      <c r="O8" s="221">
        <v>2.3880000000000003</v>
      </c>
      <c r="P8" s="221">
        <v>1.1892</v>
      </c>
      <c r="Q8" s="506">
        <v>2</v>
      </c>
      <c r="R8" s="506">
        <v>0</v>
      </c>
      <c r="S8" s="506">
        <v>0</v>
      </c>
      <c r="T8" s="506">
        <v>0</v>
      </c>
      <c r="U8" s="506">
        <v>0</v>
      </c>
    </row>
  </sheetData>
  <mergeCells count="1">
    <mergeCell ref="Q3:U7"/>
  </mergeCells>
  <phoneticPr fontId="1"/>
  <pageMargins left="0.7" right="0.7" top="0.75" bottom="0.75" header="0.3" footer="0.3"/>
  <pageSetup paperSize="9" scale="61" orientation="landscape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5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1398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10">
        <v>3006</v>
      </c>
      <c r="C3" s="29" t="s">
        <v>1397</v>
      </c>
      <c r="D3" s="10">
        <v>100</v>
      </c>
      <c r="E3" s="248">
        <v>387</v>
      </c>
      <c r="F3" s="462">
        <v>0</v>
      </c>
      <c r="G3" s="462">
        <v>0</v>
      </c>
      <c r="H3" s="462">
        <v>100</v>
      </c>
      <c r="I3" s="461">
        <v>0</v>
      </c>
      <c r="J3" s="471">
        <v>0</v>
      </c>
      <c r="K3" s="472">
        <v>0</v>
      </c>
      <c r="L3" s="473">
        <v>0</v>
      </c>
      <c r="M3" s="474">
        <v>0</v>
      </c>
      <c r="N3" s="472">
        <v>0</v>
      </c>
      <c r="O3" s="475">
        <v>0</v>
      </c>
      <c r="P3" s="475">
        <v>0</v>
      </c>
      <c r="Q3" s="935"/>
      <c r="R3" s="935"/>
      <c r="S3" s="935"/>
      <c r="T3" s="935"/>
      <c r="U3" s="935"/>
    </row>
    <row r="4" spans="2:21">
      <c r="B4" s="10">
        <v>17012</v>
      </c>
      <c r="C4" s="29" t="s">
        <v>0</v>
      </c>
      <c r="D4" s="10">
        <v>0.4</v>
      </c>
      <c r="E4" s="248">
        <v>0</v>
      </c>
      <c r="F4" s="462">
        <v>0</v>
      </c>
      <c r="G4" s="462">
        <v>0</v>
      </c>
      <c r="H4" s="462">
        <v>0</v>
      </c>
      <c r="I4" s="461">
        <v>8.8000000000000009E-2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0.39640000000000003</v>
      </c>
      <c r="Q4" s="936"/>
      <c r="R4" s="936"/>
      <c r="S4" s="936"/>
      <c r="T4" s="936"/>
      <c r="U4" s="936"/>
    </row>
    <row r="5" spans="2:21">
      <c r="B5" s="10">
        <v>1114</v>
      </c>
      <c r="C5" s="29" t="s">
        <v>1033</v>
      </c>
      <c r="D5" s="10">
        <v>100</v>
      </c>
      <c r="E5" s="248">
        <v>362</v>
      </c>
      <c r="F5" s="462">
        <v>6.2</v>
      </c>
      <c r="G5" s="462">
        <v>0.9</v>
      </c>
      <c r="H5" s="462">
        <v>78.5</v>
      </c>
      <c r="I5" s="461">
        <v>5</v>
      </c>
      <c r="J5" s="471">
        <v>0.8</v>
      </c>
      <c r="K5" s="472">
        <v>0</v>
      </c>
      <c r="L5" s="473">
        <v>0.09</v>
      </c>
      <c r="M5" s="474">
        <v>0.02</v>
      </c>
      <c r="N5" s="472">
        <v>0</v>
      </c>
      <c r="O5" s="475">
        <v>0.6</v>
      </c>
      <c r="P5" s="475">
        <v>0</v>
      </c>
      <c r="Q5" s="936"/>
      <c r="R5" s="936"/>
      <c r="S5" s="936"/>
      <c r="T5" s="936"/>
      <c r="U5" s="936"/>
    </row>
    <row r="6" spans="2:21">
      <c r="B6" s="28"/>
      <c r="C6" s="28" t="s">
        <v>25</v>
      </c>
      <c r="D6" s="256">
        <v>200.4</v>
      </c>
      <c r="E6" s="257">
        <v>749</v>
      </c>
      <c r="F6" s="464">
        <v>6.2</v>
      </c>
      <c r="G6" s="464">
        <v>0.9</v>
      </c>
      <c r="H6" s="464">
        <v>178.5</v>
      </c>
      <c r="I6" s="463">
        <v>5.0880000000000001</v>
      </c>
      <c r="J6" s="464">
        <v>0.8</v>
      </c>
      <c r="K6" s="465">
        <v>0</v>
      </c>
      <c r="L6" s="466">
        <v>0.09</v>
      </c>
      <c r="M6" s="467">
        <v>0.02</v>
      </c>
      <c r="N6" s="465">
        <v>0</v>
      </c>
      <c r="O6" s="468">
        <v>0.6</v>
      </c>
      <c r="P6" s="468">
        <v>0.39640000000000003</v>
      </c>
      <c r="Q6" s="24" t="s">
        <v>300</v>
      </c>
      <c r="R6" s="24" t="s">
        <v>300</v>
      </c>
      <c r="S6" s="24" t="s">
        <v>300</v>
      </c>
      <c r="T6" s="24" t="s">
        <v>300</v>
      </c>
      <c r="U6" s="24" t="s">
        <v>300</v>
      </c>
    </row>
    <row r="7" spans="2:21">
      <c r="D7" s="14"/>
      <c r="E7" s="14"/>
      <c r="F7" s="14"/>
      <c r="G7" s="14"/>
    </row>
    <row r="8" spans="2:21">
      <c r="C8" s="10"/>
      <c r="D8" s="17"/>
      <c r="E8" s="18"/>
      <c r="F8" s="17"/>
      <c r="G8" s="18"/>
      <c r="H8" s="11"/>
      <c r="I8" s="12"/>
      <c r="J8" s="12"/>
      <c r="K8" s="12"/>
      <c r="L8" s="12"/>
      <c r="M8" s="12"/>
      <c r="N8" s="12"/>
      <c r="O8" s="12"/>
      <c r="P8" s="12"/>
    </row>
    <row r="9" spans="2:21">
      <c r="C9" s="10"/>
      <c r="D9" s="1"/>
      <c r="E9" s="12"/>
      <c r="F9" s="12"/>
      <c r="G9" s="12"/>
      <c r="H9" s="12"/>
      <c r="I9" s="1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2:21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</sheetData>
  <mergeCells count="1">
    <mergeCell ref="Q3:U5"/>
  </mergeCells>
  <phoneticPr fontId="1"/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.375" style="478" bestFit="1" customWidth="1"/>
    <col min="4" max="16" width="11.125" style="478" customWidth="1"/>
    <col min="17" max="21" width="9" style="193" customWidth="1"/>
    <col min="22" max="16384" width="9" style="478"/>
  </cols>
  <sheetData>
    <row r="1" spans="2:21">
      <c r="B1" s="478" t="s">
        <v>1401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10">
        <v>1120</v>
      </c>
      <c r="C3" s="29" t="s">
        <v>158</v>
      </c>
      <c r="D3" s="10">
        <v>40</v>
      </c>
      <c r="E3" s="461">
        <v>147.6</v>
      </c>
      <c r="F3" s="462">
        <v>2.52</v>
      </c>
      <c r="G3" s="462">
        <v>0.4</v>
      </c>
      <c r="H3" s="462">
        <v>32</v>
      </c>
      <c r="I3" s="461">
        <v>2</v>
      </c>
      <c r="J3" s="471">
        <v>0.44</v>
      </c>
      <c r="K3" s="472">
        <v>0</v>
      </c>
      <c r="L3" s="473">
        <v>1.2E-2</v>
      </c>
      <c r="M3" s="474">
        <v>4.0000000000000001E-3</v>
      </c>
      <c r="N3" s="472">
        <v>0</v>
      </c>
      <c r="O3" s="475">
        <v>0.2</v>
      </c>
      <c r="P3" s="475">
        <v>0</v>
      </c>
      <c r="Q3" s="983"/>
      <c r="R3" s="983"/>
      <c r="S3" s="983"/>
      <c r="T3" s="983"/>
      <c r="U3" s="983"/>
    </row>
    <row r="4" spans="2:21">
      <c r="B4" s="10">
        <v>1114</v>
      </c>
      <c r="C4" s="29" t="s">
        <v>1033</v>
      </c>
      <c r="D4" s="10">
        <v>60</v>
      </c>
      <c r="E4" s="461">
        <v>217.2</v>
      </c>
      <c r="F4" s="462">
        <v>3.72</v>
      </c>
      <c r="G4" s="462">
        <v>0.54</v>
      </c>
      <c r="H4" s="462">
        <v>47.1</v>
      </c>
      <c r="I4" s="461">
        <v>3</v>
      </c>
      <c r="J4" s="471">
        <v>0.48</v>
      </c>
      <c r="K4" s="472">
        <v>0</v>
      </c>
      <c r="L4" s="473">
        <v>5.3999999999999992E-2</v>
      </c>
      <c r="M4" s="474">
        <v>1.2E-2</v>
      </c>
      <c r="N4" s="472">
        <v>0</v>
      </c>
      <c r="O4" s="475">
        <v>0.36</v>
      </c>
      <c r="P4" s="475">
        <v>0</v>
      </c>
      <c r="Q4" s="983"/>
      <c r="R4" s="983"/>
      <c r="S4" s="983"/>
      <c r="T4" s="983"/>
      <c r="U4" s="983"/>
    </row>
    <row r="5" spans="2:21">
      <c r="B5" s="10">
        <v>3003</v>
      </c>
      <c r="C5" s="29" t="s">
        <v>4</v>
      </c>
      <c r="D5" s="10">
        <v>150</v>
      </c>
      <c r="E5" s="461">
        <v>576</v>
      </c>
      <c r="F5" s="462">
        <v>0</v>
      </c>
      <c r="G5" s="462">
        <v>0</v>
      </c>
      <c r="H5" s="462">
        <v>148.80000000000001</v>
      </c>
      <c r="I5" s="461">
        <v>1.5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83"/>
      <c r="R5" s="983"/>
      <c r="S5" s="983"/>
      <c r="T5" s="983"/>
      <c r="U5" s="983"/>
    </row>
    <row r="6" spans="2:21">
      <c r="B6" s="10">
        <v>2034</v>
      </c>
      <c r="C6" s="29" t="s">
        <v>3</v>
      </c>
      <c r="D6" s="10">
        <v>0.6</v>
      </c>
      <c r="E6" s="461">
        <v>1.98</v>
      </c>
      <c r="F6" s="462">
        <v>5.9999999999999995E-4</v>
      </c>
      <c r="G6" s="462">
        <v>5.9999999999999995E-4</v>
      </c>
      <c r="H6" s="462">
        <v>0.48959999999999992</v>
      </c>
      <c r="I6" s="461">
        <v>0.06</v>
      </c>
      <c r="J6" s="471">
        <v>3.5999999999999999E-3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83"/>
      <c r="R6" s="983"/>
      <c r="S6" s="983"/>
      <c r="T6" s="983"/>
      <c r="U6" s="983"/>
    </row>
    <row r="7" spans="2:21">
      <c r="B7" s="10">
        <v>4010</v>
      </c>
      <c r="C7" s="29" t="s">
        <v>1394</v>
      </c>
      <c r="D7" s="10">
        <v>112</v>
      </c>
      <c r="E7" s="461">
        <v>173.6</v>
      </c>
      <c r="F7" s="462">
        <v>10.527999999999999</v>
      </c>
      <c r="G7" s="462">
        <v>1.008</v>
      </c>
      <c r="H7" s="462">
        <v>30.24</v>
      </c>
      <c r="I7" s="461">
        <v>67.2</v>
      </c>
      <c r="J7" s="471">
        <v>3.0240000000000005</v>
      </c>
      <c r="K7" s="472">
        <v>0</v>
      </c>
      <c r="L7" s="473">
        <v>1.1200000000000002E-2</v>
      </c>
      <c r="M7" s="474">
        <v>2.2400000000000003E-2</v>
      </c>
      <c r="N7" s="472">
        <v>0</v>
      </c>
      <c r="O7" s="475">
        <v>9.52</v>
      </c>
      <c r="P7" s="475">
        <v>0</v>
      </c>
      <c r="Q7" s="983"/>
      <c r="R7" s="983"/>
      <c r="S7" s="983"/>
      <c r="T7" s="983"/>
      <c r="U7" s="983"/>
    </row>
    <row r="8" spans="2:21">
      <c r="B8" s="10">
        <v>3003</v>
      </c>
      <c r="C8" s="29" t="s">
        <v>4</v>
      </c>
      <c r="D8" s="10">
        <v>56</v>
      </c>
      <c r="E8" s="461">
        <v>215.04</v>
      </c>
      <c r="F8" s="462">
        <v>0</v>
      </c>
      <c r="G8" s="462">
        <v>0</v>
      </c>
      <c r="H8" s="462">
        <v>55.552</v>
      </c>
      <c r="I8" s="461">
        <v>0.56000000000000005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983"/>
      <c r="R8" s="983"/>
      <c r="S8" s="983"/>
      <c r="T8" s="983"/>
      <c r="U8" s="983"/>
    </row>
    <row r="9" spans="2:21">
      <c r="B9" s="40">
        <v>5012</v>
      </c>
      <c r="C9" s="242" t="s">
        <v>1031</v>
      </c>
      <c r="D9" s="40">
        <v>100</v>
      </c>
      <c r="E9" s="269">
        <v>238</v>
      </c>
      <c r="F9" s="268">
        <v>1.8</v>
      </c>
      <c r="G9" s="268">
        <v>0.4</v>
      </c>
      <c r="H9" s="268">
        <v>56.8</v>
      </c>
      <c r="I9" s="269">
        <v>8</v>
      </c>
      <c r="J9" s="268">
        <v>0.6</v>
      </c>
      <c r="K9" s="270">
        <v>3</v>
      </c>
      <c r="L9" s="271">
        <v>7.0000000000000007E-2</v>
      </c>
      <c r="M9" s="272">
        <v>0.03</v>
      </c>
      <c r="N9" s="270">
        <v>0</v>
      </c>
      <c r="O9" s="273">
        <v>2.8</v>
      </c>
      <c r="P9" s="273">
        <v>0</v>
      </c>
      <c r="Q9" s="984"/>
      <c r="R9" s="984"/>
      <c r="S9" s="984"/>
      <c r="T9" s="984"/>
      <c r="U9" s="984"/>
    </row>
    <row r="10" spans="2:21">
      <c r="C10" s="28" t="s">
        <v>25</v>
      </c>
      <c r="D10" s="10">
        <v>518.6</v>
      </c>
      <c r="E10" s="248">
        <v>1569.4199999999998</v>
      </c>
      <c r="F10" s="462">
        <v>18.5686</v>
      </c>
      <c r="G10" s="462">
        <v>2.3486000000000002</v>
      </c>
      <c r="H10" s="462">
        <v>370.98160000000001</v>
      </c>
      <c r="I10" s="461">
        <v>82.320000000000007</v>
      </c>
      <c r="J10" s="471">
        <v>4.5476000000000001</v>
      </c>
      <c r="K10" s="472">
        <v>3</v>
      </c>
      <c r="L10" s="473">
        <v>0.1472</v>
      </c>
      <c r="M10" s="474">
        <v>6.8400000000000002E-2</v>
      </c>
      <c r="N10" s="472">
        <v>0</v>
      </c>
      <c r="O10" s="475">
        <v>12.879999999999999</v>
      </c>
      <c r="P10" s="475">
        <v>0</v>
      </c>
      <c r="Q10" s="24" t="s">
        <v>300</v>
      </c>
      <c r="R10" s="24" t="s">
        <v>300</v>
      </c>
      <c r="S10" s="24" t="s">
        <v>300</v>
      </c>
      <c r="T10" s="24" t="s">
        <v>300</v>
      </c>
      <c r="U10" s="24" t="s">
        <v>300</v>
      </c>
    </row>
    <row r="11" spans="2:21">
      <c r="Q11" s="478"/>
    </row>
  </sheetData>
  <mergeCells count="1">
    <mergeCell ref="Q3:U9"/>
  </mergeCells>
  <phoneticPr fontId="1"/>
  <printOptions gridLines="1"/>
  <pageMargins left="0.70866141732283472" right="0.70866141732283472" top="0.74803149606299213" bottom="0.74803149606299213" header="0.31496062992125984" footer="0.31496062992125984"/>
  <pageSetup paperSize="9" scale="63" orientation="landscape" verticalDpi="0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7"/>
  <sheetViews>
    <sheetView workbookViewId="0"/>
  </sheetViews>
  <sheetFormatPr defaultColWidth="8.875" defaultRowHeight="13.5"/>
  <cols>
    <col min="1" max="1" width="3.875" style="478" customWidth="1"/>
    <col min="2" max="2" width="12.625" style="478" customWidth="1"/>
    <col min="3" max="3" width="15.125" style="478" bestFit="1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1027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2765</v>
      </c>
      <c r="C3" s="240" t="s">
        <v>1025</v>
      </c>
      <c r="D3" s="240">
        <v>150</v>
      </c>
      <c r="E3" s="240">
        <v>233</v>
      </c>
      <c r="F3" s="240">
        <v>14.7</v>
      </c>
      <c r="G3" s="240">
        <v>0.9</v>
      </c>
      <c r="H3" s="240">
        <v>40.700000000000003</v>
      </c>
      <c r="I3" s="240">
        <v>38</v>
      </c>
      <c r="J3" s="240">
        <v>4.2</v>
      </c>
      <c r="K3" s="240">
        <v>0</v>
      </c>
      <c r="L3" s="240">
        <v>0.03</v>
      </c>
      <c r="M3" s="240">
        <v>0.08</v>
      </c>
      <c r="N3" s="240" t="s">
        <v>862</v>
      </c>
      <c r="O3" s="240">
        <v>10.199999999999999</v>
      </c>
      <c r="P3" s="240">
        <v>0</v>
      </c>
      <c r="Q3" s="935"/>
      <c r="R3" s="935"/>
      <c r="S3" s="935"/>
      <c r="T3" s="935"/>
      <c r="U3" s="935"/>
    </row>
    <row r="4" spans="2:21">
      <c r="B4" s="240">
        <v>4216</v>
      </c>
      <c r="C4" s="240" t="s">
        <v>863</v>
      </c>
      <c r="D4" s="240">
        <v>75</v>
      </c>
      <c r="E4" s="240">
        <v>288</v>
      </c>
      <c r="F4" s="240">
        <v>0</v>
      </c>
      <c r="G4" s="240">
        <v>0</v>
      </c>
      <c r="H4" s="240">
        <v>74.400000000000006</v>
      </c>
      <c r="I4" s="240">
        <v>1</v>
      </c>
      <c r="J4" s="240" t="s">
        <v>862</v>
      </c>
      <c r="K4" s="240">
        <v>0</v>
      </c>
      <c r="L4" s="240">
        <v>0</v>
      </c>
      <c r="M4" s="240">
        <v>0</v>
      </c>
      <c r="N4" s="240">
        <v>0</v>
      </c>
      <c r="O4" s="240">
        <v>0</v>
      </c>
      <c r="P4" s="240">
        <v>0</v>
      </c>
      <c r="Q4" s="936"/>
      <c r="R4" s="936"/>
      <c r="S4" s="936"/>
      <c r="T4" s="936"/>
      <c r="U4" s="936"/>
    </row>
    <row r="5" spans="2:21">
      <c r="B5" s="240">
        <v>4038</v>
      </c>
      <c r="C5" s="240" t="s">
        <v>1022</v>
      </c>
      <c r="D5" s="240">
        <v>60</v>
      </c>
      <c r="E5" s="240">
        <v>221</v>
      </c>
      <c r="F5" s="240">
        <v>3.8</v>
      </c>
      <c r="G5" s="240">
        <v>0.6</v>
      </c>
      <c r="H5" s="240">
        <v>48</v>
      </c>
      <c r="I5" s="240">
        <v>3</v>
      </c>
      <c r="J5" s="240">
        <v>0.7</v>
      </c>
      <c r="K5" s="240">
        <v>0</v>
      </c>
      <c r="L5" s="240">
        <v>0.02</v>
      </c>
      <c r="M5" s="240">
        <v>0.01</v>
      </c>
      <c r="N5" s="240">
        <v>0</v>
      </c>
      <c r="O5" s="240">
        <v>0.3</v>
      </c>
      <c r="P5" s="240">
        <v>0</v>
      </c>
      <c r="Q5" s="936"/>
      <c r="R5" s="936"/>
      <c r="S5" s="936"/>
      <c r="T5" s="936"/>
      <c r="U5" s="936"/>
    </row>
    <row r="6" spans="2:21">
      <c r="B6" s="240">
        <v>4216</v>
      </c>
      <c r="C6" s="240" t="s">
        <v>863</v>
      </c>
      <c r="D6" s="240">
        <v>60</v>
      </c>
      <c r="E6" s="240">
        <v>230</v>
      </c>
      <c r="F6" s="240">
        <v>0</v>
      </c>
      <c r="G6" s="240">
        <v>0</v>
      </c>
      <c r="H6" s="240">
        <v>59.5</v>
      </c>
      <c r="I6" s="240">
        <v>1</v>
      </c>
      <c r="J6" s="240" t="s">
        <v>862</v>
      </c>
      <c r="K6" s="240">
        <v>0</v>
      </c>
      <c r="L6" s="240">
        <v>0</v>
      </c>
      <c r="M6" s="240">
        <v>0</v>
      </c>
      <c r="N6" s="240">
        <v>0</v>
      </c>
      <c r="O6" s="240">
        <v>0</v>
      </c>
      <c r="P6" s="240">
        <v>0</v>
      </c>
      <c r="Q6" s="936"/>
      <c r="R6" s="936"/>
      <c r="S6" s="936"/>
      <c r="T6" s="936"/>
      <c r="U6" s="936"/>
    </row>
    <row r="7" spans="2:21">
      <c r="B7" s="536">
        <v>4149</v>
      </c>
      <c r="C7" s="536" t="s">
        <v>3</v>
      </c>
      <c r="D7" s="536">
        <v>0.6</v>
      </c>
      <c r="E7" s="536">
        <v>2</v>
      </c>
      <c r="F7" s="536">
        <v>0</v>
      </c>
      <c r="G7" s="536">
        <v>0</v>
      </c>
      <c r="H7" s="536">
        <v>0.5</v>
      </c>
      <c r="I7" s="536">
        <v>0</v>
      </c>
      <c r="J7" s="536">
        <v>0</v>
      </c>
      <c r="K7" s="536">
        <v>0</v>
      </c>
      <c r="L7" s="536">
        <v>0</v>
      </c>
      <c r="M7" s="536">
        <v>0</v>
      </c>
      <c r="N7" s="536">
        <v>0</v>
      </c>
      <c r="O7" s="536">
        <v>0</v>
      </c>
      <c r="P7" s="536">
        <v>0</v>
      </c>
      <c r="Q7" s="936"/>
      <c r="R7" s="936"/>
      <c r="S7" s="936"/>
      <c r="T7" s="936"/>
      <c r="U7" s="936"/>
    </row>
    <row r="8" spans="2:21">
      <c r="B8" s="28"/>
      <c r="C8" s="28" t="s">
        <v>25</v>
      </c>
      <c r="D8" s="161"/>
      <c r="E8" s="543">
        <v>974</v>
      </c>
      <c r="F8" s="241">
        <v>18.5</v>
      </c>
      <c r="G8" s="241">
        <v>1.5</v>
      </c>
      <c r="H8" s="543">
        <v>223.1</v>
      </c>
      <c r="I8" s="241">
        <v>42</v>
      </c>
      <c r="J8" s="241">
        <v>4.9000000000000004</v>
      </c>
      <c r="K8" s="241">
        <v>0</v>
      </c>
      <c r="L8" s="241">
        <v>0.05</v>
      </c>
      <c r="M8" s="241">
        <v>0.08</v>
      </c>
      <c r="N8" s="241">
        <v>0</v>
      </c>
      <c r="O8" s="241">
        <v>10.5</v>
      </c>
      <c r="P8" s="468">
        <v>0</v>
      </c>
      <c r="Q8" s="24" t="s">
        <v>300</v>
      </c>
      <c r="R8" s="24" t="s">
        <v>300</v>
      </c>
      <c r="S8" s="24" t="s">
        <v>300</v>
      </c>
      <c r="T8" s="24" t="s">
        <v>300</v>
      </c>
      <c r="U8" s="24" t="s">
        <v>300</v>
      </c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9.7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1403</v>
      </c>
      <c r="E1" s="92"/>
      <c r="F1" s="541"/>
      <c r="G1" s="541"/>
      <c r="H1" s="541"/>
      <c r="I1" s="92"/>
      <c r="J1" s="541"/>
      <c r="L1" s="93"/>
      <c r="M1" s="93"/>
      <c r="O1" s="541"/>
      <c r="P1" s="541"/>
    </row>
    <row r="2" spans="2:21" s="478" customFormat="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89">
        <v>1121</v>
      </c>
      <c r="C3" s="89" t="s">
        <v>1402</v>
      </c>
      <c r="D3" s="89">
        <v>100</v>
      </c>
      <c r="E3" s="92">
        <v>372</v>
      </c>
      <c r="F3" s="541">
        <v>7.1</v>
      </c>
      <c r="G3" s="541">
        <v>0.7</v>
      </c>
      <c r="H3" s="541">
        <v>80.400000000000006</v>
      </c>
      <c r="I3" s="92">
        <v>6</v>
      </c>
      <c r="J3" s="541">
        <v>0.4</v>
      </c>
      <c r="K3" s="89">
        <v>0</v>
      </c>
      <c r="L3" s="93">
        <v>0.04</v>
      </c>
      <c r="M3" s="93">
        <v>0.01</v>
      </c>
      <c r="N3" s="89">
        <v>0</v>
      </c>
      <c r="O3" s="541">
        <v>0.7</v>
      </c>
      <c r="P3" s="541">
        <v>0</v>
      </c>
      <c r="Q3" s="948"/>
      <c r="R3" s="948"/>
      <c r="S3" s="948"/>
      <c r="T3" s="948"/>
      <c r="U3" s="948"/>
    </row>
    <row r="4" spans="2:21">
      <c r="B4" s="89">
        <v>3003</v>
      </c>
      <c r="C4" s="89" t="s">
        <v>4</v>
      </c>
      <c r="D4" s="89">
        <v>20</v>
      </c>
      <c r="E4" s="92">
        <v>76.8</v>
      </c>
      <c r="F4" s="541">
        <v>0</v>
      </c>
      <c r="G4" s="541">
        <v>0</v>
      </c>
      <c r="H4" s="541">
        <v>19.84</v>
      </c>
      <c r="I4" s="92">
        <v>0.2</v>
      </c>
      <c r="J4" s="541">
        <v>0</v>
      </c>
      <c r="K4" s="89">
        <v>0</v>
      </c>
      <c r="L4" s="93">
        <v>0</v>
      </c>
      <c r="M4" s="93">
        <v>0</v>
      </c>
      <c r="N4" s="89">
        <v>0</v>
      </c>
      <c r="O4" s="541">
        <v>0</v>
      </c>
      <c r="P4" s="541">
        <v>0</v>
      </c>
      <c r="Q4" s="945"/>
      <c r="R4" s="945"/>
      <c r="S4" s="945"/>
      <c r="T4" s="945"/>
      <c r="U4" s="945"/>
    </row>
    <row r="5" spans="2:21">
      <c r="B5" s="89">
        <v>4004</v>
      </c>
      <c r="C5" s="89" t="s">
        <v>157</v>
      </c>
      <c r="D5" s="89">
        <v>110</v>
      </c>
      <c r="E5" s="92">
        <v>170.5</v>
      </c>
      <c r="F5" s="541">
        <v>10.78</v>
      </c>
      <c r="G5" s="541">
        <v>0.66</v>
      </c>
      <c r="H5" s="541">
        <v>29.81</v>
      </c>
      <c r="I5" s="92">
        <v>27.5</v>
      </c>
      <c r="J5" s="541">
        <v>3.08</v>
      </c>
      <c r="K5" s="89">
        <v>0</v>
      </c>
      <c r="L5" s="93">
        <v>2.2000000000000002E-2</v>
      </c>
      <c r="M5" s="93">
        <v>5.5E-2</v>
      </c>
      <c r="N5" s="89">
        <v>0</v>
      </c>
      <c r="O5" s="541">
        <v>7.48</v>
      </c>
      <c r="P5" s="541">
        <v>0</v>
      </c>
      <c r="Q5" s="945"/>
      <c r="R5" s="945"/>
      <c r="S5" s="945"/>
      <c r="T5" s="945"/>
      <c r="U5" s="945"/>
    </row>
    <row r="6" spans="2:21">
      <c r="B6" s="97">
        <v>3003</v>
      </c>
      <c r="C6" s="97" t="s">
        <v>4</v>
      </c>
      <c r="D6" s="97">
        <v>55</v>
      </c>
      <c r="E6" s="95">
        <v>211.2</v>
      </c>
      <c r="F6" s="542">
        <v>0</v>
      </c>
      <c r="G6" s="542">
        <v>0</v>
      </c>
      <c r="H6" s="542">
        <v>54.56</v>
      </c>
      <c r="I6" s="95">
        <v>0.55000000000000004</v>
      </c>
      <c r="J6" s="542">
        <v>0</v>
      </c>
      <c r="K6" s="97">
        <v>0</v>
      </c>
      <c r="L6" s="96">
        <v>0</v>
      </c>
      <c r="M6" s="96">
        <v>0</v>
      </c>
      <c r="N6" s="97">
        <v>0</v>
      </c>
      <c r="O6" s="542">
        <v>0</v>
      </c>
      <c r="P6" s="542">
        <v>0</v>
      </c>
      <c r="Q6" s="946"/>
      <c r="R6" s="946"/>
      <c r="S6" s="946"/>
      <c r="T6" s="946"/>
      <c r="U6" s="946"/>
    </row>
    <row r="7" spans="2:21">
      <c r="C7" s="28" t="s">
        <v>25</v>
      </c>
      <c r="D7" s="89">
        <v>285</v>
      </c>
      <c r="E7" s="92">
        <v>830.5</v>
      </c>
      <c r="F7" s="541">
        <v>17.88</v>
      </c>
      <c r="G7" s="541">
        <v>1.3599999999999999</v>
      </c>
      <c r="H7" s="541">
        <v>184.61</v>
      </c>
      <c r="I7" s="92">
        <v>34.25</v>
      </c>
      <c r="J7" s="541">
        <v>3.48</v>
      </c>
      <c r="K7" s="89">
        <v>0</v>
      </c>
      <c r="L7" s="93">
        <v>6.2E-2</v>
      </c>
      <c r="M7" s="93">
        <v>6.5000000000000002E-2</v>
      </c>
      <c r="N7" s="89">
        <v>0</v>
      </c>
      <c r="O7" s="541">
        <v>8.18</v>
      </c>
      <c r="P7" s="541">
        <v>0</v>
      </c>
      <c r="Q7" s="90" t="s">
        <v>125</v>
      </c>
      <c r="R7" s="90" t="s">
        <v>125</v>
      </c>
      <c r="S7" s="90" t="s">
        <v>125</v>
      </c>
      <c r="T7" s="90" t="s">
        <v>125</v>
      </c>
      <c r="U7" s="90" t="s">
        <v>125</v>
      </c>
    </row>
  </sheetData>
  <mergeCells count="1">
    <mergeCell ref="Q3:U6"/>
  </mergeCells>
  <phoneticPr fontId="1"/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.2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1949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10">
        <v>1120</v>
      </c>
      <c r="C3" s="29" t="s">
        <v>158</v>
      </c>
      <c r="D3" s="10">
        <v>100</v>
      </c>
      <c r="E3" s="461">
        <v>369</v>
      </c>
      <c r="F3" s="462">
        <v>6.3</v>
      </c>
      <c r="G3" s="462">
        <v>1</v>
      </c>
      <c r="H3" s="462">
        <v>80</v>
      </c>
      <c r="I3" s="461">
        <v>5</v>
      </c>
      <c r="J3" s="471">
        <v>1.1000000000000001</v>
      </c>
      <c r="K3" s="472">
        <v>0</v>
      </c>
      <c r="L3" s="473">
        <v>0.03</v>
      </c>
      <c r="M3" s="474">
        <v>0.01</v>
      </c>
      <c r="N3" s="472">
        <v>0</v>
      </c>
      <c r="O3" s="475">
        <v>0.5</v>
      </c>
      <c r="P3" s="475">
        <v>0</v>
      </c>
      <c r="Q3" s="936"/>
      <c r="R3" s="936"/>
      <c r="S3" s="936"/>
      <c r="T3" s="936"/>
      <c r="U3" s="936"/>
    </row>
    <row r="4" spans="2:21">
      <c r="B4" s="10">
        <v>3003</v>
      </c>
      <c r="C4" s="29" t="s">
        <v>4</v>
      </c>
      <c r="D4" s="10">
        <v>80</v>
      </c>
      <c r="E4" s="461">
        <v>307.2</v>
      </c>
      <c r="F4" s="462">
        <v>0</v>
      </c>
      <c r="G4" s="462">
        <v>0</v>
      </c>
      <c r="H4" s="462">
        <v>79.36</v>
      </c>
      <c r="I4" s="461">
        <v>0.8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10">
        <v>4010</v>
      </c>
      <c r="C5" s="29" t="s">
        <v>1394</v>
      </c>
      <c r="D5" s="10">
        <v>185</v>
      </c>
      <c r="E5" s="461">
        <v>286.75</v>
      </c>
      <c r="F5" s="462">
        <v>17.39</v>
      </c>
      <c r="G5" s="462">
        <v>1.665</v>
      </c>
      <c r="H5" s="462">
        <v>49.95</v>
      </c>
      <c r="I5" s="461">
        <v>111</v>
      </c>
      <c r="J5" s="471">
        <v>4.995000000000001</v>
      </c>
      <c r="K5" s="472">
        <v>0</v>
      </c>
      <c r="L5" s="473">
        <v>1.8500000000000003E-2</v>
      </c>
      <c r="M5" s="474">
        <v>3.7000000000000005E-2</v>
      </c>
      <c r="N5" s="472">
        <v>0</v>
      </c>
      <c r="O5" s="475">
        <v>15.725</v>
      </c>
      <c r="P5" s="475">
        <v>0</v>
      </c>
      <c r="Q5" s="936"/>
      <c r="R5" s="936"/>
      <c r="S5" s="936"/>
      <c r="T5" s="936"/>
      <c r="U5" s="936"/>
    </row>
    <row r="6" spans="2:21">
      <c r="B6" s="10">
        <v>3003</v>
      </c>
      <c r="C6" s="29" t="s">
        <v>4</v>
      </c>
      <c r="D6" s="10">
        <v>95</v>
      </c>
      <c r="E6" s="461">
        <v>364.8</v>
      </c>
      <c r="F6" s="462">
        <v>0</v>
      </c>
      <c r="G6" s="462">
        <v>0</v>
      </c>
      <c r="H6" s="462">
        <v>94.24</v>
      </c>
      <c r="I6" s="461">
        <v>0.95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36"/>
      <c r="R6" s="936"/>
      <c r="S6" s="936"/>
      <c r="T6" s="936"/>
      <c r="U6" s="936"/>
    </row>
    <row r="7" spans="2:21">
      <c r="B7" s="27">
        <v>7012</v>
      </c>
      <c r="C7" s="37" t="s">
        <v>112</v>
      </c>
      <c r="D7" s="27">
        <v>50</v>
      </c>
      <c r="E7" s="461">
        <v>17</v>
      </c>
      <c r="F7" s="462">
        <v>0.45</v>
      </c>
      <c r="G7" s="462">
        <v>0.05</v>
      </c>
      <c r="H7" s="462">
        <v>4.25</v>
      </c>
      <c r="I7" s="461">
        <v>8.5</v>
      </c>
      <c r="J7" s="471">
        <v>0.15</v>
      </c>
      <c r="K7" s="472">
        <v>0.5</v>
      </c>
      <c r="L7" s="473">
        <v>1.4999999999999999E-2</v>
      </c>
      <c r="M7" s="474">
        <v>0.01</v>
      </c>
      <c r="N7" s="472">
        <v>31</v>
      </c>
      <c r="O7" s="475">
        <v>0.7</v>
      </c>
      <c r="P7" s="475">
        <v>0</v>
      </c>
      <c r="Q7" s="936"/>
      <c r="R7" s="936"/>
      <c r="S7" s="936"/>
      <c r="T7" s="936"/>
      <c r="U7" s="936"/>
    </row>
    <row r="8" spans="2:21">
      <c r="B8" s="40">
        <v>2034</v>
      </c>
      <c r="C8" s="242" t="s">
        <v>3</v>
      </c>
      <c r="D8" s="40">
        <v>0.6</v>
      </c>
      <c r="E8" s="269">
        <v>1.98</v>
      </c>
      <c r="F8" s="268">
        <v>5.9999999999999995E-4</v>
      </c>
      <c r="G8" s="268">
        <v>5.9999999999999995E-4</v>
      </c>
      <c r="H8" s="268">
        <v>0.48959999999999992</v>
      </c>
      <c r="I8" s="269">
        <v>0.06</v>
      </c>
      <c r="J8" s="268">
        <v>3.5999999999999999E-3</v>
      </c>
      <c r="K8" s="270">
        <v>0</v>
      </c>
      <c r="L8" s="271">
        <v>0</v>
      </c>
      <c r="M8" s="272">
        <v>0</v>
      </c>
      <c r="N8" s="270">
        <v>0</v>
      </c>
      <c r="O8" s="273">
        <v>0</v>
      </c>
      <c r="P8" s="273">
        <v>0</v>
      </c>
      <c r="Q8" s="937"/>
      <c r="R8" s="937"/>
      <c r="S8" s="937"/>
      <c r="T8" s="937"/>
      <c r="U8" s="937"/>
    </row>
    <row r="9" spans="2:21">
      <c r="C9" s="28" t="s">
        <v>25</v>
      </c>
      <c r="D9" s="10">
        <v>510.6</v>
      </c>
      <c r="E9" s="248">
        <v>1346.73</v>
      </c>
      <c r="F9" s="462">
        <v>24.140599999999999</v>
      </c>
      <c r="G9" s="462">
        <v>2.7155999999999998</v>
      </c>
      <c r="H9" s="462">
        <v>308.28960000000001</v>
      </c>
      <c r="I9" s="461">
        <v>126.31</v>
      </c>
      <c r="J9" s="471">
        <v>6.2486000000000006</v>
      </c>
      <c r="K9" s="472">
        <v>0.5</v>
      </c>
      <c r="L9" s="473">
        <v>6.3500000000000001E-2</v>
      </c>
      <c r="M9" s="474">
        <v>5.7000000000000009E-2</v>
      </c>
      <c r="N9" s="472">
        <v>31</v>
      </c>
      <c r="O9" s="475">
        <v>16.925000000000001</v>
      </c>
      <c r="P9" s="475">
        <v>0</v>
      </c>
      <c r="Q9" s="90" t="s">
        <v>125</v>
      </c>
      <c r="R9" s="90" t="s">
        <v>125</v>
      </c>
      <c r="S9" s="90" t="s">
        <v>125</v>
      </c>
      <c r="T9" s="90" t="s">
        <v>125</v>
      </c>
      <c r="U9" s="90" t="s">
        <v>125</v>
      </c>
    </row>
    <row r="12" spans="2:21">
      <c r="C12" s="163"/>
    </row>
  </sheetData>
  <mergeCells count="1">
    <mergeCell ref="Q3:U8"/>
  </mergeCells>
  <phoneticPr fontId="1"/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9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375" style="478" customWidth="1"/>
    <col min="4" max="16" width="11.125" style="478" customWidth="1"/>
    <col min="17" max="16384" width="9" style="478"/>
  </cols>
  <sheetData>
    <row r="1" spans="2:21">
      <c r="B1" s="29" t="s">
        <v>1950</v>
      </c>
      <c r="E1" s="544"/>
      <c r="F1" s="545"/>
      <c r="G1" s="545"/>
      <c r="H1" s="545"/>
      <c r="I1" s="544"/>
      <c r="J1" s="545"/>
      <c r="L1" s="546"/>
      <c r="M1" s="546"/>
      <c r="O1" s="545"/>
      <c r="P1" s="545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78">
        <v>1120</v>
      </c>
      <c r="C3" s="478" t="s">
        <v>158</v>
      </c>
      <c r="D3" s="478">
        <v>10</v>
      </c>
      <c r="E3" s="544">
        <v>36.9</v>
      </c>
      <c r="F3" s="545">
        <v>0.63</v>
      </c>
      <c r="G3" s="545">
        <v>0.1</v>
      </c>
      <c r="H3" s="545">
        <v>8</v>
      </c>
      <c r="I3" s="544">
        <v>0.5</v>
      </c>
      <c r="J3" s="545">
        <v>0.11</v>
      </c>
      <c r="K3" s="478">
        <v>0</v>
      </c>
      <c r="L3" s="546">
        <v>3.0000000000000001E-3</v>
      </c>
      <c r="M3" s="546">
        <v>1E-3</v>
      </c>
      <c r="N3" s="478">
        <v>0</v>
      </c>
      <c r="O3" s="545">
        <v>0.05</v>
      </c>
      <c r="P3" s="545">
        <v>0</v>
      </c>
      <c r="Q3" s="935"/>
      <c r="R3" s="935"/>
      <c r="S3" s="935"/>
      <c r="T3" s="935"/>
      <c r="U3" s="935"/>
    </row>
    <row r="4" spans="2:21">
      <c r="B4" s="478">
        <v>3003</v>
      </c>
      <c r="C4" s="478" t="s">
        <v>4</v>
      </c>
      <c r="D4" s="478">
        <v>15</v>
      </c>
      <c r="E4" s="544">
        <v>57.6</v>
      </c>
      <c r="F4" s="545">
        <v>0</v>
      </c>
      <c r="G4" s="545">
        <v>0</v>
      </c>
      <c r="H4" s="545">
        <v>14.88</v>
      </c>
      <c r="I4" s="544">
        <v>0.15</v>
      </c>
      <c r="J4" s="545">
        <v>0</v>
      </c>
      <c r="K4" s="478">
        <v>0</v>
      </c>
      <c r="L4" s="546">
        <v>0</v>
      </c>
      <c r="M4" s="546">
        <v>0</v>
      </c>
      <c r="N4" s="478">
        <v>0</v>
      </c>
      <c r="O4" s="545">
        <v>0</v>
      </c>
      <c r="P4" s="545">
        <v>0</v>
      </c>
      <c r="Q4" s="936"/>
      <c r="R4" s="936"/>
      <c r="S4" s="936"/>
      <c r="T4" s="936"/>
      <c r="U4" s="936"/>
    </row>
    <row r="5" spans="2:21">
      <c r="B5" s="478">
        <v>17012</v>
      </c>
      <c r="C5" s="478" t="s">
        <v>0</v>
      </c>
      <c r="D5" s="478">
        <v>0.6</v>
      </c>
      <c r="E5" s="544">
        <v>0</v>
      </c>
      <c r="F5" s="545">
        <v>0</v>
      </c>
      <c r="G5" s="545">
        <v>0</v>
      </c>
      <c r="H5" s="545">
        <v>0</v>
      </c>
      <c r="I5" s="544">
        <v>0.13200000000000001</v>
      </c>
      <c r="J5" s="545">
        <v>0</v>
      </c>
      <c r="K5" s="478">
        <v>0</v>
      </c>
      <c r="L5" s="546">
        <v>0</v>
      </c>
      <c r="M5" s="546">
        <v>0</v>
      </c>
      <c r="N5" s="478">
        <v>0</v>
      </c>
      <c r="O5" s="545">
        <v>0</v>
      </c>
      <c r="P5" s="545">
        <v>0.59459999999999991</v>
      </c>
      <c r="Q5" s="936"/>
      <c r="R5" s="936"/>
      <c r="S5" s="936"/>
      <c r="T5" s="936"/>
      <c r="U5" s="936"/>
    </row>
    <row r="6" spans="2:21">
      <c r="B6" s="478">
        <v>1015</v>
      </c>
      <c r="C6" s="478" t="s">
        <v>17</v>
      </c>
      <c r="D6" s="478">
        <v>50</v>
      </c>
      <c r="E6" s="544">
        <v>184</v>
      </c>
      <c r="F6" s="545">
        <v>4</v>
      </c>
      <c r="G6" s="545">
        <v>0.85</v>
      </c>
      <c r="H6" s="545">
        <v>37.950000000000003</v>
      </c>
      <c r="I6" s="544">
        <v>11.5</v>
      </c>
      <c r="J6" s="545">
        <v>0.3</v>
      </c>
      <c r="K6" s="478">
        <v>0</v>
      </c>
      <c r="L6" s="546">
        <v>6.5000000000000002E-2</v>
      </c>
      <c r="M6" s="546">
        <v>0.02</v>
      </c>
      <c r="N6" s="478">
        <v>0</v>
      </c>
      <c r="O6" s="545">
        <v>1.25</v>
      </c>
      <c r="P6" s="545">
        <v>0</v>
      </c>
      <c r="Q6" s="936"/>
      <c r="R6" s="936"/>
      <c r="S6" s="936"/>
      <c r="T6" s="936"/>
      <c r="U6" s="936"/>
    </row>
    <row r="7" spans="2:21">
      <c r="B7" s="25">
        <v>4004</v>
      </c>
      <c r="C7" s="25" t="s">
        <v>157</v>
      </c>
      <c r="D7" s="25">
        <v>75</v>
      </c>
      <c r="E7" s="548">
        <v>116.25</v>
      </c>
      <c r="F7" s="549">
        <v>7.35</v>
      </c>
      <c r="G7" s="549">
        <v>0.45</v>
      </c>
      <c r="H7" s="549">
        <v>20.324999999999999</v>
      </c>
      <c r="I7" s="548">
        <v>18.75</v>
      </c>
      <c r="J7" s="549">
        <v>2.1</v>
      </c>
      <c r="K7" s="25">
        <v>0</v>
      </c>
      <c r="L7" s="550">
        <v>1.4999999999999999E-2</v>
      </c>
      <c r="M7" s="550">
        <v>3.7499999999999999E-2</v>
      </c>
      <c r="N7" s="25">
        <v>0</v>
      </c>
      <c r="O7" s="549">
        <v>5.0999999999999996</v>
      </c>
      <c r="P7" s="549">
        <v>0</v>
      </c>
      <c r="Q7" s="936"/>
      <c r="R7" s="936"/>
      <c r="S7" s="936"/>
      <c r="T7" s="936"/>
      <c r="U7" s="936"/>
    </row>
    <row r="8" spans="2:21">
      <c r="B8" s="9">
        <v>3003</v>
      </c>
      <c r="C8" s="9" t="s">
        <v>4</v>
      </c>
      <c r="D8" s="9">
        <v>40</v>
      </c>
      <c r="E8" s="547">
        <v>153.6</v>
      </c>
      <c r="F8" s="551">
        <v>0</v>
      </c>
      <c r="G8" s="551">
        <v>0</v>
      </c>
      <c r="H8" s="551">
        <v>39.68</v>
      </c>
      <c r="I8" s="547">
        <v>0.4</v>
      </c>
      <c r="J8" s="551">
        <v>0</v>
      </c>
      <c r="K8" s="9">
        <v>0</v>
      </c>
      <c r="L8" s="552">
        <v>0</v>
      </c>
      <c r="M8" s="552">
        <v>0</v>
      </c>
      <c r="N8" s="9">
        <v>0</v>
      </c>
      <c r="O8" s="551">
        <v>0</v>
      </c>
      <c r="P8" s="551">
        <v>0</v>
      </c>
      <c r="Q8" s="937"/>
      <c r="R8" s="937"/>
      <c r="S8" s="937"/>
      <c r="T8" s="937"/>
      <c r="U8" s="937"/>
    </row>
    <row r="9" spans="2:21">
      <c r="C9" s="28" t="s">
        <v>25</v>
      </c>
      <c r="D9" s="478">
        <v>190.6</v>
      </c>
      <c r="E9" s="544">
        <v>548.35</v>
      </c>
      <c r="F9" s="545">
        <v>11.98</v>
      </c>
      <c r="G9" s="545">
        <v>1.4</v>
      </c>
      <c r="H9" s="545">
        <v>120.83500000000001</v>
      </c>
      <c r="I9" s="544">
        <v>31.431999999999999</v>
      </c>
      <c r="J9" s="545">
        <v>2.5100000000000002</v>
      </c>
      <c r="K9" s="478">
        <v>0</v>
      </c>
      <c r="L9" s="546">
        <v>8.3000000000000004E-2</v>
      </c>
      <c r="M9" s="546">
        <v>5.8499999999999996E-2</v>
      </c>
      <c r="N9" s="478">
        <v>0</v>
      </c>
      <c r="O9" s="545">
        <v>6.3999999999999995</v>
      </c>
      <c r="P9" s="545">
        <v>0.59459999999999991</v>
      </c>
      <c r="Q9" s="1" t="s">
        <v>125</v>
      </c>
      <c r="R9" s="1" t="s">
        <v>125</v>
      </c>
      <c r="S9" s="1" t="s">
        <v>125</v>
      </c>
      <c r="T9" s="1" t="s">
        <v>125</v>
      </c>
      <c r="U9" s="1" t="s">
        <v>125</v>
      </c>
    </row>
  </sheetData>
  <mergeCells count="1">
    <mergeCell ref="Q3:U8"/>
  </mergeCells>
  <phoneticPr fontId="1"/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8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7.7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1029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4001</v>
      </c>
      <c r="C3" s="240" t="s">
        <v>2270</v>
      </c>
      <c r="D3" s="240">
        <v>80</v>
      </c>
      <c r="E3" s="240">
        <v>271</v>
      </c>
      <c r="F3" s="240">
        <v>16.2</v>
      </c>
      <c r="G3" s="240">
        <v>1.8</v>
      </c>
      <c r="H3" s="240">
        <v>47</v>
      </c>
      <c r="I3" s="240">
        <v>60</v>
      </c>
      <c r="J3" s="240">
        <v>4.3</v>
      </c>
      <c r="K3" s="240">
        <v>1</v>
      </c>
      <c r="L3" s="240">
        <v>0.36</v>
      </c>
      <c r="M3" s="240">
        <v>0.13</v>
      </c>
      <c r="N3" s="240" t="s">
        <v>862</v>
      </c>
      <c r="O3" s="240">
        <v>14.2</v>
      </c>
      <c r="P3" s="240">
        <v>0</v>
      </c>
      <c r="Q3" s="935"/>
      <c r="R3" s="935"/>
      <c r="S3" s="935"/>
      <c r="T3" s="935"/>
      <c r="U3" s="935"/>
    </row>
    <row r="4" spans="2:21">
      <c r="B4" s="240">
        <v>3003</v>
      </c>
      <c r="C4" s="240" t="s">
        <v>863</v>
      </c>
      <c r="D4" s="240">
        <v>100</v>
      </c>
      <c r="E4" s="240">
        <v>384</v>
      </c>
      <c r="F4" s="240">
        <v>0</v>
      </c>
      <c r="G4" s="240">
        <v>0</v>
      </c>
      <c r="H4" s="240">
        <v>99.2</v>
      </c>
      <c r="I4" s="240">
        <v>1</v>
      </c>
      <c r="J4" s="240" t="s">
        <v>862</v>
      </c>
      <c r="K4" s="240">
        <v>0</v>
      </c>
      <c r="L4" s="240">
        <v>0</v>
      </c>
      <c r="M4" s="240">
        <v>0</v>
      </c>
      <c r="N4" s="240">
        <v>0</v>
      </c>
      <c r="O4" s="240">
        <v>0</v>
      </c>
      <c r="P4" s="240">
        <v>0</v>
      </c>
      <c r="Q4" s="936"/>
      <c r="R4" s="936"/>
      <c r="S4" s="936"/>
      <c r="T4" s="936"/>
      <c r="U4" s="936"/>
    </row>
    <row r="5" spans="2:21">
      <c r="B5" s="240">
        <v>17012</v>
      </c>
      <c r="C5" s="240" t="s">
        <v>0</v>
      </c>
      <c r="D5" s="240">
        <v>0.5</v>
      </c>
      <c r="E5" s="240">
        <v>0</v>
      </c>
      <c r="F5" s="240">
        <v>0</v>
      </c>
      <c r="G5" s="240">
        <v>0</v>
      </c>
      <c r="H5" s="240">
        <v>0</v>
      </c>
      <c r="I5" s="240">
        <v>0</v>
      </c>
      <c r="J5" s="240" t="s">
        <v>862</v>
      </c>
      <c r="K5" s="240">
        <v>0</v>
      </c>
      <c r="L5" s="240">
        <v>0</v>
      </c>
      <c r="M5" s="240">
        <v>0</v>
      </c>
      <c r="N5" s="240">
        <v>0</v>
      </c>
      <c r="O5" s="240">
        <v>0</v>
      </c>
      <c r="P5" s="240">
        <v>0.5</v>
      </c>
      <c r="Q5" s="936"/>
      <c r="R5" s="936"/>
      <c r="S5" s="936"/>
      <c r="T5" s="936"/>
      <c r="U5" s="936"/>
    </row>
    <row r="6" spans="2:21">
      <c r="B6" s="240">
        <v>9027</v>
      </c>
      <c r="C6" s="240" t="s">
        <v>1023</v>
      </c>
      <c r="D6" s="240">
        <v>4</v>
      </c>
      <c r="E6" s="240">
        <v>6</v>
      </c>
      <c r="F6" s="240">
        <v>0.1</v>
      </c>
      <c r="G6" s="240">
        <v>0</v>
      </c>
      <c r="H6" s="240">
        <v>3</v>
      </c>
      <c r="I6" s="240">
        <v>26</v>
      </c>
      <c r="J6" s="240">
        <v>0.2</v>
      </c>
      <c r="K6" s="240">
        <v>0</v>
      </c>
      <c r="L6" s="240">
        <v>0</v>
      </c>
      <c r="M6" s="240">
        <v>0</v>
      </c>
      <c r="N6" s="240">
        <v>0</v>
      </c>
      <c r="O6" s="240">
        <v>3</v>
      </c>
      <c r="P6" s="240">
        <v>0</v>
      </c>
      <c r="Q6" s="936"/>
      <c r="R6" s="936"/>
      <c r="S6" s="936"/>
      <c r="T6" s="936"/>
      <c r="U6" s="936"/>
    </row>
    <row r="7" spans="2:21">
      <c r="B7" s="240">
        <v>1120</v>
      </c>
      <c r="C7" s="240" t="s">
        <v>1022</v>
      </c>
      <c r="D7" s="240">
        <v>5</v>
      </c>
      <c r="E7" s="240">
        <v>18</v>
      </c>
      <c r="F7" s="240">
        <v>0.3</v>
      </c>
      <c r="G7" s="240">
        <v>0.1</v>
      </c>
      <c r="H7" s="240">
        <v>4</v>
      </c>
      <c r="I7" s="240">
        <v>0</v>
      </c>
      <c r="J7" s="240">
        <v>0.1</v>
      </c>
      <c r="K7" s="240">
        <v>0</v>
      </c>
      <c r="L7" s="240">
        <v>0</v>
      </c>
      <c r="M7" s="240">
        <v>0</v>
      </c>
      <c r="N7" s="240">
        <v>0</v>
      </c>
      <c r="O7" s="240">
        <v>0</v>
      </c>
      <c r="P7" s="240">
        <v>0</v>
      </c>
      <c r="Q7" s="936"/>
      <c r="R7" s="936"/>
      <c r="S7" s="936"/>
      <c r="T7" s="936"/>
      <c r="U7" s="936"/>
    </row>
    <row r="8" spans="2:21">
      <c r="B8" s="240">
        <v>1015</v>
      </c>
      <c r="C8" s="240" t="s">
        <v>1028</v>
      </c>
      <c r="D8" s="240">
        <v>40</v>
      </c>
      <c r="E8" s="240">
        <v>147</v>
      </c>
      <c r="F8" s="240">
        <v>3.2</v>
      </c>
      <c r="G8" s="240">
        <v>0.7</v>
      </c>
      <c r="H8" s="240">
        <v>30.4</v>
      </c>
      <c r="I8" s="240">
        <v>9</v>
      </c>
      <c r="J8" s="240">
        <v>0.2</v>
      </c>
      <c r="K8" s="240">
        <v>0</v>
      </c>
      <c r="L8" s="240">
        <v>0.05</v>
      </c>
      <c r="M8" s="240">
        <v>0.02</v>
      </c>
      <c r="N8" s="240">
        <v>0</v>
      </c>
      <c r="O8" s="240">
        <v>1</v>
      </c>
      <c r="P8" s="240">
        <v>0</v>
      </c>
      <c r="Q8" s="936"/>
      <c r="R8" s="936"/>
      <c r="S8" s="936"/>
      <c r="T8" s="936"/>
      <c r="U8" s="936"/>
    </row>
    <row r="9" spans="2:21">
      <c r="B9" s="28"/>
      <c r="C9" s="28" t="s">
        <v>25</v>
      </c>
      <c r="D9" s="161"/>
      <c r="E9" s="241">
        <v>827</v>
      </c>
      <c r="F9" s="241">
        <v>19.899999999999999</v>
      </c>
      <c r="G9" s="241">
        <v>2.5</v>
      </c>
      <c r="H9" s="241">
        <v>183.5</v>
      </c>
      <c r="I9" s="241">
        <v>97</v>
      </c>
      <c r="J9" s="241">
        <v>4.8</v>
      </c>
      <c r="K9" s="241">
        <v>1</v>
      </c>
      <c r="L9" s="241">
        <v>0.41</v>
      </c>
      <c r="M9" s="241">
        <v>0.14000000000000001</v>
      </c>
      <c r="N9" s="241">
        <v>0</v>
      </c>
      <c r="O9" s="241">
        <v>18.2</v>
      </c>
      <c r="P9" s="241">
        <v>0.5</v>
      </c>
      <c r="Q9" s="24" t="s">
        <v>125</v>
      </c>
      <c r="R9" s="24" t="s">
        <v>125</v>
      </c>
      <c r="S9" s="24" t="s">
        <v>125</v>
      </c>
      <c r="T9" s="24" t="s">
        <v>125</v>
      </c>
      <c r="U9" s="24" t="s">
        <v>125</v>
      </c>
    </row>
    <row r="10" spans="2:21">
      <c r="D10" s="14"/>
      <c r="E10" s="14"/>
      <c r="F10" s="14"/>
      <c r="G10" s="14"/>
    </row>
    <row r="11" spans="2:21">
      <c r="C11" s="10"/>
      <c r="D11" s="17"/>
      <c r="E11" s="18"/>
      <c r="F11" s="17"/>
      <c r="G11" s="18"/>
      <c r="H11" s="11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3:16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mergeCells count="1">
    <mergeCell ref="Q3:U8"/>
  </mergeCells>
  <phoneticPr fontId="1"/>
  <pageMargins left="0.7" right="0.7" top="0.75" bottom="0.75" header="0.3" footer="0.3"/>
  <pageSetup paperSize="9" scale="83" orientation="landscape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1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7.87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1030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4001</v>
      </c>
      <c r="C3" s="240" t="s">
        <v>2270</v>
      </c>
      <c r="D3" s="240">
        <v>60</v>
      </c>
      <c r="E3" s="240">
        <v>203</v>
      </c>
      <c r="F3" s="240">
        <v>12.2</v>
      </c>
      <c r="G3" s="240">
        <v>1.3</v>
      </c>
      <c r="H3" s="240">
        <v>35.200000000000003</v>
      </c>
      <c r="I3" s="240">
        <v>45</v>
      </c>
      <c r="J3" s="240">
        <v>3.2</v>
      </c>
      <c r="K3" s="240">
        <v>1</v>
      </c>
      <c r="L3" s="240">
        <v>0.27</v>
      </c>
      <c r="M3" s="240">
        <v>0.1</v>
      </c>
      <c r="N3" s="240" t="s">
        <v>862</v>
      </c>
      <c r="O3" s="240">
        <v>10.7</v>
      </c>
      <c r="P3" s="240">
        <v>0</v>
      </c>
      <c r="Q3" s="935"/>
      <c r="R3" s="935"/>
      <c r="S3" s="935"/>
      <c r="T3" s="935"/>
      <c r="U3" s="935"/>
    </row>
    <row r="4" spans="2:21">
      <c r="B4" s="240">
        <v>3003</v>
      </c>
      <c r="C4" s="240" t="s">
        <v>863</v>
      </c>
      <c r="D4" s="240">
        <v>60</v>
      </c>
      <c r="E4" s="240">
        <v>230</v>
      </c>
      <c r="F4" s="240">
        <v>0</v>
      </c>
      <c r="G4" s="240">
        <v>0</v>
      </c>
      <c r="H4" s="240">
        <v>59.5</v>
      </c>
      <c r="I4" s="240">
        <v>1</v>
      </c>
      <c r="J4" s="240" t="s">
        <v>862</v>
      </c>
      <c r="K4" s="240">
        <v>0</v>
      </c>
      <c r="L4" s="240">
        <v>0</v>
      </c>
      <c r="M4" s="240">
        <v>0</v>
      </c>
      <c r="N4" s="240">
        <v>0</v>
      </c>
      <c r="O4" s="240">
        <v>0</v>
      </c>
      <c r="P4" s="240">
        <v>0</v>
      </c>
      <c r="Q4" s="936"/>
      <c r="R4" s="936"/>
      <c r="S4" s="936"/>
      <c r="T4" s="936"/>
      <c r="U4" s="936"/>
    </row>
    <row r="5" spans="2:21">
      <c r="B5" s="240">
        <v>12004</v>
      </c>
      <c r="C5" s="240" t="s">
        <v>1004</v>
      </c>
      <c r="D5" s="240">
        <v>110</v>
      </c>
      <c r="E5" s="240">
        <v>166</v>
      </c>
      <c r="F5" s="240">
        <v>13.5</v>
      </c>
      <c r="G5" s="240">
        <v>11.3</v>
      </c>
      <c r="H5" s="240">
        <v>0.3</v>
      </c>
      <c r="I5" s="240">
        <v>56</v>
      </c>
      <c r="J5" s="240">
        <v>2</v>
      </c>
      <c r="K5" s="240">
        <v>165</v>
      </c>
      <c r="L5" s="240">
        <v>7.0000000000000007E-2</v>
      </c>
      <c r="M5" s="240">
        <v>0.47</v>
      </c>
      <c r="N5" s="240">
        <v>0</v>
      </c>
      <c r="O5" s="240">
        <v>0</v>
      </c>
      <c r="P5" s="240">
        <v>0.4</v>
      </c>
      <c r="Q5" s="936"/>
      <c r="R5" s="936"/>
      <c r="S5" s="936"/>
      <c r="T5" s="936"/>
      <c r="U5" s="936"/>
    </row>
    <row r="6" spans="2:21">
      <c r="B6" s="240">
        <v>3003</v>
      </c>
      <c r="C6" s="240" t="s">
        <v>863</v>
      </c>
      <c r="D6" s="240">
        <v>70</v>
      </c>
      <c r="E6" s="240">
        <v>269</v>
      </c>
      <c r="F6" s="240">
        <v>0</v>
      </c>
      <c r="G6" s="240">
        <v>0</v>
      </c>
      <c r="H6" s="240">
        <v>69.400000000000006</v>
      </c>
      <c r="I6" s="240">
        <v>1</v>
      </c>
      <c r="J6" s="240" t="s">
        <v>862</v>
      </c>
      <c r="K6" s="240">
        <v>0</v>
      </c>
      <c r="L6" s="240">
        <v>0</v>
      </c>
      <c r="M6" s="240">
        <v>0</v>
      </c>
      <c r="N6" s="240">
        <v>0</v>
      </c>
      <c r="O6" s="240">
        <v>0</v>
      </c>
      <c r="P6" s="240">
        <v>0</v>
      </c>
      <c r="Q6" s="936"/>
      <c r="R6" s="936"/>
      <c r="S6" s="936"/>
      <c r="T6" s="936"/>
      <c r="U6" s="936"/>
    </row>
    <row r="7" spans="2:21">
      <c r="B7" s="240">
        <v>17007</v>
      </c>
      <c r="C7" s="240" t="s">
        <v>5</v>
      </c>
      <c r="D7" s="240">
        <v>6</v>
      </c>
      <c r="E7" s="240">
        <v>4</v>
      </c>
      <c r="F7" s="240">
        <v>0.5</v>
      </c>
      <c r="G7" s="240">
        <v>0</v>
      </c>
      <c r="H7" s="240">
        <v>0.6</v>
      </c>
      <c r="I7" s="240">
        <v>2</v>
      </c>
      <c r="J7" s="240">
        <v>0.1</v>
      </c>
      <c r="K7" s="240">
        <v>0</v>
      </c>
      <c r="L7" s="240">
        <v>0</v>
      </c>
      <c r="M7" s="240">
        <v>0.01</v>
      </c>
      <c r="N7" s="240">
        <v>0</v>
      </c>
      <c r="O7" s="240">
        <v>0</v>
      </c>
      <c r="P7" s="240">
        <v>0.9</v>
      </c>
      <c r="Q7" s="936"/>
      <c r="R7" s="936"/>
      <c r="S7" s="936"/>
      <c r="T7" s="936"/>
      <c r="U7" s="936"/>
    </row>
    <row r="8" spans="2:21">
      <c r="B8" s="240">
        <v>16025</v>
      </c>
      <c r="C8" s="240" t="s">
        <v>970</v>
      </c>
      <c r="D8" s="240">
        <v>6</v>
      </c>
      <c r="E8" s="240">
        <v>14</v>
      </c>
      <c r="F8" s="240">
        <v>0</v>
      </c>
      <c r="G8" s="240" t="s">
        <v>862</v>
      </c>
      <c r="H8" s="240">
        <v>2.6</v>
      </c>
      <c r="I8" s="240">
        <v>0</v>
      </c>
      <c r="J8" s="240">
        <v>0</v>
      </c>
      <c r="K8" s="240">
        <v>0</v>
      </c>
      <c r="L8" s="240" t="s">
        <v>862</v>
      </c>
      <c r="M8" s="240">
        <v>0</v>
      </c>
      <c r="N8" s="240">
        <v>0</v>
      </c>
      <c r="O8" s="240" t="s">
        <v>969</v>
      </c>
      <c r="P8" s="240">
        <v>0</v>
      </c>
      <c r="Q8" s="936"/>
      <c r="R8" s="936"/>
      <c r="S8" s="936"/>
      <c r="T8" s="936"/>
      <c r="U8" s="936"/>
    </row>
    <row r="9" spans="2:21">
      <c r="B9" s="240">
        <v>13003</v>
      </c>
      <c r="C9" s="240" t="s">
        <v>42</v>
      </c>
      <c r="D9" s="240">
        <v>51.6</v>
      </c>
      <c r="E9" s="240">
        <v>35</v>
      </c>
      <c r="F9" s="240">
        <v>1.7</v>
      </c>
      <c r="G9" s="240">
        <v>2</v>
      </c>
      <c r="H9" s="240">
        <v>2.5</v>
      </c>
      <c r="I9" s="240">
        <v>57</v>
      </c>
      <c r="J9" s="240" t="s">
        <v>862</v>
      </c>
      <c r="K9" s="240">
        <v>20</v>
      </c>
      <c r="L9" s="240">
        <v>0.02</v>
      </c>
      <c r="M9" s="240">
        <v>0.08</v>
      </c>
      <c r="N9" s="240">
        <v>1</v>
      </c>
      <c r="O9" s="240">
        <v>0</v>
      </c>
      <c r="P9" s="240">
        <v>0.1</v>
      </c>
      <c r="Q9" s="936"/>
      <c r="R9" s="936"/>
      <c r="S9" s="936"/>
      <c r="T9" s="936"/>
      <c r="U9" s="936"/>
    </row>
    <row r="10" spans="2:21">
      <c r="B10" s="240">
        <v>1015</v>
      </c>
      <c r="C10" s="240" t="s">
        <v>1028</v>
      </c>
      <c r="D10" s="240">
        <v>100</v>
      </c>
      <c r="E10" s="240">
        <v>368</v>
      </c>
      <c r="F10" s="240">
        <v>8</v>
      </c>
      <c r="G10" s="240">
        <v>1.7</v>
      </c>
      <c r="H10" s="240">
        <v>75.900000000000006</v>
      </c>
      <c r="I10" s="240">
        <v>23</v>
      </c>
      <c r="J10" s="240">
        <v>0.6</v>
      </c>
      <c r="K10" s="240">
        <v>0</v>
      </c>
      <c r="L10" s="240">
        <v>0.13</v>
      </c>
      <c r="M10" s="240">
        <v>0.04</v>
      </c>
      <c r="N10" s="240">
        <v>0</v>
      </c>
      <c r="O10" s="240">
        <v>2.5</v>
      </c>
      <c r="P10" s="240">
        <v>0</v>
      </c>
      <c r="Q10" s="936"/>
      <c r="R10" s="936"/>
      <c r="S10" s="936"/>
      <c r="T10" s="936"/>
      <c r="U10" s="936"/>
    </row>
    <row r="11" spans="2:21">
      <c r="B11" s="240">
        <v>17084</v>
      </c>
      <c r="C11" s="240" t="s">
        <v>34</v>
      </c>
      <c r="D11" s="240">
        <v>4</v>
      </c>
      <c r="E11" s="240">
        <v>5</v>
      </c>
      <c r="F11" s="240" t="s">
        <v>862</v>
      </c>
      <c r="G11" s="240">
        <v>0</v>
      </c>
      <c r="H11" s="240">
        <v>1.2</v>
      </c>
      <c r="I11" s="240">
        <v>96</v>
      </c>
      <c r="J11" s="240">
        <v>0</v>
      </c>
      <c r="K11" s="240">
        <v>0</v>
      </c>
      <c r="L11" s="240">
        <v>0</v>
      </c>
      <c r="M11" s="240">
        <v>0</v>
      </c>
      <c r="N11" s="240">
        <v>0</v>
      </c>
      <c r="O11" s="240" t="s">
        <v>969</v>
      </c>
      <c r="P11" s="240">
        <v>0.7</v>
      </c>
      <c r="Q11" s="936"/>
      <c r="R11" s="936"/>
      <c r="S11" s="936"/>
      <c r="T11" s="936"/>
      <c r="U11" s="936"/>
    </row>
    <row r="12" spans="2:21">
      <c r="B12" s="28"/>
      <c r="C12" s="28" t="s">
        <v>25</v>
      </c>
      <c r="D12" s="161"/>
      <c r="E12" s="241">
        <v>1295</v>
      </c>
      <c r="F12" s="241">
        <v>35.9</v>
      </c>
      <c r="G12" s="241">
        <v>16.399999999999999</v>
      </c>
      <c r="H12" s="241">
        <v>247.2</v>
      </c>
      <c r="I12" s="241">
        <v>280</v>
      </c>
      <c r="J12" s="241">
        <v>5.9</v>
      </c>
      <c r="K12" s="241">
        <v>185</v>
      </c>
      <c r="L12" s="241">
        <v>0.49</v>
      </c>
      <c r="M12" s="241">
        <v>0.7</v>
      </c>
      <c r="N12" s="241">
        <v>1</v>
      </c>
      <c r="O12" s="241">
        <v>13.2</v>
      </c>
      <c r="P12" s="456" t="s">
        <v>1404</v>
      </c>
      <c r="Q12" s="24" t="s">
        <v>125</v>
      </c>
      <c r="R12" s="24" t="s">
        <v>125</v>
      </c>
      <c r="S12" s="24" t="s">
        <v>125</v>
      </c>
      <c r="T12" s="24" t="s">
        <v>125</v>
      </c>
      <c r="U12" s="24" t="s">
        <v>125</v>
      </c>
    </row>
    <row r="13" spans="2:21">
      <c r="D13" s="14"/>
      <c r="E13" s="14"/>
      <c r="F13" s="14"/>
      <c r="G13" s="14"/>
    </row>
    <row r="14" spans="2:21">
      <c r="C14" s="10"/>
      <c r="D14" s="17"/>
      <c r="E14" s="18"/>
      <c r="F14" s="17"/>
      <c r="G14" s="18"/>
      <c r="H14" s="11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3:16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</sheetData>
  <mergeCells count="1">
    <mergeCell ref="Q3:U11"/>
  </mergeCells>
  <phoneticPr fontId="1"/>
  <pageMargins left="0.7" right="0.7" top="0.75" bottom="0.75" header="0.3" footer="0.3"/>
  <pageSetup paperSize="9" scale="83" orientation="landscape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0"/>
  <sheetViews>
    <sheetView workbookViewId="0"/>
  </sheetViews>
  <sheetFormatPr defaultColWidth="8.875" defaultRowHeight="13.5"/>
  <cols>
    <col min="1" max="1" width="3.875" style="478" customWidth="1"/>
    <col min="2" max="2" width="12.75" style="478" customWidth="1"/>
    <col min="3" max="3" width="19.62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1468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536">
        <v>4010</v>
      </c>
      <c r="C3" s="536" t="s">
        <v>1409</v>
      </c>
      <c r="D3" s="536">
        <v>200</v>
      </c>
      <c r="E3" s="536">
        <v>310</v>
      </c>
      <c r="F3" s="536">
        <v>18.8</v>
      </c>
      <c r="G3" s="536">
        <v>1.8</v>
      </c>
      <c r="H3" s="536">
        <v>54</v>
      </c>
      <c r="I3" s="536">
        <v>120</v>
      </c>
      <c r="J3" s="536">
        <v>5.4</v>
      </c>
      <c r="K3" s="536">
        <v>0</v>
      </c>
      <c r="L3" s="536">
        <v>0.02</v>
      </c>
      <c r="M3" s="536">
        <v>0.04</v>
      </c>
      <c r="N3" s="536" t="s">
        <v>862</v>
      </c>
      <c r="O3" s="536">
        <v>17</v>
      </c>
      <c r="P3" s="536">
        <v>0</v>
      </c>
      <c r="Q3" s="935"/>
      <c r="R3" s="935"/>
      <c r="S3" s="935"/>
      <c r="T3" s="935"/>
      <c r="U3" s="935"/>
    </row>
    <row r="4" spans="2:21">
      <c r="B4" s="536">
        <v>3003</v>
      </c>
      <c r="C4" s="536" t="s">
        <v>863</v>
      </c>
      <c r="D4" s="536">
        <v>100</v>
      </c>
      <c r="E4" s="536">
        <v>384</v>
      </c>
      <c r="F4" s="536">
        <v>0</v>
      </c>
      <c r="G4" s="536">
        <v>0</v>
      </c>
      <c r="H4" s="536">
        <v>99.2</v>
      </c>
      <c r="I4" s="536">
        <v>1</v>
      </c>
      <c r="J4" s="536" t="s">
        <v>862</v>
      </c>
      <c r="K4" s="536">
        <v>0</v>
      </c>
      <c r="L4" s="536">
        <v>0</v>
      </c>
      <c r="M4" s="536">
        <v>0</v>
      </c>
      <c r="N4" s="536">
        <v>0</v>
      </c>
      <c r="O4" s="536">
        <v>0</v>
      </c>
      <c r="P4" s="536">
        <v>0</v>
      </c>
      <c r="Q4" s="936"/>
      <c r="R4" s="936"/>
      <c r="S4" s="936"/>
      <c r="T4" s="936"/>
      <c r="U4" s="936"/>
    </row>
    <row r="5" spans="2:21">
      <c r="B5" s="536">
        <v>1015</v>
      </c>
      <c r="C5" s="536" t="s">
        <v>1028</v>
      </c>
      <c r="D5" s="536">
        <v>100</v>
      </c>
      <c r="E5" s="536">
        <v>368</v>
      </c>
      <c r="F5" s="536">
        <v>8</v>
      </c>
      <c r="G5" s="536">
        <v>1.7</v>
      </c>
      <c r="H5" s="536">
        <v>75.900000000000006</v>
      </c>
      <c r="I5" s="536">
        <v>23</v>
      </c>
      <c r="J5" s="536">
        <v>0.6</v>
      </c>
      <c r="K5" s="536">
        <v>0</v>
      </c>
      <c r="L5" s="536">
        <v>0.13</v>
      </c>
      <c r="M5" s="536">
        <v>0.04</v>
      </c>
      <c r="N5" s="536">
        <v>0</v>
      </c>
      <c r="O5" s="536">
        <v>2.5</v>
      </c>
      <c r="P5" s="536">
        <v>0</v>
      </c>
      <c r="Q5" s="936"/>
      <c r="R5" s="936"/>
      <c r="S5" s="936"/>
      <c r="T5" s="936"/>
      <c r="U5" s="936"/>
    </row>
    <row r="6" spans="2:21">
      <c r="B6" s="536">
        <v>3003</v>
      </c>
      <c r="C6" s="536" t="s">
        <v>863</v>
      </c>
      <c r="D6" s="536">
        <v>50</v>
      </c>
      <c r="E6" s="536">
        <v>192</v>
      </c>
      <c r="F6" s="536">
        <v>0</v>
      </c>
      <c r="G6" s="536">
        <v>0</v>
      </c>
      <c r="H6" s="536">
        <v>49.6</v>
      </c>
      <c r="I6" s="536">
        <v>1</v>
      </c>
      <c r="J6" s="536" t="s">
        <v>862</v>
      </c>
      <c r="K6" s="536">
        <v>0</v>
      </c>
      <c r="L6" s="536">
        <v>0</v>
      </c>
      <c r="M6" s="536">
        <v>0</v>
      </c>
      <c r="N6" s="536">
        <v>0</v>
      </c>
      <c r="O6" s="536">
        <v>0</v>
      </c>
      <c r="P6" s="536">
        <v>0</v>
      </c>
      <c r="Q6" s="936"/>
      <c r="R6" s="936"/>
      <c r="S6" s="936"/>
      <c r="T6" s="936"/>
      <c r="U6" s="936"/>
    </row>
    <row r="7" spans="2:21">
      <c r="B7" s="536">
        <v>12004</v>
      </c>
      <c r="C7" s="536" t="s">
        <v>1004</v>
      </c>
      <c r="D7" s="536">
        <v>32.4</v>
      </c>
      <c r="E7" s="536">
        <v>42</v>
      </c>
      <c r="F7" s="536">
        <v>3.4</v>
      </c>
      <c r="G7" s="536">
        <v>2.8</v>
      </c>
      <c r="H7" s="536">
        <v>0.1</v>
      </c>
      <c r="I7" s="536">
        <v>14</v>
      </c>
      <c r="J7" s="536">
        <v>0.5</v>
      </c>
      <c r="K7" s="536">
        <v>41</v>
      </c>
      <c r="L7" s="536">
        <v>0.02</v>
      </c>
      <c r="M7" s="536">
        <v>0.12</v>
      </c>
      <c r="N7" s="536">
        <v>0</v>
      </c>
      <c r="O7" s="536">
        <v>0</v>
      </c>
      <c r="P7" s="536">
        <v>0.1</v>
      </c>
      <c r="Q7" s="936"/>
      <c r="R7" s="936"/>
      <c r="S7" s="936"/>
      <c r="T7" s="936"/>
      <c r="U7" s="936"/>
    </row>
    <row r="8" spans="2:21">
      <c r="B8" s="536">
        <v>5012</v>
      </c>
      <c r="C8" s="536" t="s">
        <v>1408</v>
      </c>
      <c r="D8" s="536">
        <v>40</v>
      </c>
      <c r="E8" s="536">
        <v>95</v>
      </c>
      <c r="F8" s="536">
        <v>0.7</v>
      </c>
      <c r="G8" s="536">
        <v>0.2</v>
      </c>
      <c r="H8" s="536">
        <v>22.7</v>
      </c>
      <c r="I8" s="536">
        <v>3</v>
      </c>
      <c r="J8" s="536">
        <v>0.2</v>
      </c>
      <c r="K8" s="536">
        <v>1</v>
      </c>
      <c r="L8" s="536">
        <v>0.03</v>
      </c>
      <c r="M8" s="536">
        <v>0.01</v>
      </c>
      <c r="N8" s="536">
        <v>0</v>
      </c>
      <c r="O8" s="536">
        <v>1.1000000000000001</v>
      </c>
      <c r="P8" s="536">
        <v>0</v>
      </c>
      <c r="Q8" s="936"/>
      <c r="R8" s="936"/>
      <c r="S8" s="936"/>
      <c r="T8" s="936"/>
      <c r="U8" s="936"/>
    </row>
    <row r="9" spans="2:21">
      <c r="B9" s="536">
        <v>12010</v>
      </c>
      <c r="C9" s="536" t="s">
        <v>1407</v>
      </c>
      <c r="D9" s="536">
        <v>8.5</v>
      </c>
      <c r="E9" s="536">
        <v>33</v>
      </c>
      <c r="F9" s="536">
        <v>1.4</v>
      </c>
      <c r="G9" s="536">
        <v>2.8</v>
      </c>
      <c r="H9" s="536">
        <v>0</v>
      </c>
      <c r="I9" s="536">
        <v>13</v>
      </c>
      <c r="J9" s="536">
        <v>0.5</v>
      </c>
      <c r="K9" s="536">
        <v>41</v>
      </c>
      <c r="L9" s="536">
        <v>0.02</v>
      </c>
      <c r="M9" s="536">
        <v>0.04</v>
      </c>
      <c r="N9" s="536">
        <v>0</v>
      </c>
      <c r="O9" s="536">
        <v>0</v>
      </c>
      <c r="P9" s="536">
        <v>0</v>
      </c>
      <c r="Q9" s="936"/>
      <c r="R9" s="936"/>
      <c r="S9" s="936"/>
      <c r="T9" s="936"/>
      <c r="U9" s="936"/>
    </row>
    <row r="10" spans="2:21">
      <c r="B10" s="536">
        <v>16025</v>
      </c>
      <c r="C10" s="536" t="s">
        <v>970</v>
      </c>
      <c r="D10" s="536">
        <v>2</v>
      </c>
      <c r="E10" s="536">
        <v>5</v>
      </c>
      <c r="F10" s="536">
        <v>0</v>
      </c>
      <c r="G10" s="536" t="s">
        <v>862</v>
      </c>
      <c r="H10" s="536">
        <v>0.9</v>
      </c>
      <c r="I10" s="536">
        <v>0</v>
      </c>
      <c r="J10" s="536">
        <v>0</v>
      </c>
      <c r="K10" s="536">
        <v>0</v>
      </c>
      <c r="L10" s="536" t="s">
        <v>862</v>
      </c>
      <c r="M10" s="536">
        <v>0</v>
      </c>
      <c r="N10" s="536">
        <v>0</v>
      </c>
      <c r="O10" s="536" t="s">
        <v>969</v>
      </c>
      <c r="P10" s="536">
        <v>0</v>
      </c>
      <c r="Q10" s="936"/>
      <c r="R10" s="936"/>
      <c r="S10" s="936"/>
      <c r="T10" s="936"/>
      <c r="U10" s="936"/>
    </row>
    <row r="11" spans="2:21">
      <c r="B11" s="28"/>
      <c r="C11" s="28" t="s">
        <v>25</v>
      </c>
      <c r="D11" s="161"/>
      <c r="E11" s="543">
        <v>1428</v>
      </c>
      <c r="F11" s="543">
        <v>32.299999999999997</v>
      </c>
      <c r="G11" s="543">
        <v>9.3000000000000007</v>
      </c>
      <c r="H11" s="543">
        <v>302.39999999999998</v>
      </c>
      <c r="I11" s="543">
        <v>175</v>
      </c>
      <c r="J11" s="543">
        <v>7.2</v>
      </c>
      <c r="K11" s="543">
        <v>83</v>
      </c>
      <c r="L11" s="543">
        <v>0.21</v>
      </c>
      <c r="M11" s="543">
        <v>0.25</v>
      </c>
      <c r="N11" s="543">
        <v>0</v>
      </c>
      <c r="O11" s="543">
        <v>20.6</v>
      </c>
      <c r="P11" s="543">
        <v>0.2</v>
      </c>
      <c r="Q11" s="24" t="s">
        <v>125</v>
      </c>
      <c r="R11" s="24" t="s">
        <v>125</v>
      </c>
      <c r="S11" s="24" t="s">
        <v>125</v>
      </c>
      <c r="T11" s="24" t="s">
        <v>125</v>
      </c>
      <c r="U11" s="24" t="s">
        <v>125</v>
      </c>
    </row>
    <row r="12" spans="2:21">
      <c r="D12" s="14"/>
      <c r="E12" s="14"/>
      <c r="F12" s="14"/>
      <c r="G12" s="14"/>
    </row>
    <row r="13" spans="2:21">
      <c r="C13" s="10"/>
      <c r="D13" s="17"/>
      <c r="E13" s="18"/>
      <c r="F13" s="17"/>
      <c r="G13" s="18"/>
      <c r="H13" s="11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3:16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</sheetData>
  <mergeCells count="1">
    <mergeCell ref="Q3:U10"/>
  </mergeCells>
  <phoneticPr fontId="1"/>
  <pageMargins left="0.7" right="0.7" top="0.75" bottom="0.75" header="0.3" footer="0.3"/>
  <pageSetup paperSize="9" scale="83" orientation="landscape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4.25" style="42" customWidth="1"/>
    <col min="4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1469</v>
      </c>
    </row>
    <row r="2" spans="2:21" s="478" customFormat="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80">
        <v>12010</v>
      </c>
      <c r="C3" s="505" t="s">
        <v>71</v>
      </c>
      <c r="D3" s="555">
        <v>60</v>
      </c>
      <c r="E3" s="71">
        <v>232</v>
      </c>
      <c r="F3" s="71">
        <f>F13*0.6</f>
        <v>0</v>
      </c>
      <c r="G3" s="71">
        <f>G13*0.6</f>
        <v>0</v>
      </c>
      <c r="H3" s="71">
        <v>0.1</v>
      </c>
      <c r="I3" s="71">
        <f>I13*0.6</f>
        <v>0</v>
      </c>
      <c r="J3" s="71">
        <f>J13*0.6</f>
        <v>0</v>
      </c>
      <c r="K3" s="71">
        <f>K13*0.6</f>
        <v>0</v>
      </c>
      <c r="L3" s="71">
        <v>0.13</v>
      </c>
      <c r="M3" s="71">
        <v>0.31</v>
      </c>
      <c r="N3" s="71">
        <f>N13*0.6</f>
        <v>0</v>
      </c>
      <c r="O3" s="71">
        <f>O13*0.6</f>
        <v>0</v>
      </c>
      <c r="P3" s="71">
        <v>0.1</v>
      </c>
      <c r="Q3" s="964"/>
      <c r="R3" s="964"/>
      <c r="S3" s="964"/>
      <c r="T3" s="964"/>
      <c r="U3" s="964"/>
    </row>
    <row r="4" spans="2:21">
      <c r="B4" s="480">
        <v>4006</v>
      </c>
      <c r="C4" s="87" t="s">
        <v>1406</v>
      </c>
      <c r="D4" s="555">
        <v>200</v>
      </c>
      <c r="E4" s="71">
        <v>488</v>
      </c>
      <c r="F4" s="71">
        <v>11.2</v>
      </c>
      <c r="G4" s="71">
        <v>1.2</v>
      </c>
      <c r="H4" s="71">
        <v>108</v>
      </c>
      <c r="I4" s="71">
        <v>38</v>
      </c>
      <c r="J4" s="553">
        <v>3</v>
      </c>
      <c r="K4" s="71">
        <v>0</v>
      </c>
      <c r="L4" s="71">
        <v>0.04</v>
      </c>
      <c r="M4" s="71">
        <v>0.06</v>
      </c>
      <c r="N4" s="71">
        <v>0</v>
      </c>
      <c r="O4" s="71">
        <v>11.4</v>
      </c>
      <c r="P4" s="71">
        <v>0.2</v>
      </c>
      <c r="Q4" s="965"/>
      <c r="R4" s="965"/>
      <c r="S4" s="965"/>
      <c r="T4" s="965"/>
      <c r="U4" s="965"/>
    </row>
    <row r="5" spans="2:21">
      <c r="B5" s="480">
        <v>3003</v>
      </c>
      <c r="C5" s="505" t="s">
        <v>4</v>
      </c>
      <c r="D5" s="555">
        <v>30</v>
      </c>
      <c r="E5" s="71">
        <v>115</v>
      </c>
      <c r="F5" s="71">
        <v>0</v>
      </c>
      <c r="G5" s="71">
        <v>0</v>
      </c>
      <c r="H5" s="71">
        <v>29.8</v>
      </c>
      <c r="I5" s="71">
        <v>0</v>
      </c>
      <c r="J5" s="71">
        <v>0</v>
      </c>
      <c r="K5" s="71">
        <v>0</v>
      </c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965"/>
      <c r="R5" s="965"/>
      <c r="S5" s="965"/>
      <c r="T5" s="965"/>
      <c r="U5" s="965"/>
    </row>
    <row r="6" spans="2:21">
      <c r="B6" s="480">
        <v>1015</v>
      </c>
      <c r="C6" s="505" t="s">
        <v>17</v>
      </c>
      <c r="D6" s="555">
        <v>15</v>
      </c>
      <c r="E6" s="71">
        <v>55</v>
      </c>
      <c r="F6" s="70">
        <v>1.2</v>
      </c>
      <c r="G6" s="71">
        <v>0.3</v>
      </c>
      <c r="H6" s="71">
        <v>11.4</v>
      </c>
      <c r="I6" s="71">
        <v>3</v>
      </c>
      <c r="J6" s="71">
        <v>0.1</v>
      </c>
      <c r="K6" s="71">
        <v>0</v>
      </c>
      <c r="L6" s="71">
        <v>0.02</v>
      </c>
      <c r="M6" s="71">
        <v>0.01</v>
      </c>
      <c r="N6" s="71">
        <v>0</v>
      </c>
      <c r="O6" s="71">
        <v>0.4</v>
      </c>
      <c r="P6" s="71">
        <v>0</v>
      </c>
      <c r="Q6" s="965"/>
      <c r="R6" s="965"/>
      <c r="S6" s="965"/>
      <c r="T6" s="965"/>
      <c r="U6" s="965"/>
    </row>
    <row r="7" spans="2:21">
      <c r="B7" s="480">
        <v>1114</v>
      </c>
      <c r="C7" s="505" t="s">
        <v>1033</v>
      </c>
      <c r="D7" s="555">
        <v>15</v>
      </c>
      <c r="E7" s="71">
        <v>54</v>
      </c>
      <c r="F7" s="71">
        <v>0.9</v>
      </c>
      <c r="G7" s="71">
        <v>0.1</v>
      </c>
      <c r="H7" s="71">
        <v>11.8</v>
      </c>
      <c r="I7" s="71">
        <v>1</v>
      </c>
      <c r="J7" s="71">
        <v>0.1</v>
      </c>
      <c r="K7" s="71">
        <f>K15*0.15</f>
        <v>0</v>
      </c>
      <c r="L7" s="71">
        <v>0.01</v>
      </c>
      <c r="M7" s="71">
        <v>0</v>
      </c>
      <c r="N7" s="71">
        <f>N15*0.15</f>
        <v>0</v>
      </c>
      <c r="O7" s="71">
        <v>0.1</v>
      </c>
      <c r="P7" s="71">
        <f>P15*0.15</f>
        <v>0</v>
      </c>
      <c r="Q7" s="965"/>
      <c r="R7" s="965"/>
      <c r="S7" s="965"/>
      <c r="T7" s="965"/>
      <c r="U7" s="965"/>
    </row>
    <row r="8" spans="2:21">
      <c r="B8" s="480">
        <v>17012</v>
      </c>
      <c r="C8" s="505" t="s">
        <v>0</v>
      </c>
      <c r="D8" s="555">
        <v>0.1</v>
      </c>
      <c r="E8" s="71">
        <f>E16*0.001</f>
        <v>0</v>
      </c>
      <c r="F8" s="71">
        <f>F16*0.001</f>
        <v>0</v>
      </c>
      <c r="G8" s="71">
        <f>G16*0.001</f>
        <v>0</v>
      </c>
      <c r="H8" s="71">
        <f>H16*0.001</f>
        <v>0</v>
      </c>
      <c r="I8" s="71">
        <v>0</v>
      </c>
      <c r="J8" s="71">
        <f t="shared" ref="J8:O8" si="0">J16*0.001</f>
        <v>0</v>
      </c>
      <c r="K8" s="71">
        <f t="shared" si="0"/>
        <v>0</v>
      </c>
      <c r="L8" s="71">
        <f t="shared" si="0"/>
        <v>0</v>
      </c>
      <c r="M8" s="71">
        <f t="shared" si="0"/>
        <v>0</v>
      </c>
      <c r="N8" s="71">
        <f t="shared" si="0"/>
        <v>0</v>
      </c>
      <c r="O8" s="71">
        <f t="shared" si="0"/>
        <v>0</v>
      </c>
      <c r="P8" s="71">
        <v>0.1</v>
      </c>
      <c r="Q8" s="965"/>
      <c r="R8" s="965"/>
      <c r="S8" s="965"/>
      <c r="T8" s="965"/>
      <c r="U8" s="965"/>
    </row>
    <row r="9" spans="2:21">
      <c r="B9" s="338">
        <v>12014</v>
      </c>
      <c r="C9" s="345" t="s">
        <v>72</v>
      </c>
      <c r="D9" s="555">
        <v>120</v>
      </c>
      <c r="E9" s="77">
        <v>56</v>
      </c>
      <c r="F9" s="77">
        <f>F14*1.2</f>
        <v>0</v>
      </c>
      <c r="G9" s="77">
        <f>G14*1.2</f>
        <v>0</v>
      </c>
      <c r="H9" s="77">
        <v>0.5</v>
      </c>
      <c r="I9" s="77">
        <v>7</v>
      </c>
      <c r="J9" s="77">
        <f>J14*1.2</f>
        <v>0</v>
      </c>
      <c r="K9" s="77">
        <f>K14*1.2</f>
        <v>0</v>
      </c>
      <c r="L9" s="77">
        <f>L14*1.2</f>
        <v>0</v>
      </c>
      <c r="M9" s="77">
        <v>0.47</v>
      </c>
      <c r="N9" s="77">
        <f>N14*1.2</f>
        <v>0</v>
      </c>
      <c r="O9" s="77">
        <f>O14*1.2</f>
        <v>0</v>
      </c>
      <c r="P9" s="77">
        <f>P14*1.2</f>
        <v>0</v>
      </c>
      <c r="Q9" s="965"/>
      <c r="R9" s="965"/>
      <c r="S9" s="965"/>
      <c r="T9" s="965"/>
      <c r="U9" s="965"/>
    </row>
    <row r="10" spans="2:21">
      <c r="B10" s="339">
        <v>4016</v>
      </c>
      <c r="C10" s="346" t="s">
        <v>1405</v>
      </c>
      <c r="D10" s="556">
        <v>35</v>
      </c>
      <c r="E10" s="201">
        <v>84</v>
      </c>
      <c r="F10" s="201">
        <v>2</v>
      </c>
      <c r="G10" s="201">
        <v>0.2</v>
      </c>
      <c r="H10" s="201">
        <v>18.5</v>
      </c>
      <c r="I10" s="557">
        <v>6.3</v>
      </c>
      <c r="J10" s="201">
        <v>0.9</v>
      </c>
      <c r="K10" s="201">
        <v>0</v>
      </c>
      <c r="L10" s="201">
        <v>0</v>
      </c>
      <c r="M10" s="201">
        <v>0</v>
      </c>
      <c r="N10" s="201">
        <v>0</v>
      </c>
      <c r="O10" s="201">
        <v>1.9</v>
      </c>
      <c r="P10" s="201">
        <v>0.2</v>
      </c>
      <c r="Q10" s="966"/>
      <c r="R10" s="966"/>
      <c r="S10" s="966"/>
      <c r="T10" s="966"/>
      <c r="U10" s="966"/>
    </row>
    <row r="11" spans="2:21">
      <c r="B11" s="479"/>
      <c r="C11" s="479" t="s">
        <v>64</v>
      </c>
      <c r="D11" s="71">
        <f t="shared" ref="D11:P11" si="1">D3+D4+D5+D6+D7+D8+D9+D10</f>
        <v>475.1</v>
      </c>
      <c r="E11" s="71">
        <f t="shared" si="1"/>
        <v>1084</v>
      </c>
      <c r="F11" s="71">
        <f t="shared" si="1"/>
        <v>15.299999999999999</v>
      </c>
      <c r="G11" s="71">
        <f t="shared" si="1"/>
        <v>1.8</v>
      </c>
      <c r="H11" s="71">
        <f t="shared" si="1"/>
        <v>180.10000000000002</v>
      </c>
      <c r="I11" s="558">
        <f t="shared" si="1"/>
        <v>55.3</v>
      </c>
      <c r="J11" s="71">
        <f t="shared" si="1"/>
        <v>4.1000000000000005</v>
      </c>
      <c r="K11" s="71">
        <f t="shared" si="1"/>
        <v>0</v>
      </c>
      <c r="L11" s="559">
        <f t="shared" si="1"/>
        <v>0.2</v>
      </c>
      <c r="M11" s="71">
        <f t="shared" si="1"/>
        <v>0.85</v>
      </c>
      <c r="N11" s="71">
        <f t="shared" si="1"/>
        <v>0</v>
      </c>
      <c r="O11" s="71">
        <f t="shared" si="1"/>
        <v>13.8</v>
      </c>
      <c r="P11" s="71">
        <f t="shared" si="1"/>
        <v>0.60000000000000009</v>
      </c>
      <c r="Q11" s="24" t="s">
        <v>125</v>
      </c>
      <c r="R11" s="24" t="s">
        <v>125</v>
      </c>
      <c r="S11" s="24" t="s">
        <v>125</v>
      </c>
      <c r="T11" s="24" t="s">
        <v>125</v>
      </c>
      <c r="U11" s="24" t="s">
        <v>125</v>
      </c>
    </row>
  </sheetData>
  <mergeCells count="1">
    <mergeCell ref="Q3:U10"/>
  </mergeCells>
  <phoneticPr fontId="1"/>
  <pageMargins left="0.75" right="0.75" top="1" bottom="1" header="0.51200000000000001" footer="0.51200000000000001"/>
  <pageSetup paperSize="9" orientation="portrait" horizontalDpi="4294967293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zoomScaleNormal="100" workbookViewId="0"/>
  </sheetViews>
  <sheetFormatPr defaultColWidth="8.875" defaultRowHeight="13.5"/>
  <cols>
    <col min="1" max="1" width="3.875" style="478" customWidth="1"/>
    <col min="2" max="2" width="12.5" style="42" customWidth="1"/>
    <col min="3" max="3" width="18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1:21" s="477" customFormat="1">
      <c r="A1" s="478"/>
      <c r="B1" s="477" t="s">
        <v>944</v>
      </c>
    </row>
    <row r="2" spans="1:21" s="477" customFormat="1" ht="27" customHeight="1">
      <c r="A2" s="478"/>
      <c r="B2" s="442" t="s">
        <v>922</v>
      </c>
      <c r="C2" s="442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444" t="s">
        <v>929</v>
      </c>
      <c r="R2" s="444" t="s">
        <v>930</v>
      </c>
      <c r="S2" s="444" t="s">
        <v>931</v>
      </c>
      <c r="T2" s="445" t="s">
        <v>932</v>
      </c>
      <c r="U2" s="444" t="s">
        <v>933</v>
      </c>
    </row>
    <row r="3" spans="1:21" s="506" customFormat="1">
      <c r="A3" s="478"/>
      <c r="B3" s="218">
        <v>1083</v>
      </c>
      <c r="C3" s="505" t="s">
        <v>39</v>
      </c>
      <c r="D3" s="508">
        <v>60</v>
      </c>
      <c r="E3" s="220">
        <v>213.6</v>
      </c>
      <c r="F3" s="221">
        <v>3.66</v>
      </c>
      <c r="G3" s="221">
        <v>0.54</v>
      </c>
      <c r="H3" s="221">
        <v>46.26</v>
      </c>
      <c r="I3" s="220">
        <v>3</v>
      </c>
      <c r="J3" s="221">
        <v>0.48</v>
      </c>
      <c r="K3" s="222">
        <v>0</v>
      </c>
      <c r="L3" s="223">
        <v>4.8000000000000001E-2</v>
      </c>
      <c r="M3" s="223">
        <v>1.2E-2</v>
      </c>
      <c r="N3" s="220">
        <v>0</v>
      </c>
      <c r="O3" s="221">
        <v>0.3</v>
      </c>
      <c r="P3" s="221">
        <v>0</v>
      </c>
      <c r="Q3" s="939"/>
      <c r="R3" s="942"/>
      <c r="S3" s="942"/>
      <c r="T3" s="942"/>
      <c r="U3" s="942"/>
    </row>
    <row r="4" spans="1:21" s="506" customFormat="1">
      <c r="A4" s="478"/>
      <c r="B4" s="218">
        <v>1083</v>
      </c>
      <c r="C4" s="505" t="s">
        <v>39</v>
      </c>
      <c r="D4" s="508">
        <v>20</v>
      </c>
      <c r="E4" s="220">
        <v>71.2</v>
      </c>
      <c r="F4" s="221">
        <v>1.22</v>
      </c>
      <c r="G4" s="221">
        <v>0.18</v>
      </c>
      <c r="H4" s="221">
        <v>15.42</v>
      </c>
      <c r="I4" s="220">
        <v>1</v>
      </c>
      <c r="J4" s="221">
        <v>0.16</v>
      </c>
      <c r="K4" s="222">
        <v>0</v>
      </c>
      <c r="L4" s="223">
        <v>1.6E-2</v>
      </c>
      <c r="M4" s="223">
        <v>4.0000000000000001E-3</v>
      </c>
      <c r="N4" s="220">
        <v>0</v>
      </c>
      <c r="O4" s="221">
        <v>0.1</v>
      </c>
      <c r="P4" s="221">
        <v>0</v>
      </c>
      <c r="Q4" s="943"/>
      <c r="R4" s="943"/>
      <c r="S4" s="943"/>
      <c r="T4" s="943"/>
      <c r="U4" s="943"/>
    </row>
    <row r="5" spans="1:21" s="506" customFormat="1">
      <c r="A5" s="478"/>
      <c r="B5" s="218">
        <v>4001</v>
      </c>
      <c r="C5" s="505" t="s">
        <v>65</v>
      </c>
      <c r="D5" s="508">
        <v>15</v>
      </c>
      <c r="E5" s="220">
        <v>50.85</v>
      </c>
      <c r="F5" s="221">
        <v>3.0449999999999999</v>
      </c>
      <c r="G5" s="221">
        <v>0.33</v>
      </c>
      <c r="H5" s="221">
        <v>8.8049999999999997</v>
      </c>
      <c r="I5" s="220">
        <v>11.25</v>
      </c>
      <c r="J5" s="221">
        <v>0.81</v>
      </c>
      <c r="K5" s="222">
        <v>0.15</v>
      </c>
      <c r="L5" s="223">
        <v>6.7500000000000004E-2</v>
      </c>
      <c r="M5" s="223">
        <v>2.4E-2</v>
      </c>
      <c r="N5" s="220">
        <v>0</v>
      </c>
      <c r="O5" s="221">
        <v>2.67</v>
      </c>
      <c r="P5" s="221">
        <v>0</v>
      </c>
      <c r="Q5" s="943"/>
      <c r="R5" s="943"/>
      <c r="S5" s="943"/>
      <c r="T5" s="943"/>
      <c r="U5" s="943"/>
    </row>
    <row r="6" spans="1:21" s="506" customFormat="1">
      <c r="A6" s="478"/>
      <c r="B6" s="218">
        <v>17012</v>
      </c>
      <c r="C6" s="505" t="s">
        <v>0</v>
      </c>
      <c r="D6" s="508">
        <v>1.5</v>
      </c>
      <c r="E6" s="220">
        <v>0</v>
      </c>
      <c r="F6" s="221">
        <v>0</v>
      </c>
      <c r="G6" s="221">
        <v>0</v>
      </c>
      <c r="H6" s="221">
        <v>0</v>
      </c>
      <c r="I6" s="220">
        <v>0.33</v>
      </c>
      <c r="J6" s="221">
        <v>0</v>
      </c>
      <c r="K6" s="222">
        <v>0</v>
      </c>
      <c r="L6" s="223">
        <v>0</v>
      </c>
      <c r="M6" s="223">
        <v>0</v>
      </c>
      <c r="N6" s="220">
        <v>0</v>
      </c>
      <c r="O6" s="221">
        <v>0</v>
      </c>
      <c r="P6" s="221">
        <v>1.4864999999999997</v>
      </c>
      <c r="Q6" s="943"/>
      <c r="R6" s="943"/>
      <c r="S6" s="943"/>
      <c r="T6" s="943"/>
      <c r="U6" s="943"/>
    </row>
    <row r="7" spans="1:21" s="506" customFormat="1">
      <c r="A7" s="478"/>
      <c r="B7" s="224">
        <v>16025</v>
      </c>
      <c r="C7" s="346" t="s">
        <v>66</v>
      </c>
      <c r="D7" s="509">
        <v>4</v>
      </c>
      <c r="E7" s="226">
        <v>9.64</v>
      </c>
      <c r="F7" s="227">
        <v>1.2E-2</v>
      </c>
      <c r="G7" s="227">
        <v>0</v>
      </c>
      <c r="H7" s="227">
        <v>1.7280000000000002</v>
      </c>
      <c r="I7" s="226">
        <v>0.08</v>
      </c>
      <c r="J7" s="227">
        <v>0</v>
      </c>
      <c r="K7" s="228">
        <v>0</v>
      </c>
      <c r="L7" s="229">
        <v>0</v>
      </c>
      <c r="M7" s="229">
        <v>0</v>
      </c>
      <c r="N7" s="226">
        <v>0</v>
      </c>
      <c r="O7" s="227">
        <v>0</v>
      </c>
      <c r="P7" s="227">
        <v>0</v>
      </c>
      <c r="Q7" s="944"/>
      <c r="R7" s="944"/>
      <c r="S7" s="944"/>
      <c r="T7" s="944"/>
      <c r="U7" s="944"/>
    </row>
    <row r="8" spans="1:21" s="506" customFormat="1">
      <c r="A8" s="478"/>
      <c r="B8" s="347"/>
      <c r="C8" s="507" t="s">
        <v>220</v>
      </c>
      <c r="D8" s="508">
        <v>100.5</v>
      </c>
      <c r="E8" s="220">
        <v>345.29</v>
      </c>
      <c r="F8" s="221">
        <v>7.9369999999999994</v>
      </c>
      <c r="G8" s="221">
        <v>1.05</v>
      </c>
      <c r="H8" s="221">
        <v>72.212999999999994</v>
      </c>
      <c r="I8" s="220">
        <v>15.66</v>
      </c>
      <c r="J8" s="221">
        <v>1.45</v>
      </c>
      <c r="K8" s="222">
        <v>0.15</v>
      </c>
      <c r="L8" s="223">
        <v>0.13150000000000001</v>
      </c>
      <c r="M8" s="223">
        <v>0.04</v>
      </c>
      <c r="N8" s="220">
        <v>0</v>
      </c>
      <c r="O8" s="221">
        <v>3.07</v>
      </c>
      <c r="P8" s="221">
        <v>1.4864999999999997</v>
      </c>
      <c r="Q8" s="506">
        <v>1.5</v>
      </c>
      <c r="R8" s="506">
        <v>0</v>
      </c>
      <c r="S8" s="506">
        <v>0</v>
      </c>
      <c r="T8" s="506">
        <v>0</v>
      </c>
      <c r="U8" s="506">
        <v>0</v>
      </c>
    </row>
    <row r="9" spans="1:21" s="506" customFormat="1">
      <c r="A9" s="478"/>
      <c r="C9" s="87"/>
      <c r="D9" s="87"/>
    </row>
  </sheetData>
  <mergeCells count="1">
    <mergeCell ref="Q3:U7"/>
  </mergeCells>
  <phoneticPr fontId="1"/>
  <pageMargins left="0.7" right="0.7" top="0.75" bottom="0.75" header="0.3" footer="0.3"/>
  <pageSetup paperSize="9" scale="68" orientation="landscape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7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5.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1470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5">
        <v>2025</v>
      </c>
      <c r="C3" s="25" t="s">
        <v>262</v>
      </c>
      <c r="D3" s="31">
        <v>30</v>
      </c>
      <c r="E3" s="650">
        <v>36.9</v>
      </c>
      <c r="F3" s="489">
        <v>1.35</v>
      </c>
      <c r="G3" s="489">
        <v>0.06</v>
      </c>
      <c r="H3" s="489">
        <v>8.1300000000000008</v>
      </c>
      <c r="I3" s="650">
        <v>4.8</v>
      </c>
      <c r="J3" s="489">
        <v>0.15</v>
      </c>
      <c r="K3" s="490">
        <v>0.3</v>
      </c>
      <c r="L3" s="491">
        <v>3.9000000000000007E-2</v>
      </c>
      <c r="M3" s="492">
        <v>6.0000000000000001E-3</v>
      </c>
      <c r="N3" s="490">
        <v>1.5</v>
      </c>
      <c r="O3" s="493">
        <v>0.75</v>
      </c>
      <c r="P3" s="493">
        <v>0</v>
      </c>
      <c r="Q3" s="936"/>
      <c r="R3" s="936"/>
      <c r="S3" s="936"/>
      <c r="T3" s="936"/>
      <c r="U3" s="936"/>
    </row>
    <row r="4" spans="2:21">
      <c r="B4" s="25">
        <v>3003</v>
      </c>
      <c r="C4" s="25" t="s">
        <v>4</v>
      </c>
      <c r="D4" s="31">
        <v>50</v>
      </c>
      <c r="E4" s="650">
        <v>192</v>
      </c>
      <c r="F4" s="489">
        <v>0</v>
      </c>
      <c r="G4" s="489">
        <v>0</v>
      </c>
      <c r="H4" s="489">
        <v>49.6</v>
      </c>
      <c r="I4" s="650">
        <v>0.5</v>
      </c>
      <c r="J4" s="489">
        <v>0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0</v>
      </c>
      <c r="Q4" s="936"/>
      <c r="R4" s="936"/>
      <c r="S4" s="936"/>
      <c r="T4" s="936"/>
      <c r="U4" s="936"/>
    </row>
    <row r="5" spans="2:21">
      <c r="B5" s="25">
        <v>1114</v>
      </c>
      <c r="C5" s="25" t="s">
        <v>1033</v>
      </c>
      <c r="D5" s="31">
        <v>50</v>
      </c>
      <c r="E5" s="650">
        <v>181</v>
      </c>
      <c r="F5" s="489">
        <v>3.1</v>
      </c>
      <c r="G5" s="489">
        <v>0.45</v>
      </c>
      <c r="H5" s="489">
        <v>39.25</v>
      </c>
      <c r="I5" s="650">
        <v>2.5</v>
      </c>
      <c r="J5" s="489">
        <v>0.4</v>
      </c>
      <c r="K5" s="490">
        <v>0</v>
      </c>
      <c r="L5" s="491">
        <v>4.4999999999999998E-2</v>
      </c>
      <c r="M5" s="492">
        <v>0.01</v>
      </c>
      <c r="N5" s="490">
        <v>0</v>
      </c>
      <c r="O5" s="493">
        <v>0.3</v>
      </c>
      <c r="P5" s="493">
        <v>0</v>
      </c>
      <c r="Q5" s="936"/>
      <c r="R5" s="936"/>
      <c r="S5" s="936"/>
      <c r="T5" s="936"/>
      <c r="U5" s="936"/>
    </row>
    <row r="6" spans="2:21">
      <c r="B6" s="25">
        <v>4004</v>
      </c>
      <c r="C6" s="25" t="s">
        <v>1032</v>
      </c>
      <c r="D6" s="31">
        <v>150</v>
      </c>
      <c r="E6" s="650">
        <v>232.5</v>
      </c>
      <c r="F6" s="489">
        <v>14.7</v>
      </c>
      <c r="G6" s="489">
        <v>0.9</v>
      </c>
      <c r="H6" s="489">
        <v>40.65</v>
      </c>
      <c r="I6" s="650">
        <v>37.5</v>
      </c>
      <c r="J6" s="489">
        <v>4.2</v>
      </c>
      <c r="K6" s="490">
        <v>0</v>
      </c>
      <c r="L6" s="491">
        <v>0.03</v>
      </c>
      <c r="M6" s="492">
        <v>7.4999999999999997E-2</v>
      </c>
      <c r="N6" s="490">
        <v>0</v>
      </c>
      <c r="O6" s="493">
        <v>10.199999999999999</v>
      </c>
      <c r="P6" s="493">
        <v>0</v>
      </c>
      <c r="Q6" s="936"/>
      <c r="R6" s="936"/>
      <c r="S6" s="936"/>
      <c r="T6" s="936"/>
      <c r="U6" s="936"/>
    </row>
    <row r="7" spans="2:21">
      <c r="B7" s="9">
        <v>3003</v>
      </c>
      <c r="C7" s="9" t="s">
        <v>323</v>
      </c>
      <c r="D7" s="171">
        <v>75</v>
      </c>
      <c r="E7" s="638">
        <v>288</v>
      </c>
      <c r="F7" s="387">
        <v>0</v>
      </c>
      <c r="G7" s="387">
        <v>0</v>
      </c>
      <c r="H7" s="387">
        <v>74.400000000000006</v>
      </c>
      <c r="I7" s="638">
        <v>0.75</v>
      </c>
      <c r="J7" s="387">
        <v>0</v>
      </c>
      <c r="K7" s="388">
        <v>0</v>
      </c>
      <c r="L7" s="389">
        <v>0</v>
      </c>
      <c r="M7" s="390">
        <v>0</v>
      </c>
      <c r="N7" s="388">
        <v>0</v>
      </c>
      <c r="O7" s="391">
        <v>0</v>
      </c>
      <c r="P7" s="391">
        <v>0</v>
      </c>
      <c r="Q7" s="937"/>
      <c r="R7" s="937"/>
      <c r="S7" s="937"/>
      <c r="T7" s="937"/>
      <c r="U7" s="937"/>
    </row>
    <row r="8" spans="2:21">
      <c r="B8" s="22"/>
      <c r="C8" s="478" t="s">
        <v>25</v>
      </c>
      <c r="D8" s="22">
        <v>355</v>
      </c>
      <c r="E8" s="487">
        <v>930.4</v>
      </c>
      <c r="F8" s="488">
        <v>19.149999999999999</v>
      </c>
      <c r="G8" s="488">
        <v>1.4100000000000001</v>
      </c>
      <c r="H8" s="488">
        <v>212.03</v>
      </c>
      <c r="I8" s="487">
        <v>46.05</v>
      </c>
      <c r="J8" s="489">
        <v>4.75</v>
      </c>
      <c r="K8" s="490">
        <v>0.3</v>
      </c>
      <c r="L8" s="491">
        <v>0.114</v>
      </c>
      <c r="M8" s="492">
        <v>9.0999999999999998E-2</v>
      </c>
      <c r="N8" s="490">
        <v>1.5</v>
      </c>
      <c r="O8" s="493">
        <v>11.25</v>
      </c>
      <c r="P8" s="493">
        <v>0</v>
      </c>
      <c r="Q8" s="24" t="s">
        <v>125</v>
      </c>
      <c r="R8" s="24" t="s">
        <v>125</v>
      </c>
      <c r="S8" s="24" t="s">
        <v>125</v>
      </c>
      <c r="T8" s="24" t="s">
        <v>125</v>
      </c>
      <c r="U8" s="24" t="s">
        <v>125</v>
      </c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5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22.2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1411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2025</v>
      </c>
      <c r="C3" s="240" t="s">
        <v>2271</v>
      </c>
      <c r="D3" s="240">
        <v>80</v>
      </c>
      <c r="E3" s="240">
        <v>98</v>
      </c>
      <c r="F3" s="240">
        <v>3.6</v>
      </c>
      <c r="G3" s="240">
        <v>0.2</v>
      </c>
      <c r="H3" s="240">
        <v>21.7</v>
      </c>
      <c r="I3" s="240">
        <v>13</v>
      </c>
      <c r="J3" s="240">
        <v>0.4</v>
      </c>
      <c r="K3" s="240">
        <v>1</v>
      </c>
      <c r="L3" s="240">
        <v>0.1</v>
      </c>
      <c r="M3" s="240">
        <v>0.02</v>
      </c>
      <c r="N3" s="240">
        <v>4</v>
      </c>
      <c r="O3" s="240">
        <v>2</v>
      </c>
      <c r="P3" s="240">
        <v>0</v>
      </c>
      <c r="Q3" s="935"/>
      <c r="R3" s="935"/>
      <c r="S3" s="935"/>
      <c r="T3" s="935"/>
      <c r="U3" s="935"/>
    </row>
    <row r="4" spans="2:21">
      <c r="B4" s="240">
        <v>3003</v>
      </c>
      <c r="C4" s="240" t="s">
        <v>863</v>
      </c>
      <c r="D4" s="240">
        <v>50</v>
      </c>
      <c r="E4" s="240">
        <v>192</v>
      </c>
      <c r="F4" s="240">
        <v>0</v>
      </c>
      <c r="G4" s="240">
        <v>0</v>
      </c>
      <c r="H4" s="240">
        <v>49.6</v>
      </c>
      <c r="I4" s="240">
        <v>1</v>
      </c>
      <c r="J4" s="240" t="s">
        <v>862</v>
      </c>
      <c r="K4" s="240">
        <v>0</v>
      </c>
      <c r="L4" s="240">
        <v>0</v>
      </c>
      <c r="M4" s="240">
        <v>0</v>
      </c>
      <c r="N4" s="240">
        <v>0</v>
      </c>
      <c r="O4" s="240">
        <v>0</v>
      </c>
      <c r="P4" s="240">
        <v>0</v>
      </c>
      <c r="Q4" s="936"/>
      <c r="R4" s="936"/>
      <c r="S4" s="936"/>
      <c r="T4" s="936"/>
      <c r="U4" s="936"/>
    </row>
    <row r="5" spans="2:21">
      <c r="B5" s="240">
        <v>1114</v>
      </c>
      <c r="C5" s="240" t="s">
        <v>1410</v>
      </c>
      <c r="D5" s="240">
        <v>50</v>
      </c>
      <c r="E5" s="240">
        <v>181</v>
      </c>
      <c r="F5" s="240">
        <v>3.1</v>
      </c>
      <c r="G5" s="240">
        <v>0.5</v>
      </c>
      <c r="H5" s="240">
        <v>39.299999999999997</v>
      </c>
      <c r="I5" s="240">
        <v>3</v>
      </c>
      <c r="J5" s="240">
        <v>0.4</v>
      </c>
      <c r="K5" s="240">
        <v>0</v>
      </c>
      <c r="L5" s="240">
        <v>0.05</v>
      </c>
      <c r="M5" s="240">
        <v>0.01</v>
      </c>
      <c r="N5" s="240">
        <v>0</v>
      </c>
      <c r="O5" s="240">
        <v>0.3</v>
      </c>
      <c r="P5" s="240">
        <v>0</v>
      </c>
      <c r="Q5" s="936"/>
      <c r="R5" s="936"/>
      <c r="S5" s="936"/>
      <c r="T5" s="936"/>
      <c r="U5" s="936"/>
    </row>
    <row r="6" spans="2:21">
      <c r="B6" s="28"/>
      <c r="C6" s="28" t="s">
        <v>25</v>
      </c>
      <c r="D6" s="161"/>
      <c r="E6" s="241">
        <v>471</v>
      </c>
      <c r="F6" s="241">
        <v>6.7</v>
      </c>
      <c r="G6" s="241">
        <v>0.6</v>
      </c>
      <c r="H6" s="241">
        <v>110.5</v>
      </c>
      <c r="I6" s="241">
        <v>16</v>
      </c>
      <c r="J6" s="241">
        <v>0.8</v>
      </c>
      <c r="K6" s="241">
        <v>1</v>
      </c>
      <c r="L6" s="241">
        <v>0.15</v>
      </c>
      <c r="M6" s="241">
        <v>0.03</v>
      </c>
      <c r="N6" s="241">
        <v>4</v>
      </c>
      <c r="O6" s="241">
        <v>2.2999999999999998</v>
      </c>
      <c r="P6" s="468">
        <v>0</v>
      </c>
      <c r="Q6" s="24" t="s">
        <v>125</v>
      </c>
      <c r="R6" s="24" t="s">
        <v>125</v>
      </c>
      <c r="S6" s="24" t="s">
        <v>125</v>
      </c>
      <c r="T6" s="24" t="s">
        <v>125</v>
      </c>
      <c r="U6" s="24" t="s">
        <v>125</v>
      </c>
    </row>
    <row r="7" spans="2:21">
      <c r="D7" s="14"/>
      <c r="E7" s="14"/>
      <c r="F7" s="14"/>
      <c r="G7" s="14"/>
    </row>
    <row r="8" spans="2:21">
      <c r="C8" s="10"/>
      <c r="D8" s="17"/>
      <c r="E8" s="18"/>
      <c r="F8" s="17"/>
      <c r="G8" s="18"/>
      <c r="H8" s="11"/>
      <c r="I8" s="12"/>
      <c r="J8" s="12"/>
      <c r="K8" s="12"/>
      <c r="L8" s="12"/>
      <c r="M8" s="12"/>
      <c r="N8" s="12"/>
      <c r="O8" s="12"/>
      <c r="P8" s="12"/>
    </row>
    <row r="9" spans="2:21">
      <c r="C9" s="10"/>
      <c r="D9" s="1"/>
      <c r="E9" s="12"/>
      <c r="F9" s="12"/>
      <c r="G9" s="12"/>
      <c r="H9" s="12"/>
      <c r="I9" s="1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2:21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</sheetData>
  <mergeCells count="1">
    <mergeCell ref="Q3:U5"/>
  </mergeCells>
  <phoneticPr fontId="1"/>
  <pageMargins left="0.7" right="0.7" top="0.75" bottom="0.75" header="0.3" footer="0.3"/>
  <pageSetup paperSize="9" scale="83" orientation="landscape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6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5.125" style="478" bestFit="1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1412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4004</v>
      </c>
      <c r="C3" s="240" t="s">
        <v>1025</v>
      </c>
      <c r="D3" s="240">
        <v>150</v>
      </c>
      <c r="E3" s="240">
        <v>233</v>
      </c>
      <c r="F3" s="240">
        <v>14.7</v>
      </c>
      <c r="G3" s="240">
        <v>0.9</v>
      </c>
      <c r="H3" s="240">
        <v>40.700000000000003</v>
      </c>
      <c r="I3" s="240">
        <v>38</v>
      </c>
      <c r="J3" s="240">
        <v>4.2</v>
      </c>
      <c r="K3" s="240">
        <v>0</v>
      </c>
      <c r="L3" s="240">
        <v>0.03</v>
      </c>
      <c r="M3" s="240">
        <v>0.08</v>
      </c>
      <c r="N3" s="240" t="s">
        <v>862</v>
      </c>
      <c r="O3" s="240">
        <v>10.199999999999999</v>
      </c>
      <c r="P3" s="240">
        <v>0</v>
      </c>
      <c r="Q3" s="935"/>
      <c r="R3" s="935"/>
      <c r="S3" s="935"/>
      <c r="T3" s="935"/>
      <c r="U3" s="935"/>
    </row>
    <row r="4" spans="2:21">
      <c r="B4" s="240">
        <v>3003</v>
      </c>
      <c r="C4" s="240" t="s">
        <v>863</v>
      </c>
      <c r="D4" s="240">
        <v>80</v>
      </c>
      <c r="E4" s="240">
        <v>307</v>
      </c>
      <c r="F4" s="240">
        <v>0</v>
      </c>
      <c r="G4" s="240">
        <v>0</v>
      </c>
      <c r="H4" s="240">
        <v>79.400000000000006</v>
      </c>
      <c r="I4" s="240">
        <v>1</v>
      </c>
      <c r="J4" s="240" t="s">
        <v>862</v>
      </c>
      <c r="K4" s="240">
        <v>0</v>
      </c>
      <c r="L4" s="240">
        <v>0</v>
      </c>
      <c r="M4" s="240">
        <v>0</v>
      </c>
      <c r="N4" s="240">
        <v>0</v>
      </c>
      <c r="O4" s="240">
        <v>0</v>
      </c>
      <c r="P4" s="240">
        <v>0</v>
      </c>
      <c r="Q4" s="936"/>
      <c r="R4" s="936"/>
      <c r="S4" s="936"/>
      <c r="T4" s="936"/>
      <c r="U4" s="936"/>
    </row>
    <row r="5" spans="2:21">
      <c r="B5" s="240">
        <v>2029</v>
      </c>
      <c r="C5" s="240" t="s">
        <v>998</v>
      </c>
      <c r="D5" s="240">
        <v>30</v>
      </c>
      <c r="E5" s="240">
        <v>104</v>
      </c>
      <c r="F5" s="240">
        <v>0.1</v>
      </c>
      <c r="G5" s="240">
        <v>0.1</v>
      </c>
      <c r="H5" s="240">
        <v>25.7</v>
      </c>
      <c r="I5" s="240">
        <v>5</v>
      </c>
      <c r="J5" s="240">
        <v>0.6</v>
      </c>
      <c r="K5" s="240">
        <v>0</v>
      </c>
      <c r="L5" s="240">
        <v>0</v>
      </c>
      <c r="M5" s="240">
        <v>0</v>
      </c>
      <c r="N5" s="240">
        <v>0</v>
      </c>
      <c r="O5" s="240">
        <v>0</v>
      </c>
      <c r="P5" s="240">
        <v>0</v>
      </c>
      <c r="Q5" s="936"/>
      <c r="R5" s="936"/>
      <c r="S5" s="936"/>
      <c r="T5" s="936"/>
      <c r="U5" s="936"/>
    </row>
    <row r="6" spans="2:21">
      <c r="B6" s="240">
        <v>3003</v>
      </c>
      <c r="C6" s="240" t="s">
        <v>863</v>
      </c>
      <c r="D6" s="240">
        <v>20</v>
      </c>
      <c r="E6" s="240">
        <v>77</v>
      </c>
      <c r="F6" s="240">
        <v>0</v>
      </c>
      <c r="G6" s="240">
        <v>0</v>
      </c>
      <c r="H6" s="240">
        <v>19.8</v>
      </c>
      <c r="I6" s="240">
        <v>0</v>
      </c>
      <c r="J6" s="240" t="s">
        <v>862</v>
      </c>
      <c r="K6" s="240">
        <v>0</v>
      </c>
      <c r="L6" s="240">
        <v>0</v>
      </c>
      <c r="M6" s="240">
        <v>0</v>
      </c>
      <c r="N6" s="240">
        <v>0</v>
      </c>
      <c r="O6" s="240">
        <v>0</v>
      </c>
      <c r="P6" s="240">
        <v>0</v>
      </c>
      <c r="Q6" s="936"/>
      <c r="R6" s="936"/>
      <c r="S6" s="936"/>
      <c r="T6" s="936"/>
      <c r="U6" s="936"/>
    </row>
    <row r="7" spans="2:21">
      <c r="B7" s="28"/>
      <c r="C7" s="28" t="s">
        <v>25</v>
      </c>
      <c r="D7" s="161"/>
      <c r="E7" s="241">
        <v>721</v>
      </c>
      <c r="F7" s="241">
        <v>14.8</v>
      </c>
      <c r="G7" s="468">
        <v>1</v>
      </c>
      <c r="H7" s="241">
        <v>165.5</v>
      </c>
      <c r="I7" s="241">
        <v>44</v>
      </c>
      <c r="J7" s="241">
        <v>4.8</v>
      </c>
      <c r="K7" s="241">
        <v>0</v>
      </c>
      <c r="L7" s="241">
        <v>0.03</v>
      </c>
      <c r="M7" s="241">
        <v>0.08</v>
      </c>
      <c r="N7" s="241">
        <v>0</v>
      </c>
      <c r="O7" s="241">
        <v>10.199999999999999</v>
      </c>
      <c r="P7" s="468">
        <v>0</v>
      </c>
      <c r="Q7" s="24" t="s">
        <v>125</v>
      </c>
      <c r="R7" s="24" t="s">
        <v>125</v>
      </c>
      <c r="S7" s="24" t="s">
        <v>125</v>
      </c>
      <c r="T7" s="24" t="s">
        <v>125</v>
      </c>
      <c r="U7" s="24" t="s">
        <v>125</v>
      </c>
    </row>
    <row r="8" spans="2:21">
      <c r="D8" s="14"/>
      <c r="E8" s="14"/>
      <c r="F8" s="14"/>
      <c r="G8" s="14"/>
    </row>
    <row r="9" spans="2:21">
      <c r="C9" s="10"/>
      <c r="D9" s="17"/>
      <c r="E9" s="18"/>
      <c r="F9" s="17"/>
      <c r="G9" s="18"/>
      <c r="H9" s="11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2:21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</sheetData>
  <mergeCells count="1">
    <mergeCell ref="Q3:U6"/>
  </mergeCells>
  <phoneticPr fontId="1"/>
  <pageMargins left="0.7" right="0.7" top="0.75" bottom="0.75" header="0.3" footer="0.3"/>
  <pageSetup paperSize="9" scale="83" orientation="landscape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5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5.125" style="478" bestFit="1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2157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2029</v>
      </c>
      <c r="C3" s="240" t="s">
        <v>998</v>
      </c>
      <c r="D3" s="240">
        <v>60</v>
      </c>
      <c r="E3" s="240">
        <v>208</v>
      </c>
      <c r="F3" s="240">
        <v>0.1</v>
      </c>
      <c r="G3" s="240">
        <v>0.1</v>
      </c>
      <c r="H3" s="240">
        <v>51.4</v>
      </c>
      <c r="I3" s="240">
        <v>11</v>
      </c>
      <c r="J3" s="240">
        <v>1.2</v>
      </c>
      <c r="K3" s="240">
        <v>0</v>
      </c>
      <c r="L3" s="240">
        <v>0</v>
      </c>
      <c r="M3" s="240">
        <v>0</v>
      </c>
      <c r="N3" s="240">
        <v>0</v>
      </c>
      <c r="O3" s="240">
        <v>0</v>
      </c>
      <c r="P3" s="240">
        <v>0</v>
      </c>
      <c r="Q3" s="935"/>
      <c r="R3" s="935"/>
      <c r="S3" s="935"/>
      <c r="T3" s="935"/>
      <c r="U3" s="935"/>
    </row>
    <row r="4" spans="2:21">
      <c r="B4" s="240">
        <v>3003</v>
      </c>
      <c r="C4" s="240" t="s">
        <v>863</v>
      </c>
      <c r="D4" s="240">
        <v>20</v>
      </c>
      <c r="E4" s="240">
        <v>77</v>
      </c>
      <c r="F4" s="240">
        <v>0</v>
      </c>
      <c r="G4" s="240">
        <v>0</v>
      </c>
      <c r="H4" s="240">
        <v>19.8</v>
      </c>
      <c r="I4" s="240">
        <v>0</v>
      </c>
      <c r="J4" s="240" t="s">
        <v>862</v>
      </c>
      <c r="K4" s="240">
        <v>0</v>
      </c>
      <c r="L4" s="240">
        <v>0</v>
      </c>
      <c r="M4" s="240">
        <v>0</v>
      </c>
      <c r="N4" s="240">
        <v>0</v>
      </c>
      <c r="O4" s="240">
        <v>0</v>
      </c>
      <c r="P4" s="240">
        <v>0</v>
      </c>
      <c r="Q4" s="936"/>
      <c r="R4" s="936"/>
      <c r="S4" s="936"/>
      <c r="T4" s="936"/>
      <c r="U4" s="936"/>
    </row>
    <row r="5" spans="2:21">
      <c r="B5" s="240">
        <v>3001</v>
      </c>
      <c r="C5" s="240" t="s">
        <v>296</v>
      </c>
      <c r="D5" s="240">
        <v>40</v>
      </c>
      <c r="E5" s="240">
        <v>142</v>
      </c>
      <c r="F5" s="240">
        <v>0.7</v>
      </c>
      <c r="G5" s="240" t="s">
        <v>862</v>
      </c>
      <c r="H5" s="240">
        <v>35.9</v>
      </c>
      <c r="I5" s="240">
        <v>96</v>
      </c>
      <c r="J5" s="240">
        <v>1.9</v>
      </c>
      <c r="K5" s="240">
        <v>0</v>
      </c>
      <c r="L5" s="240">
        <v>0.02</v>
      </c>
      <c r="M5" s="240">
        <v>0.03</v>
      </c>
      <c r="N5" s="240">
        <v>0</v>
      </c>
      <c r="O5" s="240">
        <v>0</v>
      </c>
      <c r="P5" s="240">
        <v>0</v>
      </c>
      <c r="Q5" s="936"/>
      <c r="R5" s="936"/>
      <c r="S5" s="936"/>
      <c r="T5" s="936"/>
      <c r="U5" s="936"/>
    </row>
    <row r="6" spans="2:21">
      <c r="B6" s="28"/>
      <c r="C6" s="28" t="s">
        <v>2156</v>
      </c>
      <c r="D6" s="161"/>
      <c r="E6" s="241">
        <v>427</v>
      </c>
      <c r="F6" s="241">
        <v>0.8</v>
      </c>
      <c r="G6" s="241">
        <v>0.1</v>
      </c>
      <c r="H6" s="241">
        <v>107.1</v>
      </c>
      <c r="I6" s="241">
        <v>107</v>
      </c>
      <c r="J6" s="241">
        <v>3.1</v>
      </c>
      <c r="K6" s="241">
        <v>0</v>
      </c>
      <c r="L6" s="241">
        <v>0.02</v>
      </c>
      <c r="M6" s="241">
        <v>0.03</v>
      </c>
      <c r="N6" s="241">
        <v>0</v>
      </c>
      <c r="O6" s="468">
        <v>0</v>
      </c>
      <c r="P6" s="468">
        <v>0</v>
      </c>
      <c r="Q6" s="24" t="s">
        <v>2155</v>
      </c>
      <c r="R6" s="24" t="s">
        <v>2155</v>
      </c>
      <c r="S6" s="24" t="s">
        <v>2155</v>
      </c>
      <c r="T6" s="24" t="s">
        <v>2155</v>
      </c>
      <c r="U6" s="24" t="s">
        <v>2155</v>
      </c>
    </row>
    <row r="7" spans="2:21">
      <c r="D7" s="14"/>
      <c r="E7" s="14"/>
      <c r="F7" s="14"/>
      <c r="G7" s="14"/>
    </row>
    <row r="8" spans="2:21">
      <c r="C8" s="10"/>
      <c r="D8" s="17"/>
      <c r="E8" s="18"/>
      <c r="F8" s="17"/>
      <c r="G8" s="18"/>
      <c r="H8" s="11"/>
      <c r="I8" s="12"/>
      <c r="J8" s="12"/>
      <c r="K8" s="12"/>
      <c r="L8" s="12"/>
      <c r="M8" s="12"/>
      <c r="N8" s="12"/>
      <c r="O8" s="12"/>
      <c r="P8" s="12"/>
    </row>
    <row r="9" spans="2:21">
      <c r="C9" s="10"/>
      <c r="D9" s="1"/>
      <c r="E9" s="12"/>
      <c r="F9" s="12"/>
      <c r="G9" s="12"/>
      <c r="H9" s="12"/>
      <c r="I9" s="1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2:21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</sheetData>
  <mergeCells count="1">
    <mergeCell ref="Q3:U5"/>
  </mergeCells>
  <phoneticPr fontId="1"/>
  <pageMargins left="0.7" right="0.7" top="0.75" bottom="0.75" header="0.3" footer="0.3"/>
  <pageSetup paperSize="9" scale="83" orientation="landscape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6"/>
  <sheetViews>
    <sheetView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7.875" style="478" customWidth="1"/>
    <col min="4" max="16" width="11.125" style="478" customWidth="1"/>
    <col min="17" max="16384" width="9" style="478"/>
  </cols>
  <sheetData>
    <row r="1" spans="2:21">
      <c r="B1" s="29" t="s">
        <v>1473</v>
      </c>
      <c r="E1" s="544"/>
      <c r="F1" s="545"/>
      <c r="G1" s="545"/>
      <c r="H1" s="545"/>
      <c r="I1" s="544"/>
      <c r="J1" s="545"/>
      <c r="L1" s="546"/>
      <c r="M1" s="546"/>
      <c r="O1" s="545"/>
      <c r="P1" s="545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78">
        <v>2033</v>
      </c>
      <c r="C3" s="478" t="s">
        <v>1471</v>
      </c>
      <c r="D3" s="478">
        <v>15</v>
      </c>
      <c r="E3" s="544">
        <v>49.8</v>
      </c>
      <c r="F3" s="545">
        <v>1.4999999999999999E-2</v>
      </c>
      <c r="G3" s="545">
        <v>0.03</v>
      </c>
      <c r="H3" s="545">
        <v>12.3</v>
      </c>
      <c r="I3" s="544">
        <v>7.5</v>
      </c>
      <c r="J3" s="545">
        <v>0.42</v>
      </c>
      <c r="K3" s="478">
        <v>0</v>
      </c>
      <c r="L3" s="546">
        <v>0</v>
      </c>
      <c r="M3" s="546">
        <v>0</v>
      </c>
      <c r="N3" s="478">
        <v>0</v>
      </c>
      <c r="O3" s="545">
        <v>0</v>
      </c>
      <c r="P3" s="545">
        <v>0</v>
      </c>
      <c r="Q3" s="1003"/>
      <c r="R3" s="1003"/>
      <c r="S3" s="1003"/>
      <c r="T3" s="1003"/>
      <c r="U3" s="1003"/>
    </row>
    <row r="4" spans="2:21">
      <c r="B4" s="25">
        <v>3004</v>
      </c>
      <c r="C4" s="25" t="s">
        <v>83</v>
      </c>
      <c r="D4" s="25">
        <v>30</v>
      </c>
      <c r="E4" s="548">
        <v>114.6</v>
      </c>
      <c r="F4" s="549">
        <v>0</v>
      </c>
      <c r="G4" s="549">
        <v>0</v>
      </c>
      <c r="H4" s="549">
        <v>29.61</v>
      </c>
      <c r="I4" s="548">
        <v>1.8</v>
      </c>
      <c r="J4" s="549">
        <v>0.03</v>
      </c>
      <c r="K4" s="25">
        <v>0</v>
      </c>
      <c r="L4" s="550">
        <v>0</v>
      </c>
      <c r="M4" s="550">
        <v>3.0000000000000001E-3</v>
      </c>
      <c r="N4" s="25">
        <v>0</v>
      </c>
      <c r="O4" s="549">
        <v>0</v>
      </c>
      <c r="P4" s="549">
        <v>0</v>
      </c>
      <c r="Q4" s="1004"/>
      <c r="R4" s="1004"/>
      <c r="S4" s="1004"/>
      <c r="T4" s="1004"/>
      <c r="U4" s="1004"/>
    </row>
    <row r="5" spans="2:21">
      <c r="B5" s="9">
        <v>4029</v>
      </c>
      <c r="C5" s="9" t="s">
        <v>1395</v>
      </c>
      <c r="D5" s="9">
        <v>4</v>
      </c>
      <c r="E5" s="547">
        <v>17.48</v>
      </c>
      <c r="F5" s="551">
        <v>1.42</v>
      </c>
      <c r="G5" s="551">
        <v>0.93599999999999994</v>
      </c>
      <c r="H5" s="551">
        <v>1.24</v>
      </c>
      <c r="I5" s="547">
        <v>10</v>
      </c>
      <c r="J5" s="551">
        <v>0.36799999999999999</v>
      </c>
      <c r="K5" s="9">
        <v>0</v>
      </c>
      <c r="L5" s="552">
        <v>3.04E-2</v>
      </c>
      <c r="M5" s="552">
        <v>1.04E-2</v>
      </c>
      <c r="N5" s="9">
        <v>0</v>
      </c>
      <c r="O5" s="551">
        <v>0.67599999999999993</v>
      </c>
      <c r="P5" s="551">
        <v>0</v>
      </c>
      <c r="Q5" s="1005"/>
      <c r="R5" s="1005"/>
      <c r="S5" s="1005"/>
      <c r="T5" s="1005"/>
      <c r="U5" s="1005"/>
    </row>
    <row r="6" spans="2:21">
      <c r="C6" s="28" t="s">
        <v>25</v>
      </c>
      <c r="D6" s="478">
        <v>49</v>
      </c>
      <c r="E6" s="544">
        <v>181.87999999999997</v>
      </c>
      <c r="F6" s="545">
        <v>1.4349999999999998</v>
      </c>
      <c r="G6" s="545">
        <v>0.96599999999999997</v>
      </c>
      <c r="H6" s="545">
        <v>43.15</v>
      </c>
      <c r="I6" s="544">
        <v>19.3</v>
      </c>
      <c r="J6" s="545">
        <v>0.81799999999999995</v>
      </c>
      <c r="K6" s="478">
        <v>0</v>
      </c>
      <c r="L6" s="546">
        <v>3.04E-2</v>
      </c>
      <c r="M6" s="546">
        <v>1.3399999999999999E-2</v>
      </c>
      <c r="N6" s="478">
        <v>0</v>
      </c>
      <c r="O6" s="545">
        <v>0.67599999999999993</v>
      </c>
      <c r="P6" s="545">
        <v>0</v>
      </c>
      <c r="Q6" s="1" t="s">
        <v>125</v>
      </c>
      <c r="R6" s="1" t="s">
        <v>125</v>
      </c>
      <c r="S6" s="1" t="s">
        <v>125</v>
      </c>
      <c r="T6" s="1" t="s">
        <v>125</v>
      </c>
      <c r="U6" s="1" t="s">
        <v>125</v>
      </c>
    </row>
  </sheetData>
  <mergeCells count="1">
    <mergeCell ref="Q3:U5"/>
  </mergeCells>
  <phoneticPr fontId="1"/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5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8.37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1413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4001</v>
      </c>
      <c r="C3" s="240" t="s">
        <v>2270</v>
      </c>
      <c r="D3" s="240">
        <v>100</v>
      </c>
      <c r="E3" s="240">
        <v>339</v>
      </c>
      <c r="F3" s="240">
        <v>20.3</v>
      </c>
      <c r="G3" s="240">
        <v>2.2000000000000002</v>
      </c>
      <c r="H3" s="240">
        <v>58.7</v>
      </c>
      <c r="I3" s="240">
        <v>75</v>
      </c>
      <c r="J3" s="240">
        <v>5.4</v>
      </c>
      <c r="K3" s="240">
        <v>1</v>
      </c>
      <c r="L3" s="240">
        <v>0.45</v>
      </c>
      <c r="M3" s="240">
        <v>0.16</v>
      </c>
      <c r="N3" s="240" t="s">
        <v>862</v>
      </c>
      <c r="O3" s="240">
        <v>17.8</v>
      </c>
      <c r="P3" s="240">
        <v>0</v>
      </c>
      <c r="Q3" s="935"/>
      <c r="R3" s="935"/>
      <c r="S3" s="935"/>
      <c r="T3" s="935"/>
      <c r="U3" s="935"/>
    </row>
    <row r="4" spans="2:21">
      <c r="B4" s="240">
        <v>3003</v>
      </c>
      <c r="C4" s="240" t="s">
        <v>863</v>
      </c>
      <c r="D4" s="240">
        <v>150</v>
      </c>
      <c r="E4" s="240">
        <v>576</v>
      </c>
      <c r="F4" s="240">
        <v>0</v>
      </c>
      <c r="G4" s="240">
        <v>0</v>
      </c>
      <c r="H4" s="240">
        <v>148.80000000000001</v>
      </c>
      <c r="I4" s="240">
        <v>2</v>
      </c>
      <c r="J4" s="240" t="s">
        <v>862</v>
      </c>
      <c r="K4" s="240">
        <v>0</v>
      </c>
      <c r="L4" s="240">
        <v>0</v>
      </c>
      <c r="M4" s="240">
        <v>0</v>
      </c>
      <c r="N4" s="240">
        <v>0</v>
      </c>
      <c r="O4" s="240">
        <v>0</v>
      </c>
      <c r="P4" s="240">
        <v>0</v>
      </c>
      <c r="Q4" s="936"/>
      <c r="R4" s="936"/>
      <c r="S4" s="936"/>
      <c r="T4" s="936"/>
      <c r="U4" s="936"/>
    </row>
    <row r="5" spans="2:21">
      <c r="B5" s="240">
        <v>3005</v>
      </c>
      <c r="C5" s="240" t="s">
        <v>1026</v>
      </c>
      <c r="D5" s="240">
        <v>10</v>
      </c>
      <c r="E5" s="240">
        <v>39</v>
      </c>
      <c r="F5" s="240">
        <v>0</v>
      </c>
      <c r="G5" s="240">
        <v>0</v>
      </c>
      <c r="H5" s="240">
        <v>10</v>
      </c>
      <c r="I5" s="240" t="s">
        <v>862</v>
      </c>
      <c r="J5" s="240" t="s">
        <v>862</v>
      </c>
      <c r="K5" s="240">
        <v>0</v>
      </c>
      <c r="L5" s="240">
        <v>0</v>
      </c>
      <c r="M5" s="240">
        <v>0</v>
      </c>
      <c r="N5" s="240">
        <v>0</v>
      </c>
      <c r="O5" s="240">
        <v>0</v>
      </c>
      <c r="P5" s="240">
        <v>0</v>
      </c>
      <c r="Q5" s="936"/>
      <c r="R5" s="936"/>
      <c r="S5" s="936"/>
      <c r="T5" s="936"/>
      <c r="U5" s="936"/>
    </row>
    <row r="6" spans="2:21">
      <c r="B6" s="28"/>
      <c r="C6" s="28" t="s">
        <v>25</v>
      </c>
      <c r="D6" s="161"/>
      <c r="E6" s="241">
        <v>954</v>
      </c>
      <c r="F6" s="241">
        <v>20.3</v>
      </c>
      <c r="G6" s="241">
        <v>2.2000000000000002</v>
      </c>
      <c r="H6" s="241">
        <v>217.5</v>
      </c>
      <c r="I6" s="241">
        <v>77</v>
      </c>
      <c r="J6" s="241">
        <v>5.4</v>
      </c>
      <c r="K6" s="241">
        <v>1</v>
      </c>
      <c r="L6" s="241">
        <v>0.45</v>
      </c>
      <c r="M6" s="241">
        <v>0.16</v>
      </c>
      <c r="N6" s="241">
        <v>0</v>
      </c>
      <c r="O6" s="241">
        <v>17.8</v>
      </c>
      <c r="P6" s="560">
        <v>0</v>
      </c>
      <c r="Q6" s="24" t="s">
        <v>125</v>
      </c>
      <c r="R6" s="24" t="s">
        <v>125</v>
      </c>
      <c r="S6" s="24" t="s">
        <v>125</v>
      </c>
      <c r="T6" s="24" t="s">
        <v>125</v>
      </c>
      <c r="U6" s="24" t="s">
        <v>125</v>
      </c>
    </row>
    <row r="7" spans="2:21">
      <c r="D7" s="14"/>
      <c r="E7" s="14"/>
      <c r="F7" s="14"/>
      <c r="G7" s="14"/>
    </row>
    <row r="8" spans="2:21">
      <c r="C8" s="10"/>
      <c r="D8" s="17"/>
      <c r="E8" s="18"/>
      <c r="F8" s="17"/>
      <c r="G8" s="18"/>
      <c r="H8" s="11"/>
      <c r="I8" s="12"/>
      <c r="J8" s="12"/>
      <c r="K8" s="12"/>
      <c r="L8" s="12"/>
      <c r="M8" s="12"/>
      <c r="N8" s="12"/>
      <c r="O8" s="12"/>
      <c r="P8" s="12"/>
    </row>
    <row r="9" spans="2:21">
      <c r="C9" s="10"/>
      <c r="D9" s="1"/>
      <c r="E9" s="12"/>
      <c r="F9" s="12"/>
      <c r="G9" s="12"/>
      <c r="H9" s="12"/>
      <c r="I9" s="1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2:21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</sheetData>
  <mergeCells count="1">
    <mergeCell ref="Q3:U5"/>
  </mergeCells>
  <phoneticPr fontId="1"/>
  <pageMargins left="0.7" right="0.7" top="0.75" bottom="0.75" header="0.3" footer="0.3"/>
  <pageSetup paperSize="9" scale="83" orientation="landscape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18.375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1:21" s="415" customFormat="1">
      <c r="A1" s="478"/>
      <c r="B1" s="561" t="s">
        <v>1477</v>
      </c>
      <c r="E1" s="562"/>
      <c r="F1" s="563"/>
      <c r="G1" s="563"/>
      <c r="H1" s="563"/>
      <c r="I1" s="562"/>
      <c r="J1" s="563"/>
      <c r="L1" s="564"/>
      <c r="M1" s="564"/>
      <c r="O1" s="563"/>
      <c r="P1" s="563"/>
    </row>
    <row r="2" spans="1:21" s="478" customFormat="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 s="506" customFormat="1">
      <c r="A3" s="478"/>
      <c r="B3" s="817">
        <v>5035</v>
      </c>
      <c r="C3" s="87" t="s">
        <v>1476</v>
      </c>
      <c r="D3" s="817">
        <v>100</v>
      </c>
      <c r="E3" s="817">
        <v>585</v>
      </c>
      <c r="F3" s="817">
        <v>26.5</v>
      </c>
      <c r="G3" s="817">
        <v>49.4</v>
      </c>
      <c r="H3" s="817">
        <v>19.600000000000001</v>
      </c>
      <c r="I3" s="817">
        <v>50</v>
      </c>
      <c r="J3" s="817">
        <v>1.7</v>
      </c>
      <c r="K3" s="817">
        <v>0</v>
      </c>
      <c r="L3" s="817">
        <v>0.23</v>
      </c>
      <c r="M3" s="566">
        <v>0.1</v>
      </c>
      <c r="N3" s="817">
        <v>0</v>
      </c>
      <c r="O3" s="817">
        <v>7.2</v>
      </c>
      <c r="P3" s="817">
        <v>0</v>
      </c>
      <c r="Q3" s="1006"/>
      <c r="R3" s="1006"/>
      <c r="S3" s="1006"/>
      <c r="T3" s="1006"/>
      <c r="U3" s="1006"/>
    </row>
    <row r="4" spans="1:21" s="506" customFormat="1">
      <c r="A4" s="478"/>
      <c r="B4" s="817">
        <v>3003</v>
      </c>
      <c r="C4" s="87" t="s">
        <v>4</v>
      </c>
      <c r="D4" s="817">
        <v>50</v>
      </c>
      <c r="E4" s="817">
        <v>191</v>
      </c>
      <c r="F4" s="817">
        <v>0</v>
      </c>
      <c r="G4" s="817">
        <v>0</v>
      </c>
      <c r="H4" s="817">
        <v>49.4</v>
      </c>
      <c r="I4" s="817">
        <v>0</v>
      </c>
      <c r="J4" s="817">
        <v>0</v>
      </c>
      <c r="K4" s="817">
        <v>0</v>
      </c>
      <c r="L4" s="817">
        <v>0</v>
      </c>
      <c r="M4" s="817">
        <v>0</v>
      </c>
      <c r="N4" s="817">
        <v>0</v>
      </c>
      <c r="O4" s="817">
        <v>0</v>
      </c>
      <c r="P4" s="817">
        <v>0</v>
      </c>
      <c r="Q4" s="1007"/>
      <c r="R4" s="1007"/>
      <c r="S4" s="1007"/>
      <c r="T4" s="1007"/>
      <c r="U4" s="1007"/>
    </row>
    <row r="5" spans="1:21" s="506" customFormat="1">
      <c r="A5" s="478"/>
      <c r="B5" s="818">
        <v>17015</v>
      </c>
      <c r="C5" s="84" t="s">
        <v>73</v>
      </c>
      <c r="D5" s="818">
        <v>5</v>
      </c>
      <c r="E5" s="818">
        <v>0</v>
      </c>
      <c r="F5" s="818">
        <v>0</v>
      </c>
      <c r="G5" s="818">
        <v>0</v>
      </c>
      <c r="H5" s="818">
        <v>0</v>
      </c>
      <c r="I5" s="818">
        <v>0</v>
      </c>
      <c r="J5" s="818">
        <v>0</v>
      </c>
      <c r="K5" s="818">
        <v>0</v>
      </c>
      <c r="L5" s="818">
        <v>0</v>
      </c>
      <c r="M5" s="818">
        <v>0</v>
      </c>
      <c r="N5" s="818">
        <v>0</v>
      </c>
      <c r="O5" s="818">
        <v>0</v>
      </c>
      <c r="P5" s="818">
        <v>0</v>
      </c>
      <c r="Q5" s="1008"/>
      <c r="R5" s="1008"/>
      <c r="S5" s="1008"/>
      <c r="T5" s="1008"/>
      <c r="U5" s="1008"/>
    </row>
    <row r="6" spans="1:21" s="506" customFormat="1">
      <c r="A6" s="478"/>
      <c r="C6" s="506" t="s">
        <v>64</v>
      </c>
      <c r="D6" s="817">
        <f t="shared" ref="D6:P6" si="0">D3+D4+D5</f>
        <v>155</v>
      </c>
      <c r="E6" s="817">
        <f t="shared" si="0"/>
        <v>776</v>
      </c>
      <c r="F6" s="817">
        <f t="shared" si="0"/>
        <v>26.5</v>
      </c>
      <c r="G6" s="817">
        <f t="shared" si="0"/>
        <v>49.4</v>
      </c>
      <c r="H6" s="568">
        <f t="shared" si="0"/>
        <v>69</v>
      </c>
      <c r="I6" s="817">
        <f t="shared" si="0"/>
        <v>50</v>
      </c>
      <c r="J6" s="817">
        <f t="shared" si="0"/>
        <v>1.7</v>
      </c>
      <c r="K6" s="817">
        <f t="shared" si="0"/>
        <v>0</v>
      </c>
      <c r="L6" s="817">
        <f t="shared" si="0"/>
        <v>0.23</v>
      </c>
      <c r="M6" s="566">
        <f t="shared" si="0"/>
        <v>0.1</v>
      </c>
      <c r="N6" s="817">
        <f t="shared" si="0"/>
        <v>0</v>
      </c>
      <c r="O6" s="817">
        <f t="shared" si="0"/>
        <v>7.2</v>
      </c>
      <c r="P6" s="817">
        <f t="shared" si="0"/>
        <v>0</v>
      </c>
      <c r="Q6" s="817">
        <v>0</v>
      </c>
      <c r="R6" s="817">
        <v>0</v>
      </c>
      <c r="S6" s="817">
        <v>0</v>
      </c>
      <c r="T6" s="817">
        <v>0</v>
      </c>
      <c r="U6" s="817">
        <v>0</v>
      </c>
    </row>
  </sheetData>
  <mergeCells count="1">
    <mergeCell ref="Q3:U5"/>
  </mergeCells>
  <phoneticPr fontId="1"/>
  <pageMargins left="0.75" right="0.75" top="1" bottom="1" header="0.51200000000000001" footer="0.5120000000000000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4"/>
  <sheetViews>
    <sheetView workbookViewId="0"/>
  </sheetViews>
  <sheetFormatPr defaultColWidth="8.875" defaultRowHeight="13.5"/>
  <cols>
    <col min="1" max="1" width="3.875" style="478" customWidth="1"/>
    <col min="2" max="2" width="12.625" style="478" customWidth="1"/>
    <col min="3" max="3" width="15.125" style="478" bestFit="1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1414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12010</v>
      </c>
      <c r="C3" s="240" t="s">
        <v>1407</v>
      </c>
      <c r="D3" s="240">
        <v>34</v>
      </c>
      <c r="E3" s="240">
        <v>132</v>
      </c>
      <c r="F3" s="240">
        <v>5.6</v>
      </c>
      <c r="G3" s="240">
        <v>11.4</v>
      </c>
      <c r="H3" s="240">
        <v>0</v>
      </c>
      <c r="I3" s="240">
        <v>51</v>
      </c>
      <c r="J3" s="240">
        <v>2</v>
      </c>
      <c r="K3" s="240">
        <v>163</v>
      </c>
      <c r="L3" s="240">
        <v>7.0000000000000007E-2</v>
      </c>
      <c r="M3" s="240">
        <v>0.18</v>
      </c>
      <c r="N3" s="240">
        <v>0</v>
      </c>
      <c r="O3" s="240">
        <v>0</v>
      </c>
      <c r="P3" s="240">
        <v>0</v>
      </c>
      <c r="Q3" s="935"/>
      <c r="R3" s="935"/>
      <c r="S3" s="935"/>
      <c r="T3" s="935"/>
      <c r="U3" s="935"/>
    </row>
    <row r="4" spans="2:21">
      <c r="B4" s="240">
        <v>3003</v>
      </c>
      <c r="C4" s="240" t="s">
        <v>863</v>
      </c>
      <c r="D4" s="240">
        <v>150</v>
      </c>
      <c r="E4" s="240">
        <v>576</v>
      </c>
      <c r="F4" s="240">
        <v>0</v>
      </c>
      <c r="G4" s="240">
        <v>0</v>
      </c>
      <c r="H4" s="240">
        <v>148.80000000000001</v>
      </c>
      <c r="I4" s="240">
        <v>2</v>
      </c>
      <c r="J4" s="240" t="s">
        <v>862</v>
      </c>
      <c r="K4" s="240">
        <v>0</v>
      </c>
      <c r="L4" s="240">
        <v>0</v>
      </c>
      <c r="M4" s="240">
        <v>0</v>
      </c>
      <c r="N4" s="240">
        <v>0</v>
      </c>
      <c r="O4" s="240">
        <v>0</v>
      </c>
      <c r="P4" s="240">
        <v>0</v>
      </c>
      <c r="Q4" s="936"/>
      <c r="R4" s="936"/>
      <c r="S4" s="936"/>
      <c r="T4" s="936"/>
      <c r="U4" s="936"/>
    </row>
    <row r="5" spans="2:21">
      <c r="B5" s="28"/>
      <c r="C5" s="28" t="s">
        <v>25</v>
      </c>
      <c r="D5" s="161"/>
      <c r="E5" s="241">
        <v>708</v>
      </c>
      <c r="F5" s="241">
        <v>5.6</v>
      </c>
      <c r="G5" s="241">
        <v>11.4</v>
      </c>
      <c r="H5" s="241">
        <v>148.80000000000001</v>
      </c>
      <c r="I5" s="241">
        <v>53</v>
      </c>
      <c r="J5" s="560">
        <v>2</v>
      </c>
      <c r="K5" s="241">
        <v>163</v>
      </c>
      <c r="L5" s="241">
        <v>7.0000000000000007E-2</v>
      </c>
      <c r="M5" s="241">
        <v>0.18</v>
      </c>
      <c r="N5" s="241">
        <v>0</v>
      </c>
      <c r="O5" s="560">
        <v>0</v>
      </c>
      <c r="P5" s="560">
        <v>0</v>
      </c>
      <c r="Q5" s="24" t="s">
        <v>125</v>
      </c>
      <c r="R5" s="24" t="s">
        <v>125</v>
      </c>
      <c r="S5" s="24" t="s">
        <v>125</v>
      </c>
      <c r="T5" s="24" t="s">
        <v>125</v>
      </c>
      <c r="U5" s="24" t="s">
        <v>125</v>
      </c>
    </row>
    <row r="6" spans="2:21">
      <c r="D6" s="14"/>
      <c r="E6" s="14"/>
      <c r="F6" s="14"/>
      <c r="G6" s="14"/>
    </row>
    <row r="7" spans="2:21">
      <c r="C7" s="10"/>
      <c r="D7" s="17"/>
      <c r="E7" s="18"/>
      <c r="F7" s="17"/>
      <c r="G7" s="18"/>
      <c r="H7" s="11"/>
      <c r="I7" s="12"/>
      <c r="J7" s="12"/>
      <c r="K7" s="12"/>
      <c r="L7" s="12"/>
      <c r="M7" s="12"/>
      <c r="N7" s="12"/>
      <c r="O7" s="12"/>
      <c r="P7" s="12"/>
    </row>
    <row r="8" spans="2:21">
      <c r="C8" s="10"/>
      <c r="D8" s="1"/>
      <c r="E8" s="12"/>
      <c r="F8" s="12"/>
      <c r="G8" s="12"/>
      <c r="H8" s="12"/>
      <c r="I8" s="1"/>
      <c r="J8" s="12"/>
      <c r="K8" s="12"/>
      <c r="L8" s="12"/>
      <c r="M8" s="12"/>
      <c r="N8" s="12"/>
      <c r="O8" s="12"/>
      <c r="P8" s="12"/>
    </row>
    <row r="9" spans="2:21">
      <c r="C9" s="10"/>
      <c r="D9" s="1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2:21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</sheetData>
  <mergeCells count="1">
    <mergeCell ref="Q3:U4"/>
  </mergeCells>
  <phoneticPr fontId="1"/>
  <pageMargins left="0.7" right="0.7" top="0.75" bottom="0.75" header="0.3" footer="0.3"/>
  <pageSetup paperSize="9" scale="83" orientation="landscape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18.87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1480</v>
      </c>
    </row>
    <row r="2" spans="2:21" s="478" customFormat="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80">
        <v>7127</v>
      </c>
      <c r="C3" s="479" t="s">
        <v>1479</v>
      </c>
      <c r="D3" s="480" t="s">
        <v>1478</v>
      </c>
      <c r="E3" s="487">
        <v>516</v>
      </c>
      <c r="F3" s="488">
        <v>0.3</v>
      </c>
      <c r="G3" s="488">
        <v>0.15</v>
      </c>
      <c r="H3" s="488">
        <v>128.25</v>
      </c>
      <c r="I3" s="487">
        <v>33</v>
      </c>
      <c r="J3" s="489">
        <v>0.45</v>
      </c>
      <c r="K3" s="490">
        <v>0</v>
      </c>
      <c r="L3" s="491">
        <v>0</v>
      </c>
      <c r="M3" s="492">
        <v>0.03</v>
      </c>
      <c r="N3" s="490">
        <v>0</v>
      </c>
      <c r="O3" s="493">
        <v>4.05</v>
      </c>
      <c r="P3" s="499">
        <v>0</v>
      </c>
      <c r="Q3" s="996"/>
      <c r="R3" s="996"/>
      <c r="S3" s="996"/>
      <c r="T3" s="996"/>
      <c r="U3" s="996"/>
    </row>
    <row r="4" spans="2:21">
      <c r="B4" s="480">
        <v>3003</v>
      </c>
      <c r="C4" s="458" t="s">
        <v>355</v>
      </c>
      <c r="D4" s="486">
        <v>150</v>
      </c>
      <c r="E4" s="487">
        <v>576</v>
      </c>
      <c r="F4" s="488">
        <v>0</v>
      </c>
      <c r="G4" s="488">
        <v>0</v>
      </c>
      <c r="H4" s="488">
        <v>148.80000000000001</v>
      </c>
      <c r="I4" s="487">
        <v>1.5</v>
      </c>
      <c r="J4" s="489">
        <v>0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0</v>
      </c>
      <c r="Q4" s="985"/>
      <c r="R4" s="985"/>
      <c r="S4" s="985"/>
      <c r="T4" s="985"/>
      <c r="U4" s="985"/>
    </row>
    <row r="5" spans="2:21">
      <c r="B5" s="480">
        <v>3005</v>
      </c>
      <c r="C5" s="476" t="s">
        <v>634</v>
      </c>
      <c r="D5" s="486">
        <v>100</v>
      </c>
      <c r="E5" s="487">
        <v>387</v>
      </c>
      <c r="F5" s="488">
        <v>0</v>
      </c>
      <c r="G5" s="488">
        <v>0</v>
      </c>
      <c r="H5" s="488">
        <v>100</v>
      </c>
      <c r="I5" s="487">
        <v>0</v>
      </c>
      <c r="J5" s="489">
        <v>0</v>
      </c>
      <c r="K5" s="490">
        <v>0</v>
      </c>
      <c r="L5" s="491">
        <v>0</v>
      </c>
      <c r="M5" s="492">
        <v>0</v>
      </c>
      <c r="N5" s="490">
        <v>0</v>
      </c>
      <c r="O5" s="493">
        <v>0</v>
      </c>
      <c r="P5" s="391">
        <v>0</v>
      </c>
      <c r="Q5" s="986"/>
      <c r="R5" s="986"/>
      <c r="S5" s="986"/>
      <c r="T5" s="986"/>
      <c r="U5" s="986"/>
    </row>
    <row r="6" spans="2:21">
      <c r="B6" s="483"/>
      <c r="C6" s="484" t="s">
        <v>895</v>
      </c>
      <c r="D6" s="485">
        <v>250</v>
      </c>
      <c r="E6" s="494">
        <v>1479</v>
      </c>
      <c r="F6" s="495">
        <v>0.3</v>
      </c>
      <c r="G6" s="495">
        <v>0.15</v>
      </c>
      <c r="H6" s="495">
        <v>377.05</v>
      </c>
      <c r="I6" s="494">
        <v>34.5</v>
      </c>
      <c r="J6" s="495">
        <v>0.45</v>
      </c>
      <c r="K6" s="496">
        <v>0</v>
      </c>
      <c r="L6" s="497">
        <v>0</v>
      </c>
      <c r="M6" s="498">
        <v>0.03</v>
      </c>
      <c r="N6" s="496">
        <v>0</v>
      </c>
      <c r="O6" s="499">
        <v>4.05</v>
      </c>
      <c r="P6" s="499">
        <v>0</v>
      </c>
      <c r="Q6" s="24" t="s">
        <v>1332</v>
      </c>
      <c r="R6" s="24" t="s">
        <v>1332</v>
      </c>
      <c r="S6" s="24" t="s">
        <v>1332</v>
      </c>
      <c r="T6" s="24" t="s">
        <v>1332</v>
      </c>
      <c r="U6" s="24" t="s">
        <v>1332</v>
      </c>
    </row>
    <row r="7" spans="2:21">
      <c r="Q7" s="482"/>
      <c r="R7" s="482"/>
      <c r="S7" s="482"/>
      <c r="T7" s="482"/>
      <c r="U7" s="482"/>
    </row>
  </sheetData>
  <mergeCells count="1">
    <mergeCell ref="Q3:U5"/>
  </mergeCells>
  <phoneticPr fontId="1"/>
  <pageMargins left="0.7" right="0.7" top="0.75" bottom="0.75" header="0.3" footer="0.3"/>
  <pageSetup paperSize="9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9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20.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1416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1020</v>
      </c>
      <c r="C3" s="240" t="s">
        <v>1415</v>
      </c>
      <c r="D3" s="240">
        <v>50</v>
      </c>
      <c r="E3" s="240">
        <v>183</v>
      </c>
      <c r="F3" s="240">
        <v>5.9</v>
      </c>
      <c r="G3" s="240">
        <v>0.9</v>
      </c>
      <c r="H3" s="240">
        <v>35.799999999999997</v>
      </c>
      <c r="I3" s="240">
        <v>10</v>
      </c>
      <c r="J3" s="240">
        <v>0.5</v>
      </c>
      <c r="K3" s="240">
        <v>0</v>
      </c>
      <c r="L3" s="240">
        <v>0.05</v>
      </c>
      <c r="M3" s="240">
        <v>0.03</v>
      </c>
      <c r="N3" s="240">
        <v>0</v>
      </c>
      <c r="O3" s="240">
        <v>1.4</v>
      </c>
      <c r="P3" s="240">
        <v>0</v>
      </c>
      <c r="Q3" s="935"/>
      <c r="R3" s="935"/>
      <c r="S3" s="935"/>
      <c r="T3" s="935"/>
      <c r="U3" s="935"/>
    </row>
    <row r="4" spans="2:21">
      <c r="B4" s="240">
        <v>1015</v>
      </c>
      <c r="C4" s="240" t="s">
        <v>1028</v>
      </c>
      <c r="D4" s="240">
        <v>50</v>
      </c>
      <c r="E4" s="240">
        <v>184</v>
      </c>
      <c r="F4" s="240">
        <v>4</v>
      </c>
      <c r="G4" s="240">
        <v>0.9</v>
      </c>
      <c r="H4" s="240">
        <v>38</v>
      </c>
      <c r="I4" s="240">
        <v>12</v>
      </c>
      <c r="J4" s="240">
        <v>0.3</v>
      </c>
      <c r="K4" s="240">
        <v>0</v>
      </c>
      <c r="L4" s="240">
        <v>7.0000000000000007E-2</v>
      </c>
      <c r="M4" s="240">
        <v>0.02</v>
      </c>
      <c r="N4" s="240">
        <v>0</v>
      </c>
      <c r="O4" s="240">
        <v>1.3</v>
      </c>
      <c r="P4" s="240">
        <v>0</v>
      </c>
      <c r="Q4" s="936"/>
      <c r="R4" s="936"/>
      <c r="S4" s="936"/>
      <c r="T4" s="936"/>
      <c r="U4" s="936"/>
    </row>
    <row r="5" spans="2:21">
      <c r="B5" s="240">
        <v>17084</v>
      </c>
      <c r="C5" s="240" t="s">
        <v>34</v>
      </c>
      <c r="D5" s="240">
        <v>4</v>
      </c>
      <c r="E5" s="240">
        <v>5</v>
      </c>
      <c r="F5" s="240" t="s">
        <v>862</v>
      </c>
      <c r="G5" s="240">
        <v>0</v>
      </c>
      <c r="H5" s="240">
        <v>1.2</v>
      </c>
      <c r="I5" s="240">
        <v>96</v>
      </c>
      <c r="J5" s="240">
        <v>0</v>
      </c>
      <c r="K5" s="240">
        <v>0</v>
      </c>
      <c r="L5" s="240">
        <v>0</v>
      </c>
      <c r="M5" s="240">
        <v>0</v>
      </c>
      <c r="N5" s="240">
        <v>0</v>
      </c>
      <c r="O5" s="240" t="s">
        <v>969</v>
      </c>
      <c r="P5" s="240">
        <v>0.7</v>
      </c>
      <c r="Q5" s="936"/>
      <c r="R5" s="936"/>
      <c r="S5" s="936"/>
      <c r="T5" s="936"/>
      <c r="U5" s="936"/>
    </row>
    <row r="6" spans="2:21">
      <c r="B6" s="240">
        <v>3003</v>
      </c>
      <c r="C6" s="240" t="s">
        <v>863</v>
      </c>
      <c r="D6" s="240">
        <v>10</v>
      </c>
      <c r="E6" s="240">
        <v>38</v>
      </c>
      <c r="F6" s="240">
        <v>0</v>
      </c>
      <c r="G6" s="240">
        <v>0</v>
      </c>
      <c r="H6" s="240">
        <v>9.9</v>
      </c>
      <c r="I6" s="240">
        <v>0</v>
      </c>
      <c r="J6" s="240" t="s">
        <v>862</v>
      </c>
      <c r="K6" s="240">
        <v>0</v>
      </c>
      <c r="L6" s="240">
        <v>0</v>
      </c>
      <c r="M6" s="240">
        <v>0</v>
      </c>
      <c r="N6" s="240">
        <v>0</v>
      </c>
      <c r="O6" s="240">
        <v>0</v>
      </c>
      <c r="P6" s="240">
        <v>0</v>
      </c>
      <c r="Q6" s="936"/>
      <c r="R6" s="936"/>
      <c r="S6" s="936"/>
      <c r="T6" s="936"/>
      <c r="U6" s="936"/>
    </row>
    <row r="7" spans="2:21">
      <c r="B7" s="240">
        <v>17012</v>
      </c>
      <c r="C7" s="240" t="s">
        <v>0</v>
      </c>
      <c r="D7" s="240">
        <v>1.5</v>
      </c>
      <c r="E7" s="240">
        <v>0</v>
      </c>
      <c r="F7" s="240">
        <v>0</v>
      </c>
      <c r="G7" s="240">
        <v>0</v>
      </c>
      <c r="H7" s="240">
        <v>0</v>
      </c>
      <c r="I7" s="240">
        <v>0</v>
      </c>
      <c r="J7" s="240" t="s">
        <v>862</v>
      </c>
      <c r="K7" s="240">
        <v>0</v>
      </c>
      <c r="L7" s="240">
        <v>0</v>
      </c>
      <c r="M7" s="240">
        <v>0</v>
      </c>
      <c r="N7" s="240">
        <v>0</v>
      </c>
      <c r="O7" s="240">
        <v>0</v>
      </c>
      <c r="P7" s="240">
        <v>1.5</v>
      </c>
      <c r="Q7" s="936"/>
      <c r="R7" s="936"/>
      <c r="S7" s="936"/>
      <c r="T7" s="936"/>
      <c r="U7" s="936"/>
    </row>
    <row r="8" spans="2:21">
      <c r="B8" s="240">
        <v>3001</v>
      </c>
      <c r="C8" s="240" t="s">
        <v>296</v>
      </c>
      <c r="D8" s="240">
        <v>100</v>
      </c>
      <c r="E8" s="240">
        <v>354</v>
      </c>
      <c r="F8" s="240">
        <v>1.7</v>
      </c>
      <c r="G8" s="240" t="s">
        <v>862</v>
      </c>
      <c r="H8" s="240">
        <v>89.7</v>
      </c>
      <c r="I8" s="240">
        <v>240</v>
      </c>
      <c r="J8" s="240">
        <v>4.7</v>
      </c>
      <c r="K8" s="240">
        <v>0</v>
      </c>
      <c r="L8" s="240">
        <v>0.05</v>
      </c>
      <c r="M8" s="240">
        <v>7.0000000000000007E-2</v>
      </c>
      <c r="N8" s="240">
        <v>0</v>
      </c>
      <c r="O8" s="240">
        <v>0</v>
      </c>
      <c r="P8" s="240">
        <v>0.1</v>
      </c>
      <c r="Q8" s="936"/>
      <c r="R8" s="936"/>
      <c r="S8" s="936"/>
      <c r="T8" s="936"/>
      <c r="U8" s="936"/>
    </row>
    <row r="9" spans="2:21">
      <c r="B9" s="240">
        <v>14006</v>
      </c>
      <c r="C9" s="240" t="s">
        <v>15</v>
      </c>
      <c r="D9" s="240">
        <v>24.8</v>
      </c>
      <c r="E9" s="240">
        <v>228</v>
      </c>
      <c r="F9" s="240">
        <v>0</v>
      </c>
      <c r="G9" s="240">
        <v>24.8</v>
      </c>
      <c r="H9" s="240">
        <v>0</v>
      </c>
      <c r="I9" s="240" t="s">
        <v>862</v>
      </c>
      <c r="J9" s="240">
        <v>0</v>
      </c>
      <c r="K9" s="240">
        <v>0</v>
      </c>
      <c r="L9" s="240">
        <v>0</v>
      </c>
      <c r="M9" s="240">
        <v>0</v>
      </c>
      <c r="N9" s="240">
        <v>0</v>
      </c>
      <c r="O9" s="240">
        <v>0</v>
      </c>
      <c r="P9" s="240">
        <v>0</v>
      </c>
      <c r="Q9" s="936"/>
      <c r="R9" s="936"/>
      <c r="S9" s="936"/>
      <c r="T9" s="936"/>
      <c r="U9" s="936"/>
    </row>
    <row r="10" spans="2:21">
      <c r="B10" s="28"/>
      <c r="C10" s="28" t="s">
        <v>220</v>
      </c>
      <c r="D10" s="161"/>
      <c r="E10" s="241">
        <v>993</v>
      </c>
      <c r="F10" s="241">
        <v>11.6</v>
      </c>
      <c r="G10" s="241">
        <v>26.6</v>
      </c>
      <c r="H10" s="241">
        <v>174.5</v>
      </c>
      <c r="I10" s="241">
        <v>358</v>
      </c>
      <c r="J10" s="241">
        <v>5.5</v>
      </c>
      <c r="K10" s="241">
        <v>0</v>
      </c>
      <c r="L10" s="241">
        <v>0.17</v>
      </c>
      <c r="M10" s="241">
        <v>0.12</v>
      </c>
      <c r="N10" s="241">
        <v>0</v>
      </c>
      <c r="O10" s="241">
        <v>2.6</v>
      </c>
      <c r="P10" s="241">
        <v>2.2999999999999998</v>
      </c>
      <c r="Q10" s="24" t="s">
        <v>1472</v>
      </c>
      <c r="R10" s="24" t="s">
        <v>1472</v>
      </c>
      <c r="S10" s="24" t="s">
        <v>1472</v>
      </c>
      <c r="T10" s="24" t="s">
        <v>1472</v>
      </c>
      <c r="U10" s="24" t="s">
        <v>1472</v>
      </c>
    </row>
    <row r="11" spans="2:21">
      <c r="D11" s="14"/>
      <c r="E11" s="14"/>
      <c r="F11" s="14"/>
      <c r="G11" s="14"/>
    </row>
    <row r="12" spans="2:21">
      <c r="C12" s="10"/>
      <c r="D12" s="17"/>
      <c r="E12" s="18"/>
      <c r="F12" s="17"/>
      <c r="G12" s="18"/>
      <c r="H12" s="11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3:16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</sheetData>
  <mergeCells count="1">
    <mergeCell ref="Q3:U9"/>
  </mergeCells>
  <phoneticPr fontId="1"/>
  <pageMargins left="0.7" right="0.7" top="0.75" bottom="0.75" header="0.3" footer="0.3"/>
  <pageSetup paperSize="9" scale="8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2:21">
      <c r="B1" t="s">
        <v>269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1083</v>
      </c>
      <c r="C3" s="1" t="s">
        <v>39</v>
      </c>
      <c r="D3" s="10">
        <v>1400</v>
      </c>
      <c r="E3" s="248">
        <v>4984</v>
      </c>
      <c r="F3" s="249">
        <v>85.4</v>
      </c>
      <c r="G3" s="249">
        <v>12.6</v>
      </c>
      <c r="H3" s="249">
        <v>1079.3999999999999</v>
      </c>
      <c r="I3" s="250">
        <v>70</v>
      </c>
      <c r="J3" s="251">
        <v>11.2</v>
      </c>
      <c r="K3" s="252">
        <v>0</v>
      </c>
      <c r="L3" s="253">
        <v>1.1200000000000001</v>
      </c>
      <c r="M3" s="254">
        <v>0.28000000000000003</v>
      </c>
      <c r="N3" s="252">
        <v>0</v>
      </c>
      <c r="O3" s="255">
        <v>7</v>
      </c>
      <c r="P3" s="255">
        <v>0</v>
      </c>
      <c r="Q3" s="935"/>
      <c r="R3" s="935"/>
      <c r="S3" s="935"/>
      <c r="T3" s="935"/>
      <c r="U3" s="935"/>
    </row>
    <row r="4" spans="2:21">
      <c r="B4" s="28"/>
      <c r="C4" s="28" t="s">
        <v>268</v>
      </c>
      <c r="D4" s="256">
        <v>1400</v>
      </c>
      <c r="E4" s="257">
        <v>4984</v>
      </c>
      <c r="F4" s="258">
        <v>85.4</v>
      </c>
      <c r="G4" s="258">
        <v>12.6</v>
      </c>
      <c r="H4" s="258">
        <v>1079.3999999999999</v>
      </c>
      <c r="I4" s="259">
        <v>70</v>
      </c>
      <c r="J4" s="258">
        <v>11.2</v>
      </c>
      <c r="K4" s="260">
        <v>0</v>
      </c>
      <c r="L4" s="261">
        <v>1.1200000000000001</v>
      </c>
      <c r="M4" s="262">
        <v>0.28000000000000003</v>
      </c>
      <c r="N4" s="260">
        <v>0</v>
      </c>
      <c r="O4" s="263">
        <v>7</v>
      </c>
      <c r="P4" s="263">
        <v>0</v>
      </c>
      <c r="Q4" s="28"/>
      <c r="R4" s="28"/>
      <c r="S4" s="28"/>
      <c r="T4" s="28"/>
      <c r="U4" s="28"/>
    </row>
    <row r="5" spans="2:21">
      <c r="D5" s="14"/>
      <c r="E5" s="14"/>
      <c r="F5" s="14"/>
      <c r="G5" s="14"/>
    </row>
    <row r="6" spans="2:21">
      <c r="C6" s="10"/>
      <c r="D6" s="17"/>
      <c r="E6" s="18"/>
      <c r="F6" s="17"/>
      <c r="G6" s="18"/>
      <c r="H6" s="11"/>
      <c r="I6" s="12"/>
      <c r="J6" s="12"/>
      <c r="K6" s="12"/>
      <c r="L6" s="12"/>
      <c r="M6" s="12"/>
      <c r="N6" s="12"/>
      <c r="O6" s="12"/>
      <c r="P6" s="12"/>
    </row>
    <row r="7" spans="2:21">
      <c r="C7" s="10"/>
      <c r="D7" s="1"/>
      <c r="E7" s="12"/>
      <c r="F7" s="12"/>
      <c r="G7" s="12"/>
      <c r="H7" s="12"/>
      <c r="I7" s="1"/>
      <c r="J7" s="12"/>
      <c r="K7" s="12"/>
      <c r="L7" s="12"/>
      <c r="M7" s="12"/>
      <c r="N7" s="12"/>
      <c r="O7" s="12"/>
      <c r="P7" s="12"/>
    </row>
    <row r="8" spans="2:21">
      <c r="C8" s="10"/>
      <c r="D8" s="1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</row>
    <row r="9" spans="2:21">
      <c r="C9" s="10"/>
      <c r="D9" s="1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2:21"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</sheetData>
  <mergeCells count="1">
    <mergeCell ref="Q3:U3"/>
  </mergeCells>
  <phoneticPr fontId="1"/>
  <pageMargins left="0.7" right="0.7" top="0.75" bottom="0.75" header="0.3" footer="0.3"/>
  <pageSetup paperSize="9" scale="83" orientation="landscape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4.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1608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1088</v>
      </c>
      <c r="C3" s="38" t="s">
        <v>24</v>
      </c>
      <c r="D3" s="264">
        <v>160</v>
      </c>
      <c r="E3" s="248">
        <f ca="1">'[2]1'!E$84*$F3/100</f>
        <v>268.8</v>
      </c>
      <c r="F3" s="462">
        <f ca="1">'[2]1'!G$84*$F3/100</f>
        <v>4</v>
      </c>
      <c r="G3" s="462">
        <f ca="1">'[2]1'!I$84*$F3/100</f>
        <v>0.48</v>
      </c>
      <c r="H3" s="462">
        <f ca="1">'[2]1'!K$84*$F3/100</f>
        <v>59.36</v>
      </c>
      <c r="I3" s="461">
        <f ca="1">'[2]1'!O$84*$F3/100</f>
        <v>4.8</v>
      </c>
      <c r="J3" s="471">
        <f ca="1">'[2]1'!R$84*$F3/100</f>
        <v>0.16</v>
      </c>
      <c r="K3" s="472">
        <f ca="1">'[2]1'!AE$84*$F3/100</f>
        <v>0</v>
      </c>
      <c r="L3" s="473">
        <f ca="1">'[2]1'!AM$84*$F3/100</f>
        <v>3.2000000000000001E-2</v>
      </c>
      <c r="M3" s="474">
        <f ca="1">'[2]1'!AN$84*$F3/100</f>
        <v>1.6E-2</v>
      </c>
      <c r="N3" s="472">
        <f ca="1">'[2]1'!AV$84*$F3/100</f>
        <v>0</v>
      </c>
      <c r="O3" s="475">
        <f ca="1">'[2]1'!BC$84*$F3/100</f>
        <v>0.48</v>
      </c>
      <c r="P3" s="475">
        <f ca="1">'[2]1'!BD$84*$F3/100</f>
        <v>0</v>
      </c>
      <c r="Q3" s="936"/>
      <c r="R3" s="936"/>
      <c r="S3" s="936"/>
      <c r="T3" s="936"/>
      <c r="U3" s="936"/>
    </row>
    <row r="4" spans="2:21">
      <c r="B4" s="10">
        <v>10328</v>
      </c>
      <c r="C4" s="38" t="s">
        <v>54</v>
      </c>
      <c r="D4" s="264">
        <v>15</v>
      </c>
      <c r="E4" s="248">
        <f ca="1">'[2]10'!E$353*$F4/100</f>
        <v>12.45</v>
      </c>
      <c r="F4" s="462">
        <f ca="1">'[2]10'!G$353*$F4/100</f>
        <v>2.8050000000000002</v>
      </c>
      <c r="G4" s="462">
        <f ca="1">'[2]10'!I$353*$F4/100</f>
        <v>0.06</v>
      </c>
      <c r="H4" s="462">
        <f ca="1">'[2]10'!K$353*$F4/100</f>
        <v>1.4999999999999999E-2</v>
      </c>
      <c r="I4" s="461">
        <f ca="1">'[2]10'!O$353*$F4/100</f>
        <v>8.4</v>
      </c>
      <c r="J4" s="471">
        <f ca="1">'[2]10'!R$353*$F4/100</f>
        <v>0.15</v>
      </c>
      <c r="K4" s="472">
        <f ca="1">'[2]10'!AE$353*$F4/100</f>
        <v>0.6</v>
      </c>
      <c r="L4" s="473">
        <f ca="1">'[2]10'!AM$353*$F4/100</f>
        <v>3.0000000000000001E-3</v>
      </c>
      <c r="M4" s="474">
        <f ca="1">'[2]10'!AN$353*$F4/100</f>
        <v>8.9999999999999993E-3</v>
      </c>
      <c r="N4" s="472">
        <f ca="1">'[2]10'!AV$353*$F4/100</f>
        <v>0.3</v>
      </c>
      <c r="O4" s="475">
        <f ca="1">'[2]10'!BC$353*$F4/100</f>
        <v>0</v>
      </c>
      <c r="P4" s="475">
        <f ca="1">'[2]10'!BD$353*$F4/100</f>
        <v>0.09</v>
      </c>
      <c r="Q4" s="936"/>
      <c r="R4" s="936"/>
      <c r="S4" s="936"/>
      <c r="T4" s="936"/>
      <c r="U4" s="936"/>
    </row>
    <row r="5" spans="2:21">
      <c r="B5" s="10">
        <v>17012</v>
      </c>
      <c r="C5" s="38" t="s">
        <v>1486</v>
      </c>
      <c r="D5" s="264">
        <v>0.5</v>
      </c>
      <c r="E5" s="248">
        <f ca="1">'[2]17'!E$13*$F5/100</f>
        <v>0</v>
      </c>
      <c r="F5" s="462">
        <f ca="1">'[2]17'!G$13*$F5/100</f>
        <v>0</v>
      </c>
      <c r="G5" s="462">
        <f ca="1">'[2]17'!I$13*$F5/100</f>
        <v>0</v>
      </c>
      <c r="H5" s="462">
        <f ca="1">'[2]17'!K$13*$F5/100</f>
        <v>0</v>
      </c>
      <c r="I5" s="461">
        <f ca="1">'[2]17'!O$13*$F5/100</f>
        <v>0.11</v>
      </c>
      <c r="J5" s="471">
        <f ca="1">'[2]17'!R$13*$F5/100</f>
        <v>0</v>
      </c>
      <c r="K5" s="472">
        <f ca="1">'[2]17'!AE$13*$F5/100</f>
        <v>0</v>
      </c>
      <c r="L5" s="473">
        <f ca="1">'[2]17'!AM$13*$F5/100</f>
        <v>0</v>
      </c>
      <c r="M5" s="474">
        <f ca="1">'[2]17'!AN$13*$F5/100</f>
        <v>0</v>
      </c>
      <c r="N5" s="472">
        <f ca="1">'[2]17'!AV$13*$F5/100</f>
        <v>0</v>
      </c>
      <c r="O5" s="475">
        <f ca="1">'[2]17'!BC$13*$F5/100</f>
        <v>0</v>
      </c>
      <c r="P5" s="475">
        <f ca="1">'[2]17'!BD$13*$F5/100</f>
        <v>0.4955</v>
      </c>
      <c r="Q5" s="936"/>
      <c r="R5" s="936"/>
      <c r="S5" s="936"/>
      <c r="T5" s="936"/>
      <c r="U5" s="936"/>
    </row>
    <row r="6" spans="2:21">
      <c r="B6" s="10">
        <v>16001</v>
      </c>
      <c r="C6" s="38" t="s">
        <v>1485</v>
      </c>
      <c r="D6" s="264">
        <v>2</v>
      </c>
      <c r="E6" s="248">
        <f ca="1">'[2]16'!E$2*$F6/100</f>
        <v>2.1800000000000002</v>
      </c>
      <c r="F6" s="462">
        <f ca="1">'[2]16'!G$2*$F6/100</f>
        <v>8.0000000000000002E-3</v>
      </c>
      <c r="G6" s="462">
        <f ca="1">'[2]16'!I$2*$F6/100</f>
        <v>0</v>
      </c>
      <c r="H6" s="462">
        <f ca="1">'[2]16'!K$2*$F6/100</f>
        <v>9.8000000000000004E-2</v>
      </c>
      <c r="I6" s="461">
        <f ca="1">'[2]16'!O$2*$F6/100</f>
        <v>0.06</v>
      </c>
      <c r="J6" s="471">
        <f ca="1">'[2]16'!R$2*$F6/100</f>
        <v>0</v>
      </c>
      <c r="K6" s="472">
        <f ca="1">'[2]16'!AE$2*$F6/100</f>
        <v>0</v>
      </c>
      <c r="L6" s="473">
        <f ca="1">'[2]16'!AM$2*$F6/100</f>
        <v>0</v>
      </c>
      <c r="M6" s="474">
        <f ca="1">'[2]16'!AN$2*$F6/100</f>
        <v>0</v>
      </c>
      <c r="N6" s="472">
        <f ca="1">'[2]16'!AV$2*$F6/100</f>
        <v>0</v>
      </c>
      <c r="O6" s="475">
        <f ca="1">'[2]16'!BC$2*$F6/100</f>
        <v>0</v>
      </c>
      <c r="P6" s="475">
        <f ca="1">'[2]16'!BD$2*$F6/100</f>
        <v>0</v>
      </c>
      <c r="Q6" s="936"/>
      <c r="R6" s="936"/>
      <c r="S6" s="936"/>
      <c r="T6" s="936"/>
      <c r="U6" s="936"/>
    </row>
    <row r="7" spans="2:21">
      <c r="B7" s="10">
        <v>11195</v>
      </c>
      <c r="C7" s="38" t="s">
        <v>1484</v>
      </c>
      <c r="D7" s="264">
        <v>15</v>
      </c>
      <c r="E7" s="248">
        <f ca="1">'[2]11'!E$196*$F7/100</f>
        <v>25.8</v>
      </c>
      <c r="F7" s="462">
        <f ca="1">'[2]11'!G$196*$F7/100</f>
        <v>2.91</v>
      </c>
      <c r="G7" s="462">
        <f ca="1">'[2]11'!I$196*$F7/100</f>
        <v>1.2299999999999998</v>
      </c>
      <c r="H7" s="462">
        <f ca="1">'[2]11'!K$196*$F7/100</f>
        <v>0.76500000000000001</v>
      </c>
      <c r="I7" s="461">
        <f ca="1">'[2]11'!O$196*$F7/100</f>
        <v>1.35</v>
      </c>
      <c r="J7" s="471">
        <f ca="1">'[2]11'!R$196*$F7/100</f>
        <v>0.105</v>
      </c>
      <c r="K7" s="472">
        <f ca="1">'[2]11'!AE$196*$F7/100</f>
        <v>0</v>
      </c>
      <c r="L7" s="473">
        <f ca="1">'[2]11'!AM$196*$F7/100</f>
        <v>0.1275</v>
      </c>
      <c r="M7" s="474">
        <f ca="1">'[2]11'!AN$196*$F7/100</f>
        <v>0.03</v>
      </c>
      <c r="N7" s="472">
        <f ca="1">'[2]11'!AV$196*$F7/100</f>
        <v>3</v>
      </c>
      <c r="O7" s="475">
        <f ca="1">'[2]11'!BC$196*$F7/100</f>
        <v>0</v>
      </c>
      <c r="P7" s="475">
        <f ca="1">'[2]11'!BD$196*$F7/100</f>
        <v>0.36</v>
      </c>
      <c r="Q7" s="936"/>
      <c r="R7" s="936"/>
      <c r="S7" s="936"/>
      <c r="T7" s="936"/>
      <c r="U7" s="936"/>
    </row>
    <row r="8" spans="2:21">
      <c r="B8" s="10">
        <v>8013</v>
      </c>
      <c r="C8" s="38" t="s">
        <v>1483</v>
      </c>
      <c r="D8" s="264">
        <v>1.5</v>
      </c>
      <c r="E8" s="248">
        <f ca="1">'[2]8'!E$15*$F8/100</f>
        <v>2.73</v>
      </c>
      <c r="F8" s="462">
        <f ca="1">'[2]8'!G$15*$F8/100</f>
        <v>0.28950000000000004</v>
      </c>
      <c r="G8" s="462">
        <f ca="1">'[2]8'!I$15*$F8/100</f>
        <v>5.5500000000000008E-2</v>
      </c>
      <c r="H8" s="462">
        <f ca="1">'[2]8'!K$15*$F8/100</f>
        <v>0.95099999999999996</v>
      </c>
      <c r="I8" s="461">
        <f ca="1">'[2]8'!O$15*$F8/100</f>
        <v>0.15</v>
      </c>
      <c r="J8" s="471">
        <f ca="1">'[2]8'!R$15*$F8/100</f>
        <v>2.5499999999999998E-2</v>
      </c>
      <c r="K8" s="472">
        <f ca="1">'[2]8'!AE$15*$F8/100</f>
        <v>0</v>
      </c>
      <c r="L8" s="473">
        <f ca="1">'[2]8'!AM$15*$F8/100</f>
        <v>7.4999999999999997E-3</v>
      </c>
      <c r="M8" s="474">
        <f ca="1">'[2]8'!AN$15*$F8/100</f>
        <v>2.0999999999999998E-2</v>
      </c>
      <c r="N8" s="472">
        <f ca="1">'[2]8'!AV$15*$F8/100</f>
        <v>0</v>
      </c>
      <c r="O8" s="475">
        <f ca="1">'[2]8'!BC$15*$F8/100</f>
        <v>0.61499999999999999</v>
      </c>
      <c r="P8" s="475">
        <f ca="1">'[2]8'!BD$15*$F8/100</f>
        <v>0</v>
      </c>
      <c r="Q8" s="936"/>
      <c r="R8" s="936"/>
      <c r="S8" s="936"/>
      <c r="T8" s="936"/>
      <c r="U8" s="936"/>
    </row>
    <row r="9" spans="2:21">
      <c r="B9" s="10">
        <v>6150</v>
      </c>
      <c r="C9" s="38" t="s">
        <v>75</v>
      </c>
      <c r="D9" s="264">
        <v>10</v>
      </c>
      <c r="E9" s="248">
        <f ca="1">'[2]6'!E$160*$F9/100</f>
        <v>3</v>
      </c>
      <c r="F9" s="462">
        <f ca="1">'[2]6'!G$160*$F9/100</f>
        <v>0.35</v>
      </c>
      <c r="G9" s="462">
        <f ca="1">'[2]6'!I$160*$F9/100</f>
        <v>0.02</v>
      </c>
      <c r="H9" s="462">
        <f ca="1">'[2]6'!K$160*$F9/100</f>
        <v>0.55000000000000004</v>
      </c>
      <c r="I9" s="461">
        <f ca="1">'[2]6'!O$160*$F9/100</f>
        <v>1.7</v>
      </c>
      <c r="J9" s="471">
        <f ca="1">'[2]6'!R$160*$F9/100</f>
        <v>0.04</v>
      </c>
      <c r="K9" s="472">
        <f ca="1">'[2]6'!AE$160*$F9/100</f>
        <v>0.1</v>
      </c>
      <c r="L9" s="473">
        <f ca="1">'[2]6'!AM$160*$F9/100</f>
        <v>4.0000000000000001E-3</v>
      </c>
      <c r="M9" s="474">
        <f ca="1">'[2]6'!AN$160*$F9/100</f>
        <v>8.9999999999999993E-3</v>
      </c>
      <c r="N9" s="472">
        <f ca="1">'[2]6'!AV$160*$F9/100</f>
        <v>0.8</v>
      </c>
      <c r="O9" s="475">
        <f ca="1">'[2]6'!BC$160*$F9/100</f>
        <v>0.33</v>
      </c>
      <c r="P9" s="475">
        <f ca="1">'[2]6'!BD$160*$F9/100</f>
        <v>0</v>
      </c>
      <c r="Q9" s="936"/>
      <c r="R9" s="936"/>
      <c r="S9" s="936"/>
      <c r="T9" s="936"/>
      <c r="U9" s="936"/>
    </row>
    <row r="10" spans="2:21">
      <c r="B10" s="10">
        <v>6226</v>
      </c>
      <c r="C10" s="29" t="s">
        <v>2274</v>
      </c>
      <c r="D10" s="10">
        <v>5</v>
      </c>
      <c r="E10" s="461">
        <f ca="1">'[2]6'!E$242*$F10/100</f>
        <v>1.4</v>
      </c>
      <c r="F10" s="462">
        <f ca="1">'[2]6'!G$242*$F10/100</f>
        <v>2.5000000000000001E-2</v>
      </c>
      <c r="G10" s="462">
        <f ca="1">'[2]6'!I$242*$F10/100</f>
        <v>5.0000000000000001E-3</v>
      </c>
      <c r="H10" s="462">
        <f ca="1">'[2]6'!K$242*$F10/100</f>
        <v>0.36</v>
      </c>
      <c r="I10" s="461">
        <f ca="1">'[2]6'!O$242*$F10/100</f>
        <v>1.55</v>
      </c>
      <c r="J10" s="471">
        <f ca="1">'[2]6'!R$242*$F10/100</f>
        <v>0.01</v>
      </c>
      <c r="K10" s="472">
        <f ca="1">'[2]6'!AE$242*$F10/100</f>
        <v>0.05</v>
      </c>
      <c r="L10" s="473">
        <f ca="1">'[2]6'!AM$242*$F10/100</f>
        <v>2E-3</v>
      </c>
      <c r="M10" s="474">
        <f ca="1">'[2]6'!AN$242*$F10/100</f>
        <v>2E-3</v>
      </c>
      <c r="N10" s="472">
        <f ca="1">'[2]6'!AV$242*$F10/100</f>
        <v>0.55000000000000004</v>
      </c>
      <c r="O10" s="475">
        <f ca="1">'[2]6'!BC$242*$F10/100</f>
        <v>0.11</v>
      </c>
      <c r="P10" s="475">
        <f ca="1">'[2]6'!BD$242*$F10/100</f>
        <v>0</v>
      </c>
      <c r="Q10" s="936"/>
      <c r="R10" s="936"/>
      <c r="S10" s="936"/>
      <c r="T10" s="936"/>
      <c r="U10" s="936"/>
    </row>
    <row r="11" spans="2:21">
      <c r="B11" s="10">
        <v>6103</v>
      </c>
      <c r="C11" s="29" t="s">
        <v>1482</v>
      </c>
      <c r="D11" s="10">
        <v>2</v>
      </c>
      <c r="E11" s="461">
        <f ca="1">'[2]6'!E$111*$F11/100</f>
        <v>0.6</v>
      </c>
      <c r="F11" s="462">
        <f ca="1">'[2]6'!G$111*$F11/100</f>
        <v>1.8000000000000002E-2</v>
      </c>
      <c r="G11" s="462">
        <f ca="1">'[2]6'!I$111*$F11/100</f>
        <v>6.0000000000000001E-3</v>
      </c>
      <c r="H11" s="462">
        <f ca="1">'[2]6'!K$111*$F11/100</f>
        <v>0.13200000000000001</v>
      </c>
      <c r="I11" s="461">
        <f ca="1">'[2]6'!O$111*$F11/100</f>
        <v>0.24</v>
      </c>
      <c r="J11" s="471">
        <f ca="1">'[2]6'!R$111*$F11/100</f>
        <v>0.01</v>
      </c>
      <c r="K11" s="472">
        <f ca="1">'[2]6'!AE$111*$F11/100</f>
        <v>0</v>
      </c>
      <c r="L11" s="473">
        <f ca="1">'[2]6'!AM$111*$F11/100</f>
        <v>5.9999999999999995E-4</v>
      </c>
      <c r="M11" s="474">
        <f ca="1">'[2]6'!AN$111*$F11/100</f>
        <v>4.0000000000000002E-4</v>
      </c>
      <c r="N11" s="472">
        <f ca="1">'[2]6'!AV$111*$F11/100</f>
        <v>0.04</v>
      </c>
      <c r="O11" s="475">
        <f ca="1">'[2]6'!BC$111*$F11/100</f>
        <v>4.2000000000000003E-2</v>
      </c>
      <c r="P11" s="475">
        <f ca="1">'[2]6'!BD$111*$F11/100</f>
        <v>0</v>
      </c>
      <c r="Q11" s="936"/>
      <c r="R11" s="936"/>
      <c r="S11" s="936"/>
      <c r="T11" s="936"/>
      <c r="U11" s="936"/>
    </row>
    <row r="12" spans="2:21">
      <c r="B12" s="10">
        <v>12004</v>
      </c>
      <c r="C12" s="29" t="s">
        <v>1</v>
      </c>
      <c r="D12" s="10">
        <v>25</v>
      </c>
      <c r="E12" s="461">
        <f ca="1">'[2]12'!E$5*$F12/100</f>
        <v>37.75</v>
      </c>
      <c r="F12" s="462">
        <f ca="1">'[2]12'!G$5*$F12/100</f>
        <v>3.0750000000000002</v>
      </c>
      <c r="G12" s="462">
        <f ca="1">'[2]12'!I$5*$F12/100</f>
        <v>2.5750000000000002</v>
      </c>
      <c r="H12" s="462">
        <f ca="1">'[2]12'!K$5*$F12/100</f>
        <v>7.4999999999999997E-2</v>
      </c>
      <c r="I12" s="461">
        <f ca="1">'[2]12'!O$5*$F12/100</f>
        <v>12.75</v>
      </c>
      <c r="J12" s="471">
        <f ca="1">'[2]12'!R$5*$F12/100</f>
        <v>0.45</v>
      </c>
      <c r="K12" s="472">
        <f ca="1">'[2]12'!AE$5*$F12/100</f>
        <v>37.5</v>
      </c>
      <c r="L12" s="473">
        <f ca="1">'[2]12'!AM$5*$F12/100</f>
        <v>1.4999999999999999E-2</v>
      </c>
      <c r="M12" s="474">
        <f ca="1">'[2]12'!AN$5*$F12/100</f>
        <v>0.1075</v>
      </c>
      <c r="N12" s="472">
        <f ca="1">'[2]12'!AV$5*$F12/100</f>
        <v>0</v>
      </c>
      <c r="O12" s="475">
        <f ca="1">'[2]12'!BC$5*$F12/100</f>
        <v>0</v>
      </c>
      <c r="P12" s="475">
        <f ca="1">'[2]12'!BD$5*$F12/100</f>
        <v>0.1</v>
      </c>
      <c r="Q12" s="936"/>
      <c r="R12" s="936"/>
      <c r="S12" s="936"/>
      <c r="T12" s="936"/>
      <c r="U12" s="936"/>
    </row>
    <row r="13" spans="2:21">
      <c r="B13" s="10">
        <v>14006</v>
      </c>
      <c r="C13" s="29" t="s">
        <v>15</v>
      </c>
      <c r="D13" s="10">
        <v>6</v>
      </c>
      <c r="E13" s="461">
        <f ca="1">'[2]14'!E$8*$F13/100</f>
        <v>55.26</v>
      </c>
      <c r="F13" s="462">
        <f ca="1">'[2]14'!G$8*$F13/100</f>
        <v>0</v>
      </c>
      <c r="G13" s="462">
        <f ca="1">'[2]14'!I$8*$F13/100</f>
        <v>6</v>
      </c>
      <c r="H13" s="462">
        <f ca="1">'[2]14'!K$8*$F13/100</f>
        <v>0</v>
      </c>
      <c r="I13" s="461">
        <f ca="1">'[2]14'!O$8*$F13/100</f>
        <v>0</v>
      </c>
      <c r="J13" s="471">
        <f ca="1">'[2]14'!R$8*$F13/100</f>
        <v>0</v>
      </c>
      <c r="K13" s="472">
        <f ca="1">'[2]14'!AE$8*$F13/100</f>
        <v>0</v>
      </c>
      <c r="L13" s="473">
        <f ca="1">'[2]14'!AM$8*$F13/100</f>
        <v>0</v>
      </c>
      <c r="M13" s="474">
        <f ca="1">'[2]14'!AN$8*$F13/100</f>
        <v>0</v>
      </c>
      <c r="N13" s="472">
        <f ca="1">'[2]14'!AV$8*$F13/100</f>
        <v>0</v>
      </c>
      <c r="O13" s="475">
        <f ca="1">'[2]14'!BC$8*$F13/100</f>
        <v>0</v>
      </c>
      <c r="P13" s="475">
        <f ca="1">'[2]14'!BD$8*$F13/100</f>
        <v>0</v>
      </c>
      <c r="Q13" s="936"/>
      <c r="R13" s="936"/>
      <c r="S13" s="936"/>
      <c r="T13" s="936"/>
      <c r="U13" s="936"/>
    </row>
    <row r="14" spans="2:21">
      <c r="B14" s="10">
        <v>14016</v>
      </c>
      <c r="C14" s="29" t="s">
        <v>339</v>
      </c>
      <c r="D14" s="10">
        <v>5</v>
      </c>
      <c r="E14" s="461">
        <f ca="1">'[2]14'!E$20*$F14/100</f>
        <v>47.05</v>
      </c>
      <c r="F14" s="462">
        <f ca="1">'[2]14'!G$20*$F14/100</f>
        <v>0</v>
      </c>
      <c r="G14" s="462">
        <f ca="1">'[2]14'!I$20*$F14/100</f>
        <v>5</v>
      </c>
      <c r="H14" s="462">
        <f ca="1">'[2]14'!K$20*$F14/100</f>
        <v>0</v>
      </c>
      <c r="I14" s="461">
        <f ca="1">'[2]14'!O$20*$F14/100</f>
        <v>0</v>
      </c>
      <c r="J14" s="471">
        <f ca="1">'[2]14'!R$20*$F14/100</f>
        <v>0</v>
      </c>
      <c r="K14" s="472">
        <f ca="1">'[2]14'!AE$20*$F14/100</f>
        <v>0</v>
      </c>
      <c r="L14" s="473">
        <f ca="1">'[2]14'!AM$20*$F14/100</f>
        <v>0</v>
      </c>
      <c r="M14" s="474">
        <f ca="1">'[2]14'!AN$20*$F14/100</f>
        <v>0</v>
      </c>
      <c r="N14" s="472">
        <f ca="1">'[2]14'!AV$20*$F14/100</f>
        <v>0</v>
      </c>
      <c r="O14" s="475">
        <f ca="1">'[2]14'!BC$20*$F14/100</f>
        <v>0</v>
      </c>
      <c r="P14" s="475">
        <f ca="1">'[2]14'!BD$20*$F14/100</f>
        <v>0</v>
      </c>
      <c r="Q14" s="936"/>
      <c r="R14" s="936"/>
      <c r="S14" s="936"/>
      <c r="T14" s="936"/>
      <c r="U14" s="936"/>
    </row>
    <row r="15" spans="2:21">
      <c r="B15" s="10">
        <v>17012</v>
      </c>
      <c r="C15" s="29" t="s">
        <v>0</v>
      </c>
      <c r="D15" s="10">
        <v>1</v>
      </c>
      <c r="E15" s="461">
        <f ca="1">'[2]17'!E$13*$F15/100</f>
        <v>0</v>
      </c>
      <c r="F15" s="462">
        <f ca="1">'[2]17'!G$13*$F15/100</f>
        <v>0</v>
      </c>
      <c r="G15" s="462">
        <f ca="1">'[2]17'!I$13*$F15/100</f>
        <v>0</v>
      </c>
      <c r="H15" s="462">
        <f ca="1">'[2]17'!K$13*$F15/100</f>
        <v>0</v>
      </c>
      <c r="I15" s="461">
        <f ca="1">'[2]17'!O$13*$F15/100</f>
        <v>0.22</v>
      </c>
      <c r="J15" s="471">
        <f ca="1">'[2]17'!R$13*$F15/100</f>
        <v>0</v>
      </c>
      <c r="K15" s="472">
        <f ca="1">'[2]17'!AE$13*$F15/100</f>
        <v>0</v>
      </c>
      <c r="L15" s="473">
        <f ca="1">'[2]17'!AM$13*$F15/100</f>
        <v>0</v>
      </c>
      <c r="M15" s="474">
        <f ca="1">'[2]17'!AN$13*$F15/100</f>
        <v>0</v>
      </c>
      <c r="N15" s="472">
        <f ca="1">'[2]17'!AV$13*$F15/100</f>
        <v>0</v>
      </c>
      <c r="O15" s="475">
        <f ca="1">'[2]17'!BC$13*$F15/100</f>
        <v>0</v>
      </c>
      <c r="P15" s="475">
        <f ca="1">'[2]17'!BD$13*$F15/100</f>
        <v>0.99099999999999999</v>
      </c>
      <c r="Q15" s="936"/>
      <c r="R15" s="936"/>
      <c r="S15" s="936"/>
      <c r="T15" s="936"/>
      <c r="U15" s="936"/>
    </row>
    <row r="16" spans="2:21">
      <c r="B16" s="264">
        <v>17064</v>
      </c>
      <c r="C16" s="38" t="s">
        <v>2272</v>
      </c>
      <c r="D16" s="264">
        <v>0.05</v>
      </c>
      <c r="E16" s="461">
        <f ca="1">'[2]17'!E$66*$F16/100</f>
        <v>0.18900000000000003</v>
      </c>
      <c r="F16" s="462">
        <f ca="1">'[2]17'!G$66*$F16/100</f>
        <v>5.0499999999999998E-3</v>
      </c>
      <c r="G16" s="462">
        <f ca="1">'[2]17'!I$66*$F16/100</f>
        <v>3.2000000000000006E-3</v>
      </c>
      <c r="H16" s="462">
        <f ca="1">'[2]17'!K$66*$F16/100</f>
        <v>3.5049999999999998E-2</v>
      </c>
      <c r="I16" s="461">
        <f ca="1">'[2]17'!O$66*$F16/100</f>
        <v>0.12</v>
      </c>
      <c r="J16" s="471">
        <f ca="1">'[2]17'!R$66*$F16/100</f>
        <v>3.65E-3</v>
      </c>
      <c r="K16" s="472">
        <f ca="1">'[2]17'!AE$66*$F16/100</f>
        <v>0</v>
      </c>
      <c r="L16" s="473">
        <f ca="1">'[2]17'!AM$66*$F16/100</f>
        <v>1.0000000000000001E-5</v>
      </c>
      <c r="M16" s="474">
        <f ca="1">'[2]17'!AN$66*$F16/100</f>
        <v>6.0000000000000002E-5</v>
      </c>
      <c r="N16" s="472">
        <f ca="1">'[2]17'!AV$66*$F16/100</f>
        <v>0</v>
      </c>
      <c r="O16" s="475">
        <f ca="1">'[2]17'!BC$66*$F16/100</f>
        <v>0</v>
      </c>
      <c r="P16" s="475">
        <f ca="1">'[2]17'!BD$66*$F16/100</f>
        <v>0</v>
      </c>
      <c r="Q16" s="936"/>
      <c r="R16" s="936"/>
      <c r="S16" s="936"/>
      <c r="T16" s="936"/>
      <c r="U16" s="936"/>
    </row>
    <row r="17" spans="2:21">
      <c r="B17" s="10">
        <v>17007</v>
      </c>
      <c r="C17" s="29" t="s">
        <v>5</v>
      </c>
      <c r="D17" s="10">
        <v>4</v>
      </c>
      <c r="E17" s="461">
        <f ca="1">'[2]17'!E$8*$F17/100</f>
        <v>2.84</v>
      </c>
      <c r="F17" s="462">
        <f ca="1">'[2]17'!G$8*$F17/100</f>
        <v>0.308</v>
      </c>
      <c r="G17" s="462">
        <f ca="1">'[2]17'!I$8*$F17/100</f>
        <v>0</v>
      </c>
      <c r="H17" s="462">
        <f ca="1">'[2]17'!K$8*$F17/100</f>
        <v>0.40399999999999997</v>
      </c>
      <c r="I17" s="461">
        <f ca="1">'[2]17'!O$8*$F17/100</f>
        <v>1.1599999999999999</v>
      </c>
      <c r="J17" s="471">
        <f ca="1">'[2]17'!R$8*$F17/100</f>
        <v>6.8000000000000005E-2</v>
      </c>
      <c r="K17" s="472">
        <f ca="1">'[2]17'!AE$8*$F17/100</f>
        <v>0</v>
      </c>
      <c r="L17" s="473">
        <f ca="1">'[2]17'!AM$8*$F17/100</f>
        <v>2E-3</v>
      </c>
      <c r="M17" s="474">
        <f ca="1">'[2]17'!AN$8*$F17/100</f>
        <v>6.8000000000000005E-3</v>
      </c>
      <c r="N17" s="472">
        <f ca="1">'[2]17'!AV$8*$F17/100</f>
        <v>0</v>
      </c>
      <c r="O17" s="475">
        <f ca="1">'[2]17'!BC$8*$F17/100</f>
        <v>0</v>
      </c>
      <c r="P17" s="475">
        <f ca="1">'[2]17'!BD$8*$F17/100</f>
        <v>0.57999999999999996</v>
      </c>
      <c r="Q17" s="936"/>
      <c r="R17" s="936"/>
      <c r="S17" s="936"/>
      <c r="T17" s="936"/>
      <c r="U17" s="936"/>
    </row>
    <row r="18" spans="2:21">
      <c r="B18" s="40">
        <v>6025</v>
      </c>
      <c r="C18" s="242" t="s">
        <v>1481</v>
      </c>
      <c r="D18" s="40">
        <v>5</v>
      </c>
      <c r="E18" s="269">
        <f ca="1">'[2]6'!E$28*$F18/100</f>
        <v>4.9000000000000004</v>
      </c>
      <c r="F18" s="268">
        <f ca="1">'[2]6'!G$28*$F18/100</f>
        <v>0.28000000000000003</v>
      </c>
      <c r="G18" s="268">
        <f ca="1">'[2]6'!I$28*$F18/100</f>
        <v>3.5000000000000003E-2</v>
      </c>
      <c r="H18" s="268">
        <f ca="1">'[2]6'!K$28*$F18/100</f>
        <v>0.86</v>
      </c>
      <c r="I18" s="269">
        <f ca="1">'[2]6'!O$28*$F18/100</f>
        <v>1.3</v>
      </c>
      <c r="J18" s="268">
        <f ca="1">'[2]6'!R$28*$F18/100</f>
        <v>0.09</v>
      </c>
      <c r="K18" s="270">
        <f ca="1">'[2]6'!AE$28*$F18/100</f>
        <v>2.15</v>
      </c>
      <c r="L18" s="271">
        <f ca="1">'[2]6'!AM$28*$F18/100</f>
        <v>1.6500000000000001E-2</v>
      </c>
      <c r="M18" s="272">
        <f ca="1">'[2]6'!AN$28*$F18/100</f>
        <v>6.5000000000000006E-3</v>
      </c>
      <c r="N18" s="270">
        <f ca="1">'[2]6'!AV$28*$F18/100</f>
        <v>1.1499999999999999</v>
      </c>
      <c r="O18" s="273">
        <f ca="1">'[2]6'!BC$28*$F18/100</f>
        <v>0.29499999999999998</v>
      </c>
      <c r="P18" s="273">
        <f ca="1">'[2]6'!BD$28*$F18/100</f>
        <v>0.01</v>
      </c>
      <c r="Q18" s="937"/>
      <c r="R18" s="937"/>
      <c r="S18" s="937"/>
      <c r="T18" s="937"/>
      <c r="U18" s="937"/>
    </row>
    <row r="19" spans="2:21">
      <c r="C19" s="42" t="s">
        <v>64</v>
      </c>
      <c r="D19" s="10">
        <f t="shared" ref="D19:P19" si="0">SUM(D3:D18)</f>
        <v>257.05</v>
      </c>
      <c r="E19" s="461">
        <f t="shared" ca="1" si="0"/>
        <v>464.94900000000001</v>
      </c>
      <c r="F19" s="462">
        <f t="shared" ca="1" si="0"/>
        <v>14.073549999999999</v>
      </c>
      <c r="G19" s="462">
        <f t="shared" ca="1" si="0"/>
        <v>15.4697</v>
      </c>
      <c r="H19" s="462">
        <f t="shared" ca="1" si="0"/>
        <v>63.605049999999999</v>
      </c>
      <c r="I19" s="461">
        <f t="shared" ca="1" si="0"/>
        <v>33.909999999999997</v>
      </c>
      <c r="J19" s="471">
        <f t="shared" ca="1" si="0"/>
        <v>1.11215</v>
      </c>
      <c r="K19" s="472">
        <f t="shared" ca="1" si="0"/>
        <v>40.4</v>
      </c>
      <c r="L19" s="473">
        <f t="shared" ca="1" si="0"/>
        <v>0.21011000000000002</v>
      </c>
      <c r="M19" s="474">
        <f t="shared" ca="1" si="0"/>
        <v>0.20826</v>
      </c>
      <c r="N19" s="472">
        <f t="shared" ca="1" si="0"/>
        <v>5.84</v>
      </c>
      <c r="O19" s="475">
        <f t="shared" ca="1" si="0"/>
        <v>1.8720000000000001</v>
      </c>
      <c r="P19" s="475">
        <f t="shared" ca="1" si="0"/>
        <v>2.6265000000000001</v>
      </c>
      <c r="Q19" s="478">
        <v>1.5</v>
      </c>
      <c r="R19" s="478">
        <v>1</v>
      </c>
      <c r="S19" s="478">
        <v>0</v>
      </c>
      <c r="T19" s="478">
        <v>0</v>
      </c>
      <c r="U19" s="478">
        <v>0</v>
      </c>
    </row>
    <row r="20" spans="2:21">
      <c r="D20" s="14"/>
      <c r="E20" s="14"/>
      <c r="F20" s="14"/>
      <c r="G20" s="14"/>
    </row>
    <row r="21" spans="2:21">
      <c r="C21" s="10"/>
      <c r="D21" s="17"/>
      <c r="E21" s="18"/>
      <c r="F21" s="17"/>
      <c r="G21" s="18"/>
      <c r="H21" s="11"/>
      <c r="I21" s="12"/>
      <c r="J21" s="12"/>
      <c r="K21" s="12"/>
      <c r="L21" s="12"/>
      <c r="M21" s="12"/>
      <c r="N21" s="12"/>
      <c r="O21" s="12"/>
      <c r="P21" s="12"/>
    </row>
    <row r="22" spans="2:21">
      <c r="C22" s="10"/>
      <c r="D22" s="1"/>
      <c r="E22" s="12"/>
      <c r="F22" s="12"/>
      <c r="G22" s="12"/>
      <c r="H22" s="12"/>
      <c r="I22" s="1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2:21">
      <c r="C26" s="10"/>
      <c r="D26" s="1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2:21">
      <c r="C27" s="10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2:21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</sheetData>
  <mergeCells count="1">
    <mergeCell ref="Q3:U18"/>
  </mergeCells>
  <phoneticPr fontId="1"/>
  <pageMargins left="0.7" right="0.7" top="0.75" bottom="0.75" header="0.3" footer="0.3"/>
  <pageSetup paperSize="9" scale="79" orientation="landscape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569" t="s">
        <v>1609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1083</v>
      </c>
      <c r="C3" s="572" t="s">
        <v>39</v>
      </c>
      <c r="D3" s="441">
        <v>60</v>
      </c>
      <c r="E3" s="248">
        <f ca="1">'[2]1'!E$79*$F3/100</f>
        <v>213.6</v>
      </c>
      <c r="F3" s="462">
        <f ca="1">'[2]1'!G$79*$F3/100</f>
        <v>3.66</v>
      </c>
      <c r="G3" s="462">
        <f ca="1">'[2]1'!I$79*$F3/100</f>
        <v>0.54</v>
      </c>
      <c r="H3" s="462">
        <f ca="1">'[2]1'!K$79*$F3/100</f>
        <v>46.26</v>
      </c>
      <c r="I3" s="248">
        <f ca="1">'[2]1'!O$79*$F3/100</f>
        <v>3</v>
      </c>
      <c r="J3" s="471">
        <f ca="1">'[2]1'!R$79*$F3/100</f>
        <v>0.48</v>
      </c>
      <c r="K3" s="472">
        <f ca="1">'[2]1'!AE$79*$F3/100</f>
        <v>0</v>
      </c>
      <c r="L3" s="473">
        <f ca="1">'[2]1'!AM$79*$F3/100</f>
        <v>4.8000000000000001E-2</v>
      </c>
      <c r="M3" s="474">
        <f ca="1">'[2]1'!AN$79*$F3/100</f>
        <v>1.2E-2</v>
      </c>
      <c r="N3" s="472">
        <f ca="1">'[2]1'!AV$79*$F3/100</f>
        <v>0</v>
      </c>
      <c r="O3" s="475">
        <f ca="1">'[2]1'!BC$79*$F3/100</f>
        <v>0.3</v>
      </c>
      <c r="P3" s="475">
        <f ca="1">'[2]1'!BD$79*$F3/100</f>
        <v>0</v>
      </c>
      <c r="Q3" s="936"/>
      <c r="R3" s="936"/>
      <c r="S3" s="936"/>
      <c r="T3" s="936"/>
      <c r="U3" s="936"/>
    </row>
    <row r="4" spans="2:21">
      <c r="B4" s="441">
        <v>11195</v>
      </c>
      <c r="C4" s="572" t="s">
        <v>1484</v>
      </c>
      <c r="D4" s="441">
        <v>20</v>
      </c>
      <c r="E4" s="248">
        <f ca="1">'[2]11'!E$196*$F4/100</f>
        <v>34.4</v>
      </c>
      <c r="F4" s="462">
        <f ca="1">'[2]11'!G$196*$F4/100</f>
        <v>3.88</v>
      </c>
      <c r="G4" s="462">
        <f ca="1">'[2]11'!I$196*$F4/100</f>
        <v>1.64</v>
      </c>
      <c r="H4" s="462">
        <f ca="1">'[2]11'!K$196*$F4/100</f>
        <v>1.02</v>
      </c>
      <c r="I4" s="248">
        <f ca="1">'[2]11'!O$196*$F4/100</f>
        <v>1.8</v>
      </c>
      <c r="J4" s="471">
        <f ca="1">'[2]11'!R$196*$F4/100</f>
        <v>0.14000000000000001</v>
      </c>
      <c r="K4" s="472">
        <f ca="1">'[2]11'!AE$196*$F4/100</f>
        <v>0</v>
      </c>
      <c r="L4" s="473">
        <f ca="1">'[2]11'!AM$196*$F4/100</f>
        <v>0.17</v>
      </c>
      <c r="M4" s="474">
        <f ca="1">'[2]11'!AN$196*$F4/100</f>
        <v>0.04</v>
      </c>
      <c r="N4" s="472">
        <f ca="1">'[2]11'!AV$196*$F4/100</f>
        <v>4</v>
      </c>
      <c r="O4" s="475">
        <f ca="1">'[2]11'!BC$196*$F4/100</f>
        <v>0</v>
      </c>
      <c r="P4" s="475">
        <f ca="1">'[2]11'!BD$196*$F4/100</f>
        <v>0.48</v>
      </c>
      <c r="Q4" s="936"/>
      <c r="R4" s="936"/>
      <c r="S4" s="936"/>
      <c r="T4" s="936"/>
      <c r="U4" s="936"/>
    </row>
    <row r="5" spans="2:21">
      <c r="B5" s="441">
        <v>6223</v>
      </c>
      <c r="C5" s="572" t="s">
        <v>81</v>
      </c>
      <c r="D5" s="441">
        <v>0.5</v>
      </c>
      <c r="E5" s="248">
        <f ca="1">'[2]6'!E$239*$F5/100</f>
        <v>0.67</v>
      </c>
      <c r="F5" s="462">
        <f ca="1">'[2]6'!G$239*$F5/100</f>
        <v>0.03</v>
      </c>
      <c r="G5" s="462">
        <f ca="1">'[2]6'!I$239*$F5/100</f>
        <v>6.5000000000000006E-3</v>
      </c>
      <c r="H5" s="462">
        <f ca="1">'[2]6'!K$239*$F5/100</f>
        <v>0.13150000000000001</v>
      </c>
      <c r="I5" s="248">
        <f ca="1">'[2]6'!O$239*$F5/100</f>
        <v>7.0000000000000007E-2</v>
      </c>
      <c r="J5" s="471">
        <f ca="1">'[2]6'!R$239*$F5/100</f>
        <v>4.0000000000000001E-3</v>
      </c>
      <c r="K5" s="472">
        <f ca="1">'[2]6'!AE$239*$F5/100</f>
        <v>0</v>
      </c>
      <c r="L5" s="473">
        <f ca="1">'[2]6'!AM$239*$F5/100</f>
        <v>9.5E-4</v>
      </c>
      <c r="M5" s="474">
        <f ca="1">'[2]6'!AN$239*$F5/100</f>
        <v>3.5000000000000005E-4</v>
      </c>
      <c r="N5" s="472">
        <f ca="1">'[2]6'!AV$239*$F5/100</f>
        <v>0.05</v>
      </c>
      <c r="O5" s="475">
        <f ca="1">'[2]6'!BC$239*$F5/100</f>
        <v>2.8500000000000001E-2</v>
      </c>
      <c r="P5" s="475">
        <f ca="1">'[2]6'!BD$239*$F5/100</f>
        <v>0</v>
      </c>
      <c r="Q5" s="936"/>
      <c r="R5" s="936"/>
      <c r="S5" s="936"/>
      <c r="T5" s="936"/>
      <c r="U5" s="936"/>
    </row>
    <row r="6" spans="2:21">
      <c r="B6" s="441">
        <v>6103</v>
      </c>
      <c r="C6" s="572" t="s">
        <v>70</v>
      </c>
      <c r="D6" s="441">
        <v>0.5</v>
      </c>
      <c r="E6" s="248">
        <f ca="1">'[2]6'!E$111*$F6/100</f>
        <v>0.15</v>
      </c>
      <c r="F6" s="462">
        <f ca="1">'[2]6'!G$111*$F6/100</f>
        <v>4.5000000000000005E-3</v>
      </c>
      <c r="G6" s="462">
        <f ca="1">'[2]6'!I$111*$F6/100</f>
        <v>1.5E-3</v>
      </c>
      <c r="H6" s="462">
        <f ca="1">'[2]6'!K$111*$F6/100</f>
        <v>3.3000000000000002E-2</v>
      </c>
      <c r="I6" s="248">
        <f ca="1">'[2]6'!O$111*$F6/100</f>
        <v>0.06</v>
      </c>
      <c r="J6" s="471">
        <f ca="1">'[2]6'!R$111*$F6/100</f>
        <v>2.5000000000000001E-3</v>
      </c>
      <c r="K6" s="472">
        <f ca="1">'[2]6'!AE$111*$F6/100</f>
        <v>0</v>
      </c>
      <c r="L6" s="473">
        <f ca="1">'[2]6'!AM$111*$F6/100</f>
        <v>1.4999999999999999E-4</v>
      </c>
      <c r="M6" s="474">
        <f ca="1">'[2]6'!AN$111*$F6/100</f>
        <v>1E-4</v>
      </c>
      <c r="N6" s="472">
        <f ca="1">'[2]6'!AV$111*$F6/100</f>
        <v>0.01</v>
      </c>
      <c r="O6" s="475">
        <f ca="1">'[2]6'!BC$111*$F6/100</f>
        <v>1.0500000000000001E-2</v>
      </c>
      <c r="P6" s="475">
        <f ca="1">'[2]6'!BD$111*$F6/100</f>
        <v>0</v>
      </c>
      <c r="Q6" s="936"/>
      <c r="R6" s="936"/>
      <c r="S6" s="936"/>
      <c r="T6" s="936"/>
      <c r="U6" s="936"/>
    </row>
    <row r="7" spans="2:21">
      <c r="B7" s="570">
        <v>10330</v>
      </c>
      <c r="C7" s="410" t="s">
        <v>1489</v>
      </c>
      <c r="D7" s="570">
        <v>2</v>
      </c>
      <c r="E7" s="248">
        <f ca="1">'[2]10'!E$355*$F7/100</f>
        <v>4.66</v>
      </c>
      <c r="F7" s="462">
        <f ca="1">'[2]10'!G$355*$F7/100</f>
        <v>0.97199999999999998</v>
      </c>
      <c r="G7" s="462">
        <f ca="1">'[2]10'!I$355*$F7/100</f>
        <v>5.5999999999999994E-2</v>
      </c>
      <c r="H7" s="462">
        <f ca="1">'[2]10'!K$355*$F7/100</f>
        <v>6.0000000000000001E-3</v>
      </c>
      <c r="I7" s="248">
        <f ca="1">'[2]10'!O$355*$F7/100</f>
        <v>142</v>
      </c>
      <c r="J7" s="471">
        <f ca="1">'[2]10'!R$355*$F7/100</f>
        <v>0.30199999999999999</v>
      </c>
      <c r="K7" s="472">
        <f ca="1">'[2]10'!AE$355*$F7/100</f>
        <v>0.28000000000000003</v>
      </c>
      <c r="L7" s="473">
        <f ca="1">'[2]10'!AM$355*$F7/100</f>
        <v>2E-3</v>
      </c>
      <c r="M7" s="474">
        <f ca="1">'[2]10'!AN$355*$F7/100</f>
        <v>3.8E-3</v>
      </c>
      <c r="N7" s="472">
        <f ca="1">'[2]10'!AV$355*$F7/100</f>
        <v>0</v>
      </c>
      <c r="O7" s="475">
        <f ca="1">'[2]10'!BC$355*$F7/100</f>
        <v>0</v>
      </c>
      <c r="P7" s="475">
        <f ca="1">'[2]10'!BD$355*$F7/100</f>
        <v>7.5999999999999998E-2</v>
      </c>
      <c r="Q7" s="936"/>
      <c r="R7" s="936"/>
      <c r="S7" s="936"/>
      <c r="T7" s="936"/>
      <c r="U7" s="936"/>
    </row>
    <row r="8" spans="2:21">
      <c r="B8" s="441">
        <v>8013</v>
      </c>
      <c r="C8" s="572" t="s">
        <v>49</v>
      </c>
      <c r="D8" s="441">
        <v>1.5</v>
      </c>
      <c r="E8" s="248">
        <f ca="1">'[2]8'!E$15*$F8/100</f>
        <v>2.73</v>
      </c>
      <c r="F8" s="462">
        <f ca="1">'[2]8'!G$15*$F8/100</f>
        <v>0.28950000000000004</v>
      </c>
      <c r="G8" s="462">
        <f ca="1">'[2]8'!I$15*$F8/100</f>
        <v>5.5500000000000008E-2</v>
      </c>
      <c r="H8" s="462">
        <f ca="1">'[2]8'!K$15*$F8/100</f>
        <v>0.95099999999999996</v>
      </c>
      <c r="I8" s="248">
        <f ca="1">'[2]8'!O$15*$F8/100</f>
        <v>0.15</v>
      </c>
      <c r="J8" s="471">
        <f ca="1">'[2]8'!R$15*$F8/100</f>
        <v>2.5499999999999998E-2</v>
      </c>
      <c r="K8" s="472">
        <f ca="1">'[2]8'!AE$15*$F8/100</f>
        <v>0</v>
      </c>
      <c r="L8" s="473">
        <f ca="1">'[2]8'!AM$15*$F8/100</f>
        <v>7.4999999999999997E-3</v>
      </c>
      <c r="M8" s="474">
        <f ca="1">'[2]8'!AN$15*$F8/100</f>
        <v>2.0999999999999998E-2</v>
      </c>
      <c r="N8" s="472">
        <f ca="1">'[2]8'!AV$15*$F8/100</f>
        <v>0</v>
      </c>
      <c r="O8" s="475">
        <f ca="1">'[2]8'!BC$15*$F8/100</f>
        <v>0.61499999999999999</v>
      </c>
      <c r="P8" s="475">
        <f ca="1">'[2]8'!BD$15*$F8/100</f>
        <v>0</v>
      </c>
      <c r="Q8" s="936"/>
      <c r="R8" s="936"/>
      <c r="S8" s="936"/>
      <c r="T8" s="936"/>
      <c r="U8" s="936"/>
    </row>
    <row r="9" spans="2:21">
      <c r="B9" s="441">
        <v>6150</v>
      </c>
      <c r="C9" s="572" t="s">
        <v>75</v>
      </c>
      <c r="D9" s="441">
        <v>10</v>
      </c>
      <c r="E9" s="248">
        <f ca="1">'[2]6'!E$160*$F9/100</f>
        <v>3</v>
      </c>
      <c r="F9" s="462">
        <f ca="1">'[2]6'!G$160*$F9/100</f>
        <v>0.35</v>
      </c>
      <c r="G9" s="462">
        <f ca="1">'[2]6'!I$160*$F9/100</f>
        <v>0.02</v>
      </c>
      <c r="H9" s="462">
        <f ca="1">'[2]6'!K$160*$F9/100</f>
        <v>0.55000000000000004</v>
      </c>
      <c r="I9" s="248">
        <f ca="1">'[2]6'!O$160*$F9/100</f>
        <v>1.7</v>
      </c>
      <c r="J9" s="471">
        <f ca="1">'[2]6'!R$160*$F9/100</f>
        <v>0.04</v>
      </c>
      <c r="K9" s="472">
        <f ca="1">'[2]6'!AE$160*$F9/100</f>
        <v>0.1</v>
      </c>
      <c r="L9" s="473">
        <f ca="1">'[2]6'!AM$160*$F9/100</f>
        <v>4.0000000000000001E-3</v>
      </c>
      <c r="M9" s="474">
        <f ca="1">'[2]6'!AN$160*$F9/100</f>
        <v>8.9999999999999993E-3</v>
      </c>
      <c r="N9" s="472">
        <f ca="1">'[2]6'!AV$160*$F9/100</f>
        <v>0.8</v>
      </c>
      <c r="O9" s="475">
        <f ca="1">'[2]6'!BC$160*$F9/100</f>
        <v>0.33</v>
      </c>
      <c r="P9" s="475">
        <f ca="1">'[2]6'!BD$160*$F9/100</f>
        <v>0</v>
      </c>
      <c r="Q9" s="936"/>
      <c r="R9" s="936"/>
      <c r="S9" s="936"/>
      <c r="T9" s="936"/>
      <c r="U9" s="936"/>
    </row>
    <row r="10" spans="2:21">
      <c r="B10" s="441">
        <v>5033</v>
      </c>
      <c r="C10" s="572" t="s">
        <v>1488</v>
      </c>
      <c r="D10" s="441">
        <v>4</v>
      </c>
      <c r="E10" s="248">
        <f ca="1">'[2]5'!E$36*$F10/100</f>
        <v>27.6</v>
      </c>
      <c r="F10" s="462">
        <f ca="1">'[2]5'!G$36*$F10/100</f>
        <v>0.58399999999999996</v>
      </c>
      <c r="G10" s="462">
        <f ca="1">'[2]5'!I$36*$F10/100</f>
        <v>2.9</v>
      </c>
      <c r="H10" s="462">
        <f ca="1">'[2]5'!K$36*$F10/100</f>
        <v>0.32400000000000001</v>
      </c>
      <c r="I10" s="248">
        <f ca="1">'[2]5'!O$36*$F10/100</f>
        <v>0.6</v>
      </c>
      <c r="J10" s="471">
        <f ca="1">'[2]5'!R$36*$F10/100</f>
        <v>0.248</v>
      </c>
      <c r="K10" s="472">
        <f ca="1">'[2]5'!AE$36*$F10/100</f>
        <v>0</v>
      </c>
      <c r="L10" s="473">
        <f ca="1">'[2]5'!AM$36*$F10/100</f>
        <v>2.4399999999999998E-2</v>
      </c>
      <c r="M10" s="474">
        <f ca="1">'[2]5'!AN$36*$F10/100</f>
        <v>8.3999999999999995E-3</v>
      </c>
      <c r="N10" s="472">
        <f ca="1">'[2]5'!AV$36*$F10/100</f>
        <v>0</v>
      </c>
      <c r="O10" s="475">
        <f ca="1">'[2]5'!BC$36*$F10/100</f>
        <v>0.27600000000000002</v>
      </c>
      <c r="P10" s="475">
        <f ca="1">'[2]5'!BD$36*$F10/100</f>
        <v>0</v>
      </c>
      <c r="Q10" s="936"/>
      <c r="R10" s="936"/>
      <c r="S10" s="936"/>
      <c r="T10" s="936"/>
      <c r="U10" s="936"/>
    </row>
    <row r="11" spans="2:21">
      <c r="B11" s="441">
        <v>6227</v>
      </c>
      <c r="C11" s="572" t="s">
        <v>27</v>
      </c>
      <c r="D11" s="441">
        <v>2</v>
      </c>
      <c r="E11" s="248">
        <f ca="1">'[2]6'!E$243*$F11/100</f>
        <v>0.62</v>
      </c>
      <c r="F11" s="462">
        <f ca="1">'[2]6'!G$243*$F11/100</f>
        <v>0.03</v>
      </c>
      <c r="G11" s="462">
        <f ca="1">'[2]6'!I$243*$F11/100</f>
        <v>6.0000000000000001E-3</v>
      </c>
      <c r="H11" s="462">
        <f ca="1">'[2]6'!K$243*$F11/100</f>
        <v>0.14000000000000001</v>
      </c>
      <c r="I11" s="248">
        <f ca="1">'[2]6'!O$243*$F11/100</f>
        <v>1.08</v>
      </c>
      <c r="J11" s="471">
        <f ca="1">'[2]6'!R$243*$F11/100</f>
        <v>1.3999999999999999E-2</v>
      </c>
      <c r="K11" s="472">
        <f ca="1">'[2]6'!AE$243*$F11/100</f>
        <v>3</v>
      </c>
      <c r="L11" s="473">
        <f ca="1">'[2]6'!AM$243*$F11/100</f>
        <v>1E-3</v>
      </c>
      <c r="M11" s="474">
        <f ca="1">'[2]6'!AN$243*$F11/100</f>
        <v>1.8E-3</v>
      </c>
      <c r="N11" s="472">
        <f ca="1">'[2]6'!AV$243*$F11/100</f>
        <v>0.62</v>
      </c>
      <c r="O11" s="475">
        <f ca="1">'[2]6'!BC$243*$F11/100</f>
        <v>5.7999999999999996E-2</v>
      </c>
      <c r="P11" s="475">
        <f ca="1">'[2]6'!BD$243*$F11/100</f>
        <v>0</v>
      </c>
      <c r="Q11" s="936"/>
      <c r="R11" s="936"/>
      <c r="S11" s="936"/>
      <c r="T11" s="936"/>
      <c r="U11" s="936"/>
    </row>
    <row r="12" spans="2:21">
      <c r="B12" s="441">
        <v>14006</v>
      </c>
      <c r="C12" s="572" t="s">
        <v>15</v>
      </c>
      <c r="D12" s="441">
        <v>6</v>
      </c>
      <c r="E12" s="248">
        <f ca="1">'[2]14'!E$8*$F12/100</f>
        <v>55.26</v>
      </c>
      <c r="F12" s="462">
        <f ca="1">'[2]14'!G$8*$F12/100</f>
        <v>0</v>
      </c>
      <c r="G12" s="462">
        <f ca="1">'[2]14'!I$8*$F12/100</f>
        <v>6</v>
      </c>
      <c r="H12" s="462">
        <f ca="1">'[2]14'!K$8*$F12/100</f>
        <v>0</v>
      </c>
      <c r="I12" s="248">
        <f ca="1">'[2]14'!O$8*$F12/100</f>
        <v>0</v>
      </c>
      <c r="J12" s="471">
        <f ca="1">'[2]14'!R$8*$F12/100</f>
        <v>0</v>
      </c>
      <c r="K12" s="472">
        <f ca="1">'[2]14'!AE$8*$F12/100</f>
        <v>0</v>
      </c>
      <c r="L12" s="473">
        <f ca="1">'[2]14'!AM$8*$F12/100</f>
        <v>0</v>
      </c>
      <c r="M12" s="474">
        <f ca="1">'[2]14'!AN$8*$F12/100</f>
        <v>0</v>
      </c>
      <c r="N12" s="472">
        <f ca="1">'[2]14'!AV$8*$F12/100</f>
        <v>0</v>
      </c>
      <c r="O12" s="475">
        <f ca="1">'[2]14'!BC$8*$F12/100</f>
        <v>0</v>
      </c>
      <c r="P12" s="475">
        <f ca="1">'[2]14'!BD$8*$F12/100</f>
        <v>0</v>
      </c>
      <c r="Q12" s="936"/>
      <c r="R12" s="936"/>
      <c r="S12" s="936"/>
      <c r="T12" s="936"/>
      <c r="U12" s="936"/>
    </row>
    <row r="13" spans="2:21">
      <c r="B13" s="441">
        <v>17022</v>
      </c>
      <c r="C13" s="572" t="s">
        <v>257</v>
      </c>
      <c r="D13" s="441">
        <v>50</v>
      </c>
      <c r="E13" s="248">
        <f ca="1">'[2]17'!E$24*$F13/100</f>
        <v>2</v>
      </c>
      <c r="F13" s="462">
        <f ca="1">'[2]17'!G$24*$F13/100</f>
        <v>0.05</v>
      </c>
      <c r="G13" s="462">
        <f ca="1">'[2]17'!I$24*$F13/100</f>
        <v>0</v>
      </c>
      <c r="H13" s="462">
        <f ca="1">'[2]17'!K$24*$F13/100</f>
        <v>0.45</v>
      </c>
      <c r="I13" s="248">
        <f ca="1">'[2]17'!O$24*$F13/100</f>
        <v>0.5</v>
      </c>
      <c r="J13" s="471">
        <f ca="1">'[2]17'!R$24*$F13/100</f>
        <v>0.05</v>
      </c>
      <c r="K13" s="472">
        <f ca="1">'[2]17'!AE$24*$F13/100</f>
        <v>0</v>
      </c>
      <c r="L13" s="473">
        <f ca="1">'[2]17'!AM$24*$F13/100</f>
        <v>0</v>
      </c>
      <c r="M13" s="474">
        <f ca="1">'[2]17'!AN$24*$F13/100</f>
        <v>0.01</v>
      </c>
      <c r="N13" s="472">
        <f ca="1">'[2]17'!AV$24*$F13/100</f>
        <v>0</v>
      </c>
      <c r="O13" s="475">
        <f ca="1">'[2]17'!BC$24*$F13/100</f>
        <v>0</v>
      </c>
      <c r="P13" s="475">
        <f ca="1">'[2]17'!BD$24*$F13/100</f>
        <v>0</v>
      </c>
      <c r="Q13" s="936"/>
      <c r="R13" s="936"/>
      <c r="S13" s="936"/>
      <c r="T13" s="936"/>
      <c r="U13" s="936"/>
    </row>
    <row r="14" spans="2:21">
      <c r="B14" s="441">
        <v>17007</v>
      </c>
      <c r="C14" s="572" t="s">
        <v>5</v>
      </c>
      <c r="D14" s="441">
        <v>4</v>
      </c>
      <c r="E14" s="248">
        <f ca="1">'[2]17'!E$8*$F14/100</f>
        <v>2.84</v>
      </c>
      <c r="F14" s="462">
        <f ca="1">'[2]17'!G$8*$F14/100</f>
        <v>0.308</v>
      </c>
      <c r="G14" s="462">
        <f ca="1">'[2]17'!I$8*$F14/100</f>
        <v>0</v>
      </c>
      <c r="H14" s="462">
        <f ca="1">'[2]17'!K$8*$F14/100</f>
        <v>0.40399999999999997</v>
      </c>
      <c r="I14" s="248">
        <f ca="1">'[2]17'!O$8*$F14/100</f>
        <v>1.1599999999999999</v>
      </c>
      <c r="J14" s="471">
        <f ca="1">'[2]17'!R$8*$F14/100</f>
        <v>6.8000000000000005E-2</v>
      </c>
      <c r="K14" s="472">
        <f ca="1">'[2]17'!AE$8*$F14/100</f>
        <v>0</v>
      </c>
      <c r="L14" s="473">
        <f ca="1">'[2]17'!AM$8*$F14/100</f>
        <v>2E-3</v>
      </c>
      <c r="M14" s="474">
        <f ca="1">'[2]17'!AN$8*$F14/100</f>
        <v>6.8000000000000005E-3</v>
      </c>
      <c r="N14" s="472">
        <f ca="1">'[2]17'!AV$8*$F14/100</f>
        <v>0</v>
      </c>
      <c r="O14" s="475">
        <f ca="1">'[2]17'!BC$8*$F14/100</f>
        <v>0</v>
      </c>
      <c r="P14" s="475">
        <f ca="1">'[2]17'!BD$8*$F14/100</f>
        <v>0.57999999999999996</v>
      </c>
      <c r="Q14" s="936"/>
      <c r="R14" s="936"/>
      <c r="S14" s="936"/>
      <c r="T14" s="936"/>
      <c r="U14" s="936"/>
    </row>
    <row r="15" spans="2:21">
      <c r="B15" s="441">
        <v>17012</v>
      </c>
      <c r="C15" s="572" t="s">
        <v>0</v>
      </c>
      <c r="D15" s="441">
        <v>0.5</v>
      </c>
      <c r="E15" s="248">
        <f ca="1">'[2]17'!E$13*$F15/100</f>
        <v>0</v>
      </c>
      <c r="F15" s="462">
        <f ca="1">'[2]17'!G$13*$F15/100</f>
        <v>0</v>
      </c>
      <c r="G15" s="462">
        <f ca="1">'[2]17'!I$13*$F15/100</f>
        <v>0</v>
      </c>
      <c r="H15" s="462">
        <f ca="1">'[2]17'!K$13*$F15/100</f>
        <v>0</v>
      </c>
      <c r="I15" s="248">
        <f ca="1">'[2]17'!O$13*$F15/100</f>
        <v>0.11</v>
      </c>
      <c r="J15" s="471">
        <f ca="1">'[2]17'!R$13*$F15/100</f>
        <v>0</v>
      </c>
      <c r="K15" s="472">
        <f ca="1">'[2]17'!AE$13*$F15/100</f>
        <v>0</v>
      </c>
      <c r="L15" s="473">
        <f ca="1">'[2]17'!AM$13*$F15/100</f>
        <v>0</v>
      </c>
      <c r="M15" s="474">
        <f ca="1">'[2]17'!AN$13*$F15/100</f>
        <v>0</v>
      </c>
      <c r="N15" s="472">
        <f ca="1">'[2]17'!AV$13*$F15/100</f>
        <v>0</v>
      </c>
      <c r="O15" s="475">
        <f ca="1">'[2]17'!BC$13*$F15/100</f>
        <v>0</v>
      </c>
      <c r="P15" s="475">
        <f ca="1">'[2]17'!BD$13*$F15/100</f>
        <v>0.4955</v>
      </c>
      <c r="Q15" s="936"/>
      <c r="R15" s="936"/>
      <c r="S15" s="936"/>
      <c r="T15" s="936"/>
      <c r="U15" s="936"/>
    </row>
    <row r="16" spans="2:21">
      <c r="B16" s="441">
        <v>16001</v>
      </c>
      <c r="C16" s="572" t="s">
        <v>78</v>
      </c>
      <c r="D16" s="570">
        <v>3.75</v>
      </c>
      <c r="E16" s="248">
        <f ca="1">'[2]16'!E$2*$F16/100</f>
        <v>4.0875000000000004</v>
      </c>
      <c r="F16" s="462">
        <f ca="1">'[2]16'!G$2*$F16/100</f>
        <v>1.4999999999999999E-2</v>
      </c>
      <c r="G16" s="462">
        <f ca="1">'[2]16'!I$2*$F16/100</f>
        <v>0</v>
      </c>
      <c r="H16" s="462">
        <f ca="1">'[2]16'!K$2*$F16/100</f>
        <v>0.18375</v>
      </c>
      <c r="I16" s="248">
        <f ca="1">'[2]16'!O$2*$F16/100</f>
        <v>0.1125</v>
      </c>
      <c r="J16" s="471">
        <f ca="1">'[2]16'!R$2*$F16/100</f>
        <v>0</v>
      </c>
      <c r="K16" s="472">
        <f ca="1">'[2]16'!AE$2*$F16/100</f>
        <v>0</v>
      </c>
      <c r="L16" s="473">
        <f ca="1">'[2]16'!AM$2*$F16/100</f>
        <v>0</v>
      </c>
      <c r="M16" s="474">
        <f ca="1">'[2]16'!AN$2*$F16/100</f>
        <v>0</v>
      </c>
      <c r="N16" s="472">
        <f ca="1">'[2]16'!AV$2*$F16/100</f>
        <v>0</v>
      </c>
      <c r="O16" s="475">
        <f ca="1">'[2]16'!BC$2*$F16/100</f>
        <v>0</v>
      </c>
      <c r="P16" s="475">
        <f ca="1">'[2]16'!BD$2*$F16/100</f>
        <v>0</v>
      </c>
      <c r="Q16" s="936"/>
      <c r="R16" s="936"/>
      <c r="S16" s="936"/>
      <c r="T16" s="936"/>
      <c r="U16" s="936"/>
    </row>
    <row r="17" spans="2:21">
      <c r="B17" s="441">
        <v>3003</v>
      </c>
      <c r="C17" s="572" t="s">
        <v>1487</v>
      </c>
      <c r="D17" s="441">
        <v>0.75</v>
      </c>
      <c r="E17" s="248">
        <f ca="1">'[2]3'!E$4*$F17/100</f>
        <v>2.88</v>
      </c>
      <c r="F17" s="462">
        <f ca="1">'[2]3'!G$4*$F17/100</f>
        <v>0</v>
      </c>
      <c r="G17" s="462">
        <f ca="1">'[2]3'!I$4*$F17/100</f>
        <v>0</v>
      </c>
      <c r="H17" s="462">
        <f ca="1">'[2]3'!K$4*$F17/100</f>
        <v>0.74400000000000011</v>
      </c>
      <c r="I17" s="248">
        <f ca="1">'[2]3'!O$4*$F17/100</f>
        <v>7.4999999999999997E-3</v>
      </c>
      <c r="J17" s="471">
        <f ca="1">'[2]3'!R$4*$F17/100</f>
        <v>0</v>
      </c>
      <c r="K17" s="472">
        <f ca="1">'[2]3'!AE$4*$F17/100</f>
        <v>0</v>
      </c>
      <c r="L17" s="473">
        <f ca="1">'[2]3'!AM$4*$F17/100</f>
        <v>0</v>
      </c>
      <c r="M17" s="474">
        <f ca="1">'[2]3'!AN$4*$F17/100</f>
        <v>0</v>
      </c>
      <c r="N17" s="472">
        <f ca="1">'[2]3'!AV$4*$F17/100</f>
        <v>0</v>
      </c>
      <c r="O17" s="475">
        <f ca="1">'[2]3'!BC$4*$F17/100</f>
        <v>0</v>
      </c>
      <c r="P17" s="475">
        <f ca="1">'[2]3'!BD$4*$F17/100</f>
        <v>0</v>
      </c>
      <c r="Q17" s="936"/>
      <c r="R17" s="936"/>
      <c r="S17" s="936"/>
      <c r="T17" s="936"/>
      <c r="U17" s="936"/>
    </row>
    <row r="18" spans="2:21">
      <c r="B18" s="571">
        <v>17031</v>
      </c>
      <c r="C18" s="573" t="s">
        <v>1081</v>
      </c>
      <c r="D18" s="571">
        <v>2.25</v>
      </c>
      <c r="E18" s="267">
        <f ca="1">'[2]17'!E$33*$F18/100</f>
        <v>2.4075000000000002</v>
      </c>
      <c r="F18" s="268">
        <f ca="1">'[2]17'!G$33*$F18/100</f>
        <v>0.17324999999999999</v>
      </c>
      <c r="G18" s="268">
        <f ca="1">'[2]17'!I$33*$F18/100</f>
        <v>6.7499999999999991E-3</v>
      </c>
      <c r="H18" s="268">
        <f ca="1">'[2]17'!K$33*$F18/100</f>
        <v>0.41175000000000006</v>
      </c>
      <c r="I18" s="267">
        <f ca="1">'[2]17'!O$33*$F18/100</f>
        <v>0.5625</v>
      </c>
      <c r="J18" s="268">
        <f ca="1">'[2]17'!R$33*$F18/100</f>
        <v>2.6999999999999996E-2</v>
      </c>
      <c r="K18" s="270">
        <f ca="1">'[2]17'!AE$33*$F18/100</f>
        <v>0</v>
      </c>
      <c r="L18" s="271">
        <f ca="1">'[2]17'!AM$33*$F18/100</f>
        <v>2.2499999999999999E-4</v>
      </c>
      <c r="M18" s="272">
        <f ca="1">'[2]17'!AN$33*$F18/100</f>
        <v>1.5750000000000002E-3</v>
      </c>
      <c r="N18" s="270">
        <f ca="1">'[2]17'!AV$33*$F18/100</f>
        <v>0</v>
      </c>
      <c r="O18" s="273">
        <f ca="1">'[2]17'!BC$33*$F18/100</f>
        <v>4.5000000000000005E-3</v>
      </c>
      <c r="P18" s="273">
        <f ca="1">'[2]17'!BD$33*$F18/100</f>
        <v>0.25650000000000001</v>
      </c>
      <c r="Q18" s="937"/>
      <c r="R18" s="937"/>
      <c r="S18" s="937"/>
      <c r="T18" s="937"/>
      <c r="U18" s="937"/>
    </row>
    <row r="19" spans="2:21">
      <c r="B19" s="165"/>
      <c r="C19" s="42" t="s">
        <v>64</v>
      </c>
      <c r="D19" s="441">
        <f t="shared" ref="D19:P19" si="0">SUM(D3:D18)</f>
        <v>167.75</v>
      </c>
      <c r="E19" s="248">
        <f t="shared" ca="1" si="0"/>
        <v>356.90499999999997</v>
      </c>
      <c r="F19" s="462">
        <f t="shared" ca="1" si="0"/>
        <v>10.34625</v>
      </c>
      <c r="G19" s="462">
        <f t="shared" ca="1" si="0"/>
        <v>11.232250000000001</v>
      </c>
      <c r="H19" s="462">
        <f t="shared" ca="1" si="0"/>
        <v>51.609000000000009</v>
      </c>
      <c r="I19" s="248">
        <f t="shared" ca="1" si="0"/>
        <v>152.91250000000002</v>
      </c>
      <c r="J19" s="471">
        <f t="shared" ca="1" si="0"/>
        <v>1.401</v>
      </c>
      <c r="K19" s="472">
        <f t="shared" ca="1" si="0"/>
        <v>3.38</v>
      </c>
      <c r="L19" s="473">
        <f t="shared" ca="1" si="0"/>
        <v>0.26022500000000004</v>
      </c>
      <c r="M19" s="474">
        <f t="shared" ca="1" si="0"/>
        <v>0.11482500000000001</v>
      </c>
      <c r="N19" s="472">
        <f t="shared" ca="1" si="0"/>
        <v>5.4799999999999995</v>
      </c>
      <c r="O19" s="475">
        <f t="shared" ca="1" si="0"/>
        <v>1.6225000000000001</v>
      </c>
      <c r="P19" s="475">
        <f t="shared" ca="1" si="0"/>
        <v>1.8879999999999999</v>
      </c>
      <c r="Q19" s="478">
        <v>1</v>
      </c>
      <c r="R19" s="478">
        <v>1</v>
      </c>
      <c r="S19" s="478">
        <v>0</v>
      </c>
      <c r="T19" s="478">
        <v>0</v>
      </c>
      <c r="U19" s="478">
        <v>0</v>
      </c>
    </row>
    <row r="20" spans="2:21">
      <c r="D20" s="14"/>
      <c r="E20" s="14"/>
      <c r="F20" s="14"/>
      <c r="G20" s="14"/>
    </row>
    <row r="21" spans="2:21">
      <c r="C21" s="10"/>
      <c r="D21" s="17"/>
      <c r="E21" s="18"/>
      <c r="F21" s="17"/>
      <c r="G21" s="18"/>
      <c r="H21" s="11"/>
      <c r="I21" s="12"/>
      <c r="J21" s="12"/>
      <c r="K21" s="12"/>
      <c r="L21" s="12"/>
      <c r="M21" s="12"/>
      <c r="N21" s="12"/>
      <c r="O21" s="12"/>
      <c r="P21" s="12"/>
    </row>
    <row r="22" spans="2:21">
      <c r="C22" s="10"/>
      <c r="D22" s="1"/>
      <c r="E22" s="12"/>
      <c r="F22" s="12"/>
      <c r="G22" s="12"/>
      <c r="H22" s="12"/>
      <c r="I22" s="1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2:21">
      <c r="C26" s="10"/>
      <c r="D26" s="1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2:21">
      <c r="C27" s="10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2:21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</sheetData>
  <mergeCells count="1">
    <mergeCell ref="Q3:U18"/>
  </mergeCells>
  <phoneticPr fontId="1"/>
  <pageMargins left="0.7" right="0.7" top="0.75" bottom="0.75" header="0.3" footer="0.3"/>
  <pageSetup paperSize="9" scale="79" orientation="landscape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3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1610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7">
        <v>14006</v>
      </c>
      <c r="C3" s="37" t="s">
        <v>15</v>
      </c>
      <c r="D3" s="27">
        <v>4</v>
      </c>
      <c r="E3" s="364">
        <v>36.840000000000003</v>
      </c>
      <c r="F3" s="471">
        <v>0</v>
      </c>
      <c r="G3" s="471">
        <v>4</v>
      </c>
      <c r="H3" s="471">
        <v>0</v>
      </c>
      <c r="I3" s="364">
        <v>0</v>
      </c>
      <c r="J3" s="471">
        <v>0</v>
      </c>
      <c r="K3" s="472">
        <v>0</v>
      </c>
      <c r="L3" s="473">
        <v>0</v>
      </c>
      <c r="M3" s="474">
        <v>0</v>
      </c>
      <c r="N3" s="472">
        <v>0</v>
      </c>
      <c r="O3" s="475">
        <v>0</v>
      </c>
      <c r="P3" s="475">
        <v>0</v>
      </c>
      <c r="Q3" s="936"/>
      <c r="R3" s="936"/>
      <c r="S3" s="936"/>
      <c r="T3" s="936"/>
      <c r="U3" s="936"/>
    </row>
    <row r="4" spans="2:21">
      <c r="B4" s="27">
        <v>11131</v>
      </c>
      <c r="C4" s="37" t="s">
        <v>1494</v>
      </c>
      <c r="D4" s="27">
        <v>60</v>
      </c>
      <c r="E4" s="364">
        <v>88.8</v>
      </c>
      <c r="F4" s="471">
        <v>12.9</v>
      </c>
      <c r="G4" s="471">
        <v>3.6</v>
      </c>
      <c r="H4" s="471">
        <v>0.12</v>
      </c>
      <c r="I4" s="364">
        <v>2.4</v>
      </c>
      <c r="J4" s="471">
        <v>0.42</v>
      </c>
      <c r="K4" s="472">
        <v>1.8</v>
      </c>
      <c r="L4" s="473">
        <v>0.56399999999999995</v>
      </c>
      <c r="M4" s="474">
        <v>0.13200000000000001</v>
      </c>
      <c r="N4" s="472">
        <v>0.6</v>
      </c>
      <c r="O4" s="475">
        <v>0</v>
      </c>
      <c r="P4" s="475">
        <v>0.06</v>
      </c>
      <c r="Q4" s="936"/>
      <c r="R4" s="936"/>
      <c r="S4" s="936"/>
      <c r="T4" s="936"/>
      <c r="U4" s="936"/>
    </row>
    <row r="5" spans="2:21">
      <c r="B5" s="27">
        <v>6233</v>
      </c>
      <c r="C5" s="37" t="s">
        <v>19</v>
      </c>
      <c r="D5" s="27">
        <v>50</v>
      </c>
      <c r="E5" s="364">
        <v>7</v>
      </c>
      <c r="F5" s="471">
        <v>0.4</v>
      </c>
      <c r="G5" s="471">
        <v>0.05</v>
      </c>
      <c r="H5" s="471">
        <v>1.6</v>
      </c>
      <c r="I5" s="364">
        <v>21.5</v>
      </c>
      <c r="J5" s="471">
        <v>0.15</v>
      </c>
      <c r="K5" s="472">
        <v>4</v>
      </c>
      <c r="L5" s="473">
        <v>1.4999999999999999E-2</v>
      </c>
      <c r="M5" s="474">
        <v>1.4999999999999999E-2</v>
      </c>
      <c r="N5" s="472">
        <v>9.5</v>
      </c>
      <c r="O5" s="475">
        <v>0.65</v>
      </c>
      <c r="P5" s="475">
        <v>0</v>
      </c>
      <c r="Q5" s="936"/>
      <c r="R5" s="936"/>
      <c r="S5" s="936"/>
      <c r="T5" s="936"/>
      <c r="U5" s="936"/>
    </row>
    <row r="6" spans="2:21">
      <c r="B6" s="27">
        <v>6214</v>
      </c>
      <c r="C6" s="37" t="s">
        <v>2273</v>
      </c>
      <c r="D6" s="27">
        <v>20</v>
      </c>
      <c r="E6" s="364">
        <v>7.4</v>
      </c>
      <c r="F6" s="471">
        <v>0.12</v>
      </c>
      <c r="G6" s="471">
        <v>0.02</v>
      </c>
      <c r="H6" s="471">
        <v>1.8</v>
      </c>
      <c r="I6" s="364">
        <v>5.4</v>
      </c>
      <c r="J6" s="471">
        <v>0.04</v>
      </c>
      <c r="K6" s="472">
        <v>136</v>
      </c>
      <c r="L6" s="473">
        <v>8.0000000000000002E-3</v>
      </c>
      <c r="M6" s="474">
        <v>8.0000000000000002E-3</v>
      </c>
      <c r="N6" s="472">
        <v>0.8</v>
      </c>
      <c r="O6" s="475">
        <v>0.5</v>
      </c>
      <c r="P6" s="475">
        <v>0.02</v>
      </c>
      <c r="Q6" s="936"/>
      <c r="R6" s="936"/>
      <c r="S6" s="936"/>
      <c r="T6" s="936"/>
      <c r="U6" s="936"/>
    </row>
    <row r="7" spans="2:21">
      <c r="B7" s="27">
        <v>10329</v>
      </c>
      <c r="C7" s="37" t="s">
        <v>20</v>
      </c>
      <c r="D7" s="27">
        <v>20</v>
      </c>
      <c r="E7" s="364">
        <v>16.399999999999999</v>
      </c>
      <c r="F7" s="471">
        <v>3.68</v>
      </c>
      <c r="G7" s="471">
        <v>0.06</v>
      </c>
      <c r="H7" s="471">
        <v>0.06</v>
      </c>
      <c r="I7" s="364">
        <v>13.4</v>
      </c>
      <c r="J7" s="471">
        <v>0.04</v>
      </c>
      <c r="K7" s="472">
        <v>0.2</v>
      </c>
      <c r="L7" s="473">
        <v>1.4000000000000002E-2</v>
      </c>
      <c r="M7" s="474">
        <v>6.0000000000000001E-3</v>
      </c>
      <c r="N7" s="472">
        <v>0</v>
      </c>
      <c r="O7" s="475">
        <v>0</v>
      </c>
      <c r="P7" s="475">
        <v>0.08</v>
      </c>
      <c r="Q7" s="936"/>
      <c r="R7" s="936"/>
      <c r="S7" s="936"/>
      <c r="T7" s="936"/>
      <c r="U7" s="936"/>
    </row>
    <row r="8" spans="2:21">
      <c r="B8" s="27">
        <v>10344</v>
      </c>
      <c r="C8" s="37" t="s">
        <v>6</v>
      </c>
      <c r="D8" s="27">
        <v>20</v>
      </c>
      <c r="E8" s="364">
        <v>13.2</v>
      </c>
      <c r="F8" s="471">
        <v>2.98</v>
      </c>
      <c r="G8" s="471">
        <v>0.06</v>
      </c>
      <c r="H8" s="471">
        <v>0.02</v>
      </c>
      <c r="I8" s="364">
        <v>3.4</v>
      </c>
      <c r="J8" s="471">
        <v>0.02</v>
      </c>
      <c r="K8" s="472">
        <v>1</v>
      </c>
      <c r="L8" s="473">
        <v>6.0000000000000001E-3</v>
      </c>
      <c r="M8" s="474">
        <v>0.01</v>
      </c>
      <c r="N8" s="472">
        <v>0.2</v>
      </c>
      <c r="O8" s="475">
        <v>0</v>
      </c>
      <c r="P8" s="475">
        <v>0.14000000000000001</v>
      </c>
      <c r="Q8" s="936"/>
      <c r="R8" s="936"/>
      <c r="S8" s="936"/>
      <c r="T8" s="936"/>
      <c r="U8" s="936"/>
    </row>
    <row r="9" spans="2:21">
      <c r="B9" s="27">
        <v>17025</v>
      </c>
      <c r="C9" s="37" t="s">
        <v>1493</v>
      </c>
      <c r="D9" s="27">
        <v>200</v>
      </c>
      <c r="E9" s="364">
        <v>6</v>
      </c>
      <c r="F9" s="471">
        <v>1.6</v>
      </c>
      <c r="G9" s="471">
        <v>0</v>
      </c>
      <c r="H9" s="471">
        <v>0</v>
      </c>
      <c r="I9" s="364">
        <v>6</v>
      </c>
      <c r="J9" s="471">
        <v>0</v>
      </c>
      <c r="K9" s="472">
        <v>0</v>
      </c>
      <c r="L9" s="473">
        <v>0.3</v>
      </c>
      <c r="M9" s="474">
        <v>0.06</v>
      </c>
      <c r="N9" s="472">
        <v>0</v>
      </c>
      <c r="O9" s="475">
        <v>0</v>
      </c>
      <c r="P9" s="475">
        <v>0.2</v>
      </c>
      <c r="Q9" s="936"/>
      <c r="R9" s="936"/>
      <c r="S9" s="936"/>
      <c r="T9" s="936"/>
      <c r="U9" s="936"/>
    </row>
    <row r="10" spans="2:21">
      <c r="B10" s="27">
        <v>17012</v>
      </c>
      <c r="C10" s="37" t="s">
        <v>0</v>
      </c>
      <c r="D10" s="27">
        <v>1</v>
      </c>
      <c r="E10" s="364">
        <v>0</v>
      </c>
      <c r="F10" s="471">
        <v>0</v>
      </c>
      <c r="G10" s="471">
        <v>0</v>
      </c>
      <c r="H10" s="471">
        <v>0</v>
      </c>
      <c r="I10" s="364">
        <v>0.22</v>
      </c>
      <c r="J10" s="471">
        <v>0</v>
      </c>
      <c r="K10" s="472">
        <v>0</v>
      </c>
      <c r="L10" s="473">
        <v>0</v>
      </c>
      <c r="M10" s="474">
        <v>0</v>
      </c>
      <c r="N10" s="472">
        <v>0</v>
      </c>
      <c r="O10" s="475">
        <v>0</v>
      </c>
      <c r="P10" s="475">
        <v>0.99099999999999999</v>
      </c>
      <c r="Q10" s="936"/>
      <c r="R10" s="936"/>
      <c r="S10" s="936"/>
      <c r="T10" s="936"/>
      <c r="U10" s="936"/>
    </row>
    <row r="11" spans="2:21">
      <c r="B11" s="27">
        <v>17007</v>
      </c>
      <c r="C11" s="37" t="s">
        <v>5</v>
      </c>
      <c r="D11" s="27">
        <v>6</v>
      </c>
      <c r="E11" s="364">
        <v>4.26</v>
      </c>
      <c r="F11" s="471">
        <v>0.46200000000000002</v>
      </c>
      <c r="G11" s="471">
        <v>0</v>
      </c>
      <c r="H11" s="471">
        <v>0.60599999999999998</v>
      </c>
      <c r="I11" s="364">
        <v>1.74</v>
      </c>
      <c r="J11" s="471">
        <v>0.10199999999999999</v>
      </c>
      <c r="K11" s="472">
        <v>0</v>
      </c>
      <c r="L11" s="473">
        <v>3.0000000000000005E-3</v>
      </c>
      <c r="M11" s="474">
        <v>1.0200000000000001E-2</v>
      </c>
      <c r="N11" s="472">
        <v>0</v>
      </c>
      <c r="O11" s="475">
        <v>0</v>
      </c>
      <c r="P11" s="475">
        <v>0.87</v>
      </c>
      <c r="Q11" s="936"/>
      <c r="R11" s="936"/>
      <c r="S11" s="936"/>
      <c r="T11" s="936"/>
      <c r="U11" s="936"/>
    </row>
    <row r="12" spans="2:21">
      <c r="B12" s="27">
        <v>16001</v>
      </c>
      <c r="C12" s="37" t="s">
        <v>1492</v>
      </c>
      <c r="D12" s="27">
        <v>5</v>
      </c>
      <c r="E12" s="364">
        <v>5.45</v>
      </c>
      <c r="F12" s="471">
        <v>0.02</v>
      </c>
      <c r="G12" s="471">
        <v>0</v>
      </c>
      <c r="H12" s="471">
        <v>0.245</v>
      </c>
      <c r="I12" s="364">
        <v>0.15</v>
      </c>
      <c r="J12" s="471">
        <v>0</v>
      </c>
      <c r="K12" s="472">
        <v>0</v>
      </c>
      <c r="L12" s="473">
        <v>0</v>
      </c>
      <c r="M12" s="474">
        <v>0</v>
      </c>
      <c r="N12" s="472">
        <v>0</v>
      </c>
      <c r="O12" s="475">
        <v>0</v>
      </c>
      <c r="P12" s="475">
        <v>0</v>
      </c>
      <c r="Q12" s="936"/>
      <c r="R12" s="936"/>
      <c r="S12" s="936"/>
      <c r="T12" s="936"/>
      <c r="U12" s="936"/>
    </row>
    <row r="13" spans="2:21">
      <c r="B13" s="27">
        <v>6151</v>
      </c>
      <c r="C13" s="37" t="s">
        <v>1491</v>
      </c>
      <c r="D13" s="27">
        <v>30</v>
      </c>
      <c r="E13" s="364">
        <v>6.9</v>
      </c>
      <c r="F13" s="471">
        <v>0.81</v>
      </c>
      <c r="G13" s="471">
        <v>0.06</v>
      </c>
      <c r="H13" s="471">
        <v>1.2</v>
      </c>
      <c r="I13" s="364">
        <v>5.7</v>
      </c>
      <c r="J13" s="471">
        <v>0.09</v>
      </c>
      <c r="K13" s="472">
        <v>0</v>
      </c>
      <c r="L13" s="473">
        <v>3.0000000000000001E-3</v>
      </c>
      <c r="M13" s="474">
        <v>1.2E-2</v>
      </c>
      <c r="N13" s="472">
        <v>0</v>
      </c>
      <c r="O13" s="475">
        <v>0.69</v>
      </c>
      <c r="P13" s="475">
        <v>0</v>
      </c>
      <c r="Q13" s="936"/>
      <c r="R13" s="936"/>
      <c r="S13" s="936"/>
      <c r="T13" s="936"/>
      <c r="U13" s="936"/>
    </row>
    <row r="14" spans="2:21">
      <c r="B14" s="27">
        <v>8006</v>
      </c>
      <c r="C14" s="37" t="s">
        <v>21</v>
      </c>
      <c r="D14" s="27">
        <v>2</v>
      </c>
      <c r="E14" s="364">
        <v>3.34</v>
      </c>
      <c r="F14" s="471">
        <v>0.158</v>
      </c>
      <c r="G14" s="471">
        <v>4.2000000000000003E-2</v>
      </c>
      <c r="H14" s="471">
        <v>1.4219999999999999</v>
      </c>
      <c r="I14" s="364">
        <v>6.2</v>
      </c>
      <c r="J14" s="471">
        <v>0.70400000000000007</v>
      </c>
      <c r="K14" s="472">
        <v>0</v>
      </c>
      <c r="L14" s="473">
        <v>3.8E-3</v>
      </c>
      <c r="M14" s="474">
        <v>1.7399999999999999E-2</v>
      </c>
      <c r="N14" s="472">
        <v>0.1</v>
      </c>
      <c r="O14" s="475">
        <v>1.1479999999999999</v>
      </c>
      <c r="P14" s="475">
        <v>2E-3</v>
      </c>
      <c r="Q14" s="936"/>
      <c r="R14" s="936"/>
      <c r="S14" s="936"/>
      <c r="T14" s="936"/>
      <c r="U14" s="936"/>
    </row>
    <row r="15" spans="2:21">
      <c r="B15" s="27">
        <v>12002</v>
      </c>
      <c r="C15" s="37" t="s">
        <v>22</v>
      </c>
      <c r="D15" s="27">
        <v>20</v>
      </c>
      <c r="E15" s="364">
        <v>35.799999999999997</v>
      </c>
      <c r="F15" s="471">
        <v>2.52</v>
      </c>
      <c r="G15" s="471">
        <v>2.62</v>
      </c>
      <c r="H15" s="471">
        <v>0.06</v>
      </c>
      <c r="I15" s="364">
        <v>12</v>
      </c>
      <c r="J15" s="471">
        <v>0.62</v>
      </c>
      <c r="K15" s="472">
        <v>70</v>
      </c>
      <c r="L15" s="473">
        <v>2.8000000000000004E-2</v>
      </c>
      <c r="M15" s="474">
        <v>0.14399999999999999</v>
      </c>
      <c r="N15" s="472">
        <v>0</v>
      </c>
      <c r="O15" s="475">
        <v>0</v>
      </c>
      <c r="P15" s="475">
        <v>0.06</v>
      </c>
      <c r="Q15" s="936"/>
      <c r="R15" s="936"/>
      <c r="S15" s="936"/>
      <c r="T15" s="936"/>
      <c r="U15" s="936"/>
    </row>
    <row r="16" spans="2:21">
      <c r="B16" s="27">
        <v>6020</v>
      </c>
      <c r="C16" s="37" t="s">
        <v>23</v>
      </c>
      <c r="D16" s="27">
        <v>10</v>
      </c>
      <c r="E16" s="364">
        <v>3.6</v>
      </c>
      <c r="F16" s="471">
        <v>0.31</v>
      </c>
      <c r="G16" s="471">
        <v>0.02</v>
      </c>
      <c r="H16" s="471">
        <v>0.75</v>
      </c>
      <c r="I16" s="364">
        <v>3.5</v>
      </c>
      <c r="J16" s="471">
        <v>0.09</v>
      </c>
      <c r="K16" s="472">
        <v>4.7</v>
      </c>
      <c r="L16" s="473">
        <v>1.4999999999999999E-2</v>
      </c>
      <c r="M16" s="474">
        <v>1.1000000000000001E-2</v>
      </c>
      <c r="N16" s="472">
        <v>6</v>
      </c>
      <c r="O16" s="475">
        <v>0.3</v>
      </c>
      <c r="P16" s="475">
        <v>0</v>
      </c>
      <c r="Q16" s="936"/>
      <c r="R16" s="936"/>
      <c r="S16" s="936"/>
      <c r="T16" s="936"/>
      <c r="U16" s="936"/>
    </row>
    <row r="17" spans="2:21">
      <c r="B17" s="27">
        <v>2034</v>
      </c>
      <c r="C17" s="37" t="s">
        <v>3</v>
      </c>
      <c r="D17" s="27">
        <v>6</v>
      </c>
      <c r="E17" s="364">
        <v>19.8</v>
      </c>
      <c r="F17" s="471">
        <v>6.000000000000001E-3</v>
      </c>
      <c r="G17" s="471">
        <v>6.000000000000001E-3</v>
      </c>
      <c r="H17" s="471">
        <v>4.8959999999999999</v>
      </c>
      <c r="I17" s="364">
        <v>0.6</v>
      </c>
      <c r="J17" s="471">
        <v>3.5999999999999997E-2</v>
      </c>
      <c r="K17" s="472">
        <v>0</v>
      </c>
      <c r="L17" s="473">
        <v>0</v>
      </c>
      <c r="M17" s="474">
        <v>0</v>
      </c>
      <c r="N17" s="472">
        <v>0</v>
      </c>
      <c r="O17" s="475">
        <v>0</v>
      </c>
      <c r="P17" s="475">
        <v>0</v>
      </c>
      <c r="Q17" s="936"/>
      <c r="R17" s="936"/>
      <c r="S17" s="936"/>
      <c r="T17" s="936"/>
      <c r="U17" s="936"/>
    </row>
    <row r="18" spans="2:21">
      <c r="B18" s="27">
        <v>14002</v>
      </c>
      <c r="C18" s="37" t="s">
        <v>14</v>
      </c>
      <c r="D18" s="27">
        <v>4</v>
      </c>
      <c r="E18" s="364">
        <v>36.840000000000003</v>
      </c>
      <c r="F18" s="471">
        <v>0</v>
      </c>
      <c r="G18" s="471">
        <v>4</v>
      </c>
      <c r="H18" s="471">
        <v>0</v>
      </c>
      <c r="I18" s="364">
        <v>0.04</v>
      </c>
      <c r="J18" s="471">
        <v>4.0000000000000001E-3</v>
      </c>
      <c r="K18" s="472">
        <v>0</v>
      </c>
      <c r="L18" s="473">
        <v>0</v>
      </c>
      <c r="M18" s="474">
        <v>0</v>
      </c>
      <c r="N18" s="472">
        <v>0</v>
      </c>
      <c r="O18" s="475">
        <v>0</v>
      </c>
      <c r="P18" s="475">
        <v>0</v>
      </c>
      <c r="Q18" s="936"/>
      <c r="R18" s="936"/>
      <c r="S18" s="936"/>
      <c r="T18" s="936"/>
      <c r="U18" s="936"/>
    </row>
    <row r="19" spans="2:21">
      <c r="B19" s="40">
        <v>1088</v>
      </c>
      <c r="C19" s="242" t="s">
        <v>24</v>
      </c>
      <c r="D19" s="40">
        <v>300</v>
      </c>
      <c r="E19" s="269">
        <v>504</v>
      </c>
      <c r="F19" s="268">
        <v>7.5</v>
      </c>
      <c r="G19" s="268">
        <v>0.9</v>
      </c>
      <c r="H19" s="268">
        <v>111.3</v>
      </c>
      <c r="I19" s="269">
        <v>9</v>
      </c>
      <c r="J19" s="268">
        <v>0.3</v>
      </c>
      <c r="K19" s="270">
        <v>0</v>
      </c>
      <c r="L19" s="271">
        <v>0.06</v>
      </c>
      <c r="M19" s="272">
        <v>0.03</v>
      </c>
      <c r="N19" s="270">
        <v>0</v>
      </c>
      <c r="O19" s="273">
        <v>0.9</v>
      </c>
      <c r="P19" s="273">
        <v>0</v>
      </c>
      <c r="Q19" s="937"/>
      <c r="R19" s="937"/>
      <c r="S19" s="937"/>
      <c r="T19" s="937"/>
      <c r="U19" s="937"/>
    </row>
    <row r="20" spans="2:21">
      <c r="C20" s="29" t="s">
        <v>1490</v>
      </c>
      <c r="D20" s="10">
        <v>758</v>
      </c>
      <c r="E20" s="461">
        <v>795.63</v>
      </c>
      <c r="F20" s="462">
        <v>33.466000000000001</v>
      </c>
      <c r="G20" s="462">
        <v>15.437999999999997</v>
      </c>
      <c r="H20" s="462">
        <v>124.07899999999999</v>
      </c>
      <c r="I20" s="461">
        <v>91.25</v>
      </c>
      <c r="J20" s="471">
        <v>2.6159999999999997</v>
      </c>
      <c r="K20" s="472">
        <v>217.7</v>
      </c>
      <c r="L20" s="473">
        <v>1.0198</v>
      </c>
      <c r="M20" s="474">
        <v>0.45560000000000012</v>
      </c>
      <c r="N20" s="472">
        <v>17.2</v>
      </c>
      <c r="O20" s="475">
        <v>4.1879999999999997</v>
      </c>
      <c r="P20" s="475">
        <v>2.423</v>
      </c>
      <c r="Q20" s="478">
        <v>3</v>
      </c>
      <c r="R20" s="478">
        <v>3</v>
      </c>
      <c r="S20" s="478">
        <v>2</v>
      </c>
      <c r="T20" s="478">
        <v>0</v>
      </c>
      <c r="U20" s="478">
        <v>0</v>
      </c>
    </row>
    <row r="21" spans="2:21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</sheetData>
  <mergeCells count="1">
    <mergeCell ref="Q3:U19"/>
  </mergeCells>
  <phoneticPr fontId="1"/>
  <pageMargins left="0.7" right="0.7" top="0.75" bottom="0.75" header="0.3" footer="0.3"/>
  <pageSetup paperSize="9" scale="79" orientation="landscape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625" style="478" customWidth="1"/>
    <col min="4" max="16" width="11.125" style="478" customWidth="1"/>
    <col min="17" max="21" width="9" style="478" customWidth="1"/>
    <col min="22" max="16384" width="9" style="478"/>
  </cols>
  <sheetData>
    <row r="1" spans="1:21">
      <c r="B1" s="478" t="s">
        <v>1611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10">
        <v>1083</v>
      </c>
      <c r="C3" s="29" t="s">
        <v>1500</v>
      </c>
      <c r="D3" s="173">
        <v>75</v>
      </c>
      <c r="E3" s="55">
        <v>267</v>
      </c>
      <c r="F3" s="54">
        <v>4.5750000000000002</v>
      </c>
      <c r="G3" s="54">
        <v>0.67500000000000004</v>
      </c>
      <c r="H3" s="54">
        <v>57.825000000000003</v>
      </c>
      <c r="I3" s="55">
        <v>3.75</v>
      </c>
      <c r="J3" s="54">
        <v>0.6</v>
      </c>
      <c r="K3" s="57">
        <v>0</v>
      </c>
      <c r="L3" s="56">
        <v>0.06</v>
      </c>
      <c r="M3" s="56">
        <v>1.4999999999999999E-2</v>
      </c>
      <c r="N3" s="55">
        <v>0</v>
      </c>
      <c r="O3" s="54">
        <v>0.375</v>
      </c>
      <c r="P3" s="54">
        <v>0</v>
      </c>
      <c r="Q3" s="935"/>
      <c r="R3" s="935"/>
      <c r="S3" s="935"/>
      <c r="T3" s="935"/>
      <c r="U3" s="935"/>
    </row>
    <row r="4" spans="1:21">
      <c r="B4" s="10">
        <v>11195</v>
      </c>
      <c r="C4" s="243" t="s">
        <v>1499</v>
      </c>
      <c r="D4" s="22">
        <v>25</v>
      </c>
      <c r="E4" s="55">
        <v>43</v>
      </c>
      <c r="F4" s="54">
        <v>4.8499999999999996</v>
      </c>
      <c r="G4" s="54">
        <v>2.0499999999999998</v>
      </c>
      <c r="H4" s="54">
        <v>1.2749999999999999</v>
      </c>
      <c r="I4" s="55">
        <v>2.25</v>
      </c>
      <c r="J4" s="54">
        <v>0.17499999999999999</v>
      </c>
      <c r="K4" s="57">
        <v>0</v>
      </c>
      <c r="L4" s="56">
        <v>0.21249999999999999</v>
      </c>
      <c r="M4" s="56">
        <v>0.05</v>
      </c>
      <c r="N4" s="55">
        <v>5</v>
      </c>
      <c r="O4" s="54">
        <v>0</v>
      </c>
      <c r="P4" s="54">
        <v>0.6</v>
      </c>
      <c r="Q4" s="936"/>
      <c r="R4" s="936"/>
      <c r="S4" s="936"/>
      <c r="T4" s="936"/>
      <c r="U4" s="936"/>
    </row>
    <row r="5" spans="1:21">
      <c r="B5" s="10">
        <v>8013</v>
      </c>
      <c r="C5" s="29" t="s">
        <v>1498</v>
      </c>
      <c r="D5" s="22">
        <v>1</v>
      </c>
      <c r="E5" s="55">
        <v>1.82</v>
      </c>
      <c r="F5" s="54">
        <v>0.193</v>
      </c>
      <c r="G5" s="54">
        <v>3.7000000000000005E-2</v>
      </c>
      <c r="H5" s="54">
        <v>0.63400000000000001</v>
      </c>
      <c r="I5" s="55">
        <v>0.1</v>
      </c>
      <c r="J5" s="54">
        <v>1.7000000000000001E-2</v>
      </c>
      <c r="K5" s="57">
        <v>0</v>
      </c>
      <c r="L5" s="56">
        <v>5.0000000000000001E-3</v>
      </c>
      <c r="M5" s="56">
        <v>1.3999999999999999E-2</v>
      </c>
      <c r="N5" s="55">
        <v>0</v>
      </c>
      <c r="O5" s="54">
        <v>0.41</v>
      </c>
      <c r="P5" s="54">
        <v>0</v>
      </c>
      <c r="Q5" s="936"/>
      <c r="R5" s="936"/>
      <c r="S5" s="936"/>
      <c r="T5" s="936"/>
      <c r="U5" s="936"/>
    </row>
    <row r="6" spans="1:21">
      <c r="B6" s="10">
        <v>6150</v>
      </c>
      <c r="C6" s="29" t="s">
        <v>1497</v>
      </c>
      <c r="D6" s="22">
        <v>12.5</v>
      </c>
      <c r="E6" s="55">
        <v>3.75</v>
      </c>
      <c r="F6" s="54">
        <v>0.4375</v>
      </c>
      <c r="G6" s="54">
        <v>2.5000000000000001E-2</v>
      </c>
      <c r="H6" s="54">
        <v>0.6875</v>
      </c>
      <c r="I6" s="55">
        <v>2.125</v>
      </c>
      <c r="J6" s="54">
        <v>0.05</v>
      </c>
      <c r="K6" s="57">
        <v>0.125</v>
      </c>
      <c r="L6" s="56">
        <v>5.0000000000000001E-3</v>
      </c>
      <c r="M6" s="56">
        <v>1.125E-2</v>
      </c>
      <c r="N6" s="55">
        <v>1</v>
      </c>
      <c r="O6" s="54">
        <v>0.41249999999999998</v>
      </c>
      <c r="P6" s="54">
        <v>0</v>
      </c>
      <c r="Q6" s="936"/>
      <c r="R6" s="936"/>
      <c r="S6" s="936"/>
      <c r="T6" s="936"/>
      <c r="U6" s="936"/>
    </row>
    <row r="7" spans="1:21">
      <c r="B7" s="10">
        <v>6227</v>
      </c>
      <c r="C7" s="29" t="s">
        <v>1496</v>
      </c>
      <c r="D7" s="22">
        <v>12.5</v>
      </c>
      <c r="E7" s="55">
        <v>3.875</v>
      </c>
      <c r="F7" s="54">
        <v>0.1875</v>
      </c>
      <c r="G7" s="54">
        <v>3.7499999999999999E-2</v>
      </c>
      <c r="H7" s="54">
        <v>0.875</v>
      </c>
      <c r="I7" s="55">
        <v>6.75</v>
      </c>
      <c r="J7" s="54">
        <v>8.7499999999999994E-2</v>
      </c>
      <c r="K7" s="57">
        <v>18.75</v>
      </c>
      <c r="L7" s="56">
        <v>6.2500000000000003E-3</v>
      </c>
      <c r="M7" s="56">
        <v>1.125E-2</v>
      </c>
      <c r="N7" s="55">
        <v>3.875</v>
      </c>
      <c r="O7" s="54">
        <v>0.36249999999999999</v>
      </c>
      <c r="P7" s="54">
        <v>0</v>
      </c>
      <c r="Q7" s="936"/>
      <c r="R7" s="936"/>
      <c r="S7" s="936"/>
      <c r="T7" s="936"/>
      <c r="U7" s="936"/>
    </row>
    <row r="8" spans="1:21">
      <c r="B8" s="10">
        <v>14016</v>
      </c>
      <c r="C8" s="29" t="s">
        <v>1495</v>
      </c>
      <c r="D8" s="22">
        <v>6.25</v>
      </c>
      <c r="E8" s="55">
        <v>58.8125</v>
      </c>
      <c r="F8" s="54">
        <v>0</v>
      </c>
      <c r="G8" s="54">
        <v>6.25</v>
      </c>
      <c r="H8" s="54">
        <v>0</v>
      </c>
      <c r="I8" s="55">
        <v>0</v>
      </c>
      <c r="J8" s="54">
        <v>0</v>
      </c>
      <c r="K8" s="57">
        <v>0</v>
      </c>
      <c r="L8" s="56">
        <v>0</v>
      </c>
      <c r="M8" s="56">
        <v>0</v>
      </c>
      <c r="N8" s="55">
        <v>0</v>
      </c>
      <c r="O8" s="54">
        <v>0</v>
      </c>
      <c r="P8" s="54">
        <v>0</v>
      </c>
      <c r="Q8" s="936"/>
      <c r="R8" s="936"/>
      <c r="S8" s="936"/>
      <c r="T8" s="936"/>
      <c r="U8" s="936"/>
    </row>
    <row r="9" spans="1:21" s="169" customFormat="1">
      <c r="A9" s="478"/>
      <c r="B9" s="10">
        <v>17024</v>
      </c>
      <c r="C9" s="29" t="s">
        <v>195</v>
      </c>
      <c r="D9" s="22">
        <v>75</v>
      </c>
      <c r="E9" s="55">
        <v>5.25</v>
      </c>
      <c r="F9" s="54">
        <v>0.82499999999999996</v>
      </c>
      <c r="G9" s="54">
        <v>0.15</v>
      </c>
      <c r="H9" s="54">
        <v>0</v>
      </c>
      <c r="I9" s="55">
        <v>1.5</v>
      </c>
      <c r="J9" s="54">
        <v>0.375</v>
      </c>
      <c r="K9" s="57">
        <v>0</v>
      </c>
      <c r="L9" s="56">
        <v>1.4999999999999999E-2</v>
      </c>
      <c r="M9" s="56">
        <v>6.7500000000000004E-2</v>
      </c>
      <c r="N9" s="55">
        <v>0</v>
      </c>
      <c r="O9" s="54">
        <v>0</v>
      </c>
      <c r="P9" s="54">
        <v>7.4999999999999997E-2</v>
      </c>
      <c r="Q9" s="936"/>
      <c r="R9" s="936"/>
      <c r="S9" s="936"/>
      <c r="T9" s="936"/>
      <c r="U9" s="936"/>
    </row>
    <row r="10" spans="1:21" s="169" customFormat="1">
      <c r="A10" s="478"/>
      <c r="B10" s="10">
        <v>17012</v>
      </c>
      <c r="C10" s="29" t="s">
        <v>0</v>
      </c>
      <c r="D10" s="22">
        <v>0.75</v>
      </c>
      <c r="E10" s="55">
        <v>0</v>
      </c>
      <c r="F10" s="54">
        <v>0</v>
      </c>
      <c r="G10" s="54">
        <v>0</v>
      </c>
      <c r="H10" s="54">
        <v>0</v>
      </c>
      <c r="I10" s="55">
        <v>0.16500000000000001</v>
      </c>
      <c r="J10" s="54">
        <v>0</v>
      </c>
      <c r="K10" s="57">
        <v>0</v>
      </c>
      <c r="L10" s="56">
        <v>0</v>
      </c>
      <c r="M10" s="56">
        <v>0</v>
      </c>
      <c r="N10" s="55">
        <v>0</v>
      </c>
      <c r="O10" s="54">
        <v>0</v>
      </c>
      <c r="P10" s="54">
        <v>0.74324999999999986</v>
      </c>
      <c r="Q10" s="936"/>
      <c r="R10" s="936"/>
      <c r="S10" s="936"/>
      <c r="T10" s="936"/>
      <c r="U10" s="936"/>
    </row>
    <row r="11" spans="1:21" s="169" customFormat="1">
      <c r="A11" s="478"/>
      <c r="B11" s="10">
        <v>17007</v>
      </c>
      <c r="C11" s="29" t="s">
        <v>5</v>
      </c>
      <c r="D11" s="22">
        <v>4.5</v>
      </c>
      <c r="E11" s="55">
        <v>3.1949999999999998</v>
      </c>
      <c r="F11" s="54">
        <v>0.34649999999999997</v>
      </c>
      <c r="G11" s="54">
        <v>0</v>
      </c>
      <c r="H11" s="54">
        <v>0.45449999999999996</v>
      </c>
      <c r="I11" s="55">
        <v>1.3049999999999999</v>
      </c>
      <c r="J11" s="54">
        <v>7.6499999999999999E-2</v>
      </c>
      <c r="K11" s="57">
        <v>0</v>
      </c>
      <c r="L11" s="56">
        <v>2.2500000000000003E-3</v>
      </c>
      <c r="M11" s="56">
        <v>7.6500000000000005E-3</v>
      </c>
      <c r="N11" s="55">
        <v>0</v>
      </c>
      <c r="O11" s="54">
        <v>0</v>
      </c>
      <c r="P11" s="54">
        <v>0.65249999999999997</v>
      </c>
      <c r="Q11" s="936"/>
      <c r="R11" s="936"/>
      <c r="S11" s="936"/>
      <c r="T11" s="936"/>
      <c r="U11" s="936"/>
    </row>
    <row r="12" spans="1:21" s="169" customFormat="1">
      <c r="A12" s="478"/>
      <c r="B12" s="40">
        <v>3003</v>
      </c>
      <c r="C12" s="242" t="s">
        <v>4</v>
      </c>
      <c r="D12" s="171">
        <v>1.5</v>
      </c>
      <c r="E12" s="50">
        <v>5.76</v>
      </c>
      <c r="F12" s="49">
        <v>0</v>
      </c>
      <c r="G12" s="49">
        <v>0</v>
      </c>
      <c r="H12" s="49">
        <v>1.4880000000000002</v>
      </c>
      <c r="I12" s="50">
        <v>1.4999999999999999E-2</v>
      </c>
      <c r="J12" s="49">
        <v>0</v>
      </c>
      <c r="K12" s="52">
        <v>0</v>
      </c>
      <c r="L12" s="51">
        <v>0</v>
      </c>
      <c r="M12" s="51">
        <v>0</v>
      </c>
      <c r="N12" s="50">
        <v>0</v>
      </c>
      <c r="O12" s="49">
        <v>0</v>
      </c>
      <c r="P12" s="49">
        <v>0</v>
      </c>
      <c r="Q12" s="937"/>
      <c r="R12" s="937"/>
      <c r="S12" s="937"/>
      <c r="T12" s="937"/>
      <c r="U12" s="937"/>
    </row>
    <row r="13" spans="1:21">
      <c r="B13" s="170"/>
      <c r="C13" s="29" t="s">
        <v>1490</v>
      </c>
      <c r="D13" s="22">
        <v>214</v>
      </c>
      <c r="E13" s="55">
        <v>392.46249999999998</v>
      </c>
      <c r="F13" s="54">
        <v>11.4145</v>
      </c>
      <c r="G13" s="54">
        <v>9.2245000000000008</v>
      </c>
      <c r="H13" s="54">
        <v>63.239000000000004</v>
      </c>
      <c r="I13" s="55">
        <v>17.96</v>
      </c>
      <c r="J13" s="54">
        <v>1.381</v>
      </c>
      <c r="K13" s="57">
        <v>18.875</v>
      </c>
      <c r="L13" s="56">
        <v>0.30599999999999994</v>
      </c>
      <c r="M13" s="56">
        <v>0.17664999999999997</v>
      </c>
      <c r="N13" s="55">
        <v>9.875</v>
      </c>
      <c r="O13" s="54">
        <v>1.5599999999999998</v>
      </c>
      <c r="P13" s="54">
        <v>2.0707499999999999</v>
      </c>
      <c r="Q13" s="478">
        <v>1</v>
      </c>
      <c r="R13" s="478">
        <v>1</v>
      </c>
      <c r="S13" s="478">
        <v>0</v>
      </c>
      <c r="T13" s="478">
        <v>0</v>
      </c>
      <c r="U13" s="478">
        <v>0</v>
      </c>
    </row>
    <row r="14" spans="1:21">
      <c r="C14" s="1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21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</sheetData>
  <mergeCells count="1">
    <mergeCell ref="Q3:U12"/>
  </mergeCells>
  <phoneticPr fontId="1"/>
  <pageMargins left="0.7" right="0.7" top="0.75" bottom="0.75" header="0.3" footer="0.3"/>
  <pageSetup paperSize="9" scale="74" orientation="landscape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32.875" style="478" customWidth="1"/>
    <col min="4" max="16" width="11.125" style="478" customWidth="1"/>
    <col min="17" max="16384" width="9" style="478"/>
  </cols>
  <sheetData>
    <row r="1" spans="1:21" ht="14.25" customHeight="1">
      <c r="B1" s="189" t="s">
        <v>1951</v>
      </c>
      <c r="C1" s="183"/>
      <c r="D1" s="184"/>
      <c r="E1" s="183"/>
      <c r="F1" s="183"/>
      <c r="G1" s="183"/>
      <c r="H1" s="183"/>
      <c r="I1" s="183"/>
      <c r="J1" s="183"/>
      <c r="K1" s="183"/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10" t="s">
        <v>1511</v>
      </c>
      <c r="C3" s="366" t="s">
        <v>599</v>
      </c>
      <c r="D3" s="369">
        <v>35</v>
      </c>
      <c r="E3" s="369">
        <v>124.6</v>
      </c>
      <c r="F3" s="369">
        <v>2.14</v>
      </c>
      <c r="G3" s="369">
        <v>0.32</v>
      </c>
      <c r="H3" s="369">
        <v>26.99</v>
      </c>
      <c r="I3" s="369">
        <v>1.75</v>
      </c>
      <c r="J3" s="369">
        <v>0.28000000000000003</v>
      </c>
      <c r="K3" s="369">
        <v>0</v>
      </c>
      <c r="L3" s="369">
        <v>0.03</v>
      </c>
      <c r="M3" s="369">
        <v>0.01</v>
      </c>
      <c r="N3" s="369">
        <v>0</v>
      </c>
      <c r="O3" s="369">
        <v>0.18</v>
      </c>
      <c r="P3" s="369">
        <v>0</v>
      </c>
      <c r="Q3" s="974"/>
      <c r="R3" s="974"/>
      <c r="S3" s="974"/>
      <c r="T3" s="974"/>
      <c r="U3" s="974"/>
    </row>
    <row r="4" spans="1:21" s="30" customFormat="1">
      <c r="A4" s="478"/>
      <c r="B4" s="10" t="s">
        <v>1510</v>
      </c>
      <c r="C4" s="366" t="s">
        <v>1509</v>
      </c>
      <c r="D4" s="369">
        <v>230</v>
      </c>
      <c r="E4" s="369">
        <v>16.100000000000001</v>
      </c>
      <c r="F4" s="369">
        <v>2.5299999999999998</v>
      </c>
      <c r="G4" s="369">
        <v>0.46</v>
      </c>
      <c r="H4" s="369">
        <v>0</v>
      </c>
      <c r="I4" s="369">
        <v>4.5999999999999996</v>
      </c>
      <c r="J4" s="369">
        <v>1.1499999999999999</v>
      </c>
      <c r="K4" s="369">
        <v>0</v>
      </c>
      <c r="L4" s="369">
        <v>0.05</v>
      </c>
      <c r="M4" s="369">
        <v>0.21</v>
      </c>
      <c r="N4" s="369">
        <v>0</v>
      </c>
      <c r="O4" s="369">
        <v>0</v>
      </c>
      <c r="P4" s="369">
        <v>0.23</v>
      </c>
      <c r="Q4" s="975"/>
      <c r="R4" s="975"/>
      <c r="S4" s="975"/>
      <c r="T4" s="975"/>
      <c r="U4" s="975"/>
    </row>
    <row r="5" spans="1:21" s="30" customFormat="1">
      <c r="A5" s="478"/>
      <c r="B5" s="10">
        <v>11212</v>
      </c>
      <c r="C5" s="366" t="s">
        <v>1508</v>
      </c>
      <c r="D5" s="369">
        <v>60</v>
      </c>
      <c r="E5" s="369">
        <v>117</v>
      </c>
      <c r="F5" s="369">
        <v>13.8</v>
      </c>
      <c r="G5" s="369">
        <v>6.24</v>
      </c>
      <c r="H5" s="369">
        <v>0</v>
      </c>
      <c r="I5" s="369">
        <v>9.6</v>
      </c>
      <c r="J5" s="369">
        <v>0.72</v>
      </c>
      <c r="K5" s="369">
        <v>36</v>
      </c>
      <c r="L5" s="369">
        <v>0.02</v>
      </c>
      <c r="M5" s="369">
        <v>7.0000000000000007E-2</v>
      </c>
      <c r="N5" s="369">
        <v>0.6</v>
      </c>
      <c r="O5" s="369">
        <v>0</v>
      </c>
      <c r="P5" s="369">
        <v>0.06</v>
      </c>
      <c r="Q5" s="975"/>
      <c r="R5" s="975"/>
      <c r="S5" s="975"/>
      <c r="T5" s="975"/>
      <c r="U5" s="975"/>
    </row>
    <row r="6" spans="1:21" s="30" customFormat="1">
      <c r="A6" s="478"/>
      <c r="B6" s="10" t="s">
        <v>1507</v>
      </c>
      <c r="C6" s="366" t="s">
        <v>366</v>
      </c>
      <c r="D6" s="369">
        <v>2.5</v>
      </c>
      <c r="E6" s="369">
        <v>2.73</v>
      </c>
      <c r="F6" s="369">
        <v>0.01</v>
      </c>
      <c r="G6" s="369">
        <v>0</v>
      </c>
      <c r="H6" s="369">
        <v>0.12</v>
      </c>
      <c r="I6" s="369">
        <v>0.08</v>
      </c>
      <c r="J6" s="369">
        <v>0</v>
      </c>
      <c r="K6" s="369">
        <v>0</v>
      </c>
      <c r="L6" s="369">
        <v>0</v>
      </c>
      <c r="M6" s="369">
        <v>0</v>
      </c>
      <c r="N6" s="369">
        <v>0</v>
      </c>
      <c r="O6" s="369">
        <v>0</v>
      </c>
      <c r="P6" s="369">
        <v>0</v>
      </c>
      <c r="Q6" s="975"/>
      <c r="R6" s="975"/>
      <c r="S6" s="975"/>
      <c r="T6" s="975"/>
      <c r="U6" s="975"/>
    </row>
    <row r="7" spans="1:21" s="30" customFormat="1">
      <c r="A7" s="478"/>
      <c r="B7" s="10" t="s">
        <v>1506</v>
      </c>
      <c r="C7" s="366" t="s">
        <v>1505</v>
      </c>
      <c r="D7" s="369">
        <v>3</v>
      </c>
      <c r="E7" s="369">
        <v>7.05</v>
      </c>
      <c r="F7" s="369">
        <v>0.21</v>
      </c>
      <c r="G7" s="369">
        <v>0.13</v>
      </c>
      <c r="H7" s="369">
        <v>1.26</v>
      </c>
      <c r="I7" s="369">
        <v>0.78</v>
      </c>
      <c r="J7" s="369">
        <v>0.01</v>
      </c>
      <c r="K7" s="369">
        <v>0</v>
      </c>
      <c r="L7" s="369">
        <v>0</v>
      </c>
      <c r="M7" s="369">
        <v>0</v>
      </c>
      <c r="N7" s="369">
        <v>0</v>
      </c>
      <c r="O7" s="369">
        <v>0.01</v>
      </c>
      <c r="P7" s="369">
        <v>1.3</v>
      </c>
      <c r="Q7" s="975"/>
      <c r="R7" s="975"/>
      <c r="S7" s="975"/>
      <c r="T7" s="975"/>
      <c r="U7" s="975"/>
    </row>
    <row r="8" spans="1:21" s="30" customFormat="1">
      <c r="A8" s="478"/>
      <c r="B8" s="10" t="s">
        <v>1504</v>
      </c>
      <c r="C8" s="366" t="s">
        <v>1503</v>
      </c>
      <c r="D8" s="369">
        <v>2</v>
      </c>
      <c r="E8" s="369">
        <v>0.62</v>
      </c>
      <c r="F8" s="369">
        <v>0.03</v>
      </c>
      <c r="G8" s="369">
        <v>0.01</v>
      </c>
      <c r="H8" s="369">
        <v>0.14000000000000001</v>
      </c>
      <c r="I8" s="369">
        <v>1.08</v>
      </c>
      <c r="J8" s="369">
        <v>0.01</v>
      </c>
      <c r="K8" s="369">
        <v>3</v>
      </c>
      <c r="L8" s="369">
        <v>0</v>
      </c>
      <c r="M8" s="369">
        <v>0</v>
      </c>
      <c r="N8" s="369">
        <v>0.62</v>
      </c>
      <c r="O8" s="369">
        <v>0.06</v>
      </c>
      <c r="P8" s="369">
        <v>0</v>
      </c>
      <c r="Q8" s="975"/>
      <c r="R8" s="975"/>
      <c r="S8" s="975"/>
      <c r="T8" s="975"/>
      <c r="U8" s="975"/>
    </row>
    <row r="9" spans="1:21" s="30" customFormat="1">
      <c r="A9" s="478"/>
      <c r="B9" s="365" t="s">
        <v>1502</v>
      </c>
      <c r="C9" s="366" t="s">
        <v>511</v>
      </c>
      <c r="D9" s="369">
        <v>1</v>
      </c>
      <c r="E9" s="369">
        <v>0.3</v>
      </c>
      <c r="F9" s="369">
        <v>0.01</v>
      </c>
      <c r="G9" s="369">
        <v>0</v>
      </c>
      <c r="H9" s="369">
        <v>7.0000000000000007E-2</v>
      </c>
      <c r="I9" s="369">
        <v>0.12</v>
      </c>
      <c r="J9" s="369">
        <v>0.01</v>
      </c>
      <c r="K9" s="369">
        <v>0</v>
      </c>
      <c r="L9" s="369">
        <v>0</v>
      </c>
      <c r="M9" s="369">
        <v>0</v>
      </c>
      <c r="N9" s="369">
        <v>0.02</v>
      </c>
      <c r="O9" s="369">
        <v>0.02</v>
      </c>
      <c r="P9" s="369">
        <v>0</v>
      </c>
      <c r="Q9" s="975"/>
      <c r="R9" s="975"/>
      <c r="S9" s="975"/>
      <c r="T9" s="975"/>
      <c r="U9" s="975"/>
    </row>
    <row r="10" spans="1:21" s="30" customFormat="1">
      <c r="A10" s="478"/>
      <c r="B10" s="365" t="s">
        <v>1501</v>
      </c>
      <c r="C10" s="366" t="s">
        <v>524</v>
      </c>
      <c r="D10" s="369">
        <v>0.5</v>
      </c>
      <c r="E10" s="369">
        <v>4.6100000000000003</v>
      </c>
      <c r="F10" s="369">
        <v>0</v>
      </c>
      <c r="G10" s="369">
        <v>0.5</v>
      </c>
      <c r="H10" s="369">
        <v>0</v>
      </c>
      <c r="I10" s="369">
        <v>0.01</v>
      </c>
      <c r="J10" s="369">
        <v>0</v>
      </c>
      <c r="K10" s="369">
        <v>0</v>
      </c>
      <c r="L10" s="369">
        <v>0</v>
      </c>
      <c r="M10" s="369">
        <v>0</v>
      </c>
      <c r="N10" s="369">
        <v>0</v>
      </c>
      <c r="O10" s="369">
        <v>0</v>
      </c>
      <c r="P10" s="369">
        <v>0</v>
      </c>
      <c r="Q10" s="976"/>
      <c r="R10" s="976"/>
      <c r="S10" s="976"/>
      <c r="T10" s="976"/>
      <c r="U10" s="976"/>
    </row>
    <row r="11" spans="1:21" s="30" customFormat="1">
      <c r="A11" s="478"/>
      <c r="B11" s="182"/>
      <c r="C11" s="182" t="s">
        <v>12</v>
      </c>
      <c r="D11" s="370">
        <f t="shared" ref="D11:P11" si="0">SUM(D3:D10)</f>
        <v>334</v>
      </c>
      <c r="E11" s="368">
        <f t="shared" si="0"/>
        <v>273.01000000000005</v>
      </c>
      <c r="F11" s="371">
        <f t="shared" si="0"/>
        <v>18.730000000000004</v>
      </c>
      <c r="G11" s="371">
        <f t="shared" si="0"/>
        <v>7.66</v>
      </c>
      <c r="H11" s="371">
        <f t="shared" si="0"/>
        <v>28.580000000000002</v>
      </c>
      <c r="I11" s="368">
        <f t="shared" si="0"/>
        <v>18.020000000000003</v>
      </c>
      <c r="J11" s="371">
        <f t="shared" si="0"/>
        <v>2.1799999999999993</v>
      </c>
      <c r="K11" s="368">
        <f t="shared" si="0"/>
        <v>39</v>
      </c>
      <c r="L11" s="370">
        <f t="shared" si="0"/>
        <v>0.1</v>
      </c>
      <c r="M11" s="370">
        <f t="shared" si="0"/>
        <v>0.29000000000000004</v>
      </c>
      <c r="N11" s="368">
        <f t="shared" si="0"/>
        <v>1.24</v>
      </c>
      <c r="O11" s="371">
        <f t="shared" si="0"/>
        <v>0.27</v>
      </c>
      <c r="P11" s="371">
        <f t="shared" si="0"/>
        <v>1.59</v>
      </c>
      <c r="Q11" s="180">
        <v>1</v>
      </c>
      <c r="R11" s="180">
        <v>1</v>
      </c>
      <c r="S11" s="180">
        <v>0</v>
      </c>
      <c r="T11" s="180">
        <v>0</v>
      </c>
      <c r="U11" s="180">
        <v>0</v>
      </c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0"/>
  </mergeCells>
  <phoneticPr fontId="1"/>
  <pageMargins left="0.7" right="0.7" top="0.75" bottom="0.75" header="0.3" footer="0.3"/>
  <pageSetup paperSize="9" scale="61" orientation="landscape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5.2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1952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4">
        <v>1047</v>
      </c>
      <c r="C3" s="14" t="s">
        <v>1513</v>
      </c>
      <c r="D3" s="264">
        <v>100</v>
      </c>
      <c r="E3" s="248">
        <f ca="1">'[2]1'!E$43*$F3/100</f>
        <v>281</v>
      </c>
      <c r="F3" s="462">
        <f ca="1">'[2]1'!G$43*$F3/100</f>
        <v>8.6</v>
      </c>
      <c r="G3" s="462">
        <f ca="1">'[2]1'!I$43*$F3/100</f>
        <v>1.2</v>
      </c>
      <c r="H3" s="462">
        <f ca="1">'[2]1'!K$43*$F3/100</f>
        <v>55.7</v>
      </c>
      <c r="I3" s="248">
        <f ca="1">'[2]1'!O$43*$F3/100</f>
        <v>21</v>
      </c>
      <c r="J3" s="471">
        <f ca="1">'[2]1'!R$43*$F3/100</f>
        <v>0.5</v>
      </c>
      <c r="K3" s="472">
        <f ca="1">'[2]1'!AE$43*$F3/100</f>
        <v>0</v>
      </c>
      <c r="L3" s="473">
        <f ca="1">'[2]1'!AM$43*$F3/100</f>
        <v>0.02</v>
      </c>
      <c r="M3" s="474">
        <f ca="1">'[2]1'!AN$43*$F3/100</f>
        <v>0.02</v>
      </c>
      <c r="N3" s="472">
        <f ca="1">'[2]1'!AV$43*$F3/100</f>
        <v>0</v>
      </c>
      <c r="O3" s="475">
        <f ca="1">'[2]1'!BC$43*$F3/100</f>
        <v>2.1</v>
      </c>
      <c r="P3" s="475">
        <f ca="1">'[2]1'!BD$43*$F3/100</f>
        <v>1</v>
      </c>
      <c r="Q3" s="938"/>
      <c r="R3" s="938"/>
      <c r="S3" s="938"/>
      <c r="T3" s="938"/>
      <c r="U3" s="938"/>
    </row>
    <row r="4" spans="2:21">
      <c r="B4" s="14">
        <v>11176</v>
      </c>
      <c r="C4" s="14" t="s">
        <v>8</v>
      </c>
      <c r="D4" s="264">
        <v>20</v>
      </c>
      <c r="E4" s="248">
        <f ca="1">'[2]11'!E$177*$F4/100</f>
        <v>39.200000000000003</v>
      </c>
      <c r="F4" s="462">
        <f ca="1">'[2]11'!G$177*$F4/100</f>
        <v>3.3</v>
      </c>
      <c r="G4" s="462">
        <f ca="1">'[2]11'!I$177*$F4/100</f>
        <v>2.78</v>
      </c>
      <c r="H4" s="462">
        <f ca="1">'[2]11'!K$177*$F4/100</f>
        <v>0.26</v>
      </c>
      <c r="I4" s="248">
        <f ca="1">'[2]11'!O$177*$F4/100</f>
        <v>2</v>
      </c>
      <c r="J4" s="471">
        <f ca="1">'[2]11'!R$177*$F4/100</f>
        <v>0.1</v>
      </c>
      <c r="K4" s="472">
        <f ca="1">'[2]11'!AE$177*$F4/100</f>
        <v>0</v>
      </c>
      <c r="L4" s="473">
        <f ca="1">'[2]11'!AM$177*$F4/100</f>
        <v>0.12</v>
      </c>
      <c r="M4" s="474">
        <f ca="1">'[2]11'!AN$177*$F4/100</f>
        <v>2.4E-2</v>
      </c>
      <c r="N4" s="472">
        <f ca="1">'[2]11'!AV$177*$F4/100</f>
        <v>10</v>
      </c>
      <c r="O4" s="475">
        <f ca="1">'[2]11'!BC$177*$F4/100</f>
        <v>0</v>
      </c>
      <c r="P4" s="475">
        <f ca="1">'[2]11'!BD$177*$F4/100</f>
        <v>0.5</v>
      </c>
      <c r="Q4" s="938"/>
      <c r="R4" s="938"/>
      <c r="S4" s="938"/>
      <c r="T4" s="938"/>
      <c r="U4" s="938"/>
    </row>
    <row r="5" spans="2:21">
      <c r="B5" s="14">
        <v>6065</v>
      </c>
      <c r="C5" s="14" t="s">
        <v>10</v>
      </c>
      <c r="D5" s="264">
        <v>30</v>
      </c>
      <c r="E5" s="248">
        <f ca="1">'[2]6'!E$70*$F5/100</f>
        <v>4.2</v>
      </c>
      <c r="F5" s="462">
        <f ca="1">'[2]6'!G$70*$F5/100</f>
        <v>0.3</v>
      </c>
      <c r="G5" s="462">
        <f ca="1">'[2]6'!I$70*$F5/100</f>
        <v>0.03</v>
      </c>
      <c r="H5" s="462">
        <f ca="1">'[2]6'!K$70*$F5/100</f>
        <v>0.9</v>
      </c>
      <c r="I5" s="248">
        <f ca="1">'[2]6'!O$70*$F5/100</f>
        <v>7.8</v>
      </c>
      <c r="J5" s="471">
        <f ca="1">'[2]6'!R$70*$F5/100</f>
        <v>0.09</v>
      </c>
      <c r="K5" s="472">
        <f ca="1">'[2]6'!AE$70*$F5/100</f>
        <v>8.4</v>
      </c>
      <c r="L5" s="473">
        <f ca="1">'[2]6'!AM$70*$F5/100</f>
        <v>8.9999999999999993E-3</v>
      </c>
      <c r="M5" s="474">
        <f ca="1">'[2]6'!AN$70*$F5/100</f>
        <v>8.9999999999999993E-3</v>
      </c>
      <c r="N5" s="472">
        <f ca="1">'[2]6'!AV$70*$F5/100</f>
        <v>4.2</v>
      </c>
      <c r="O5" s="475">
        <f ca="1">'[2]6'!BC$70*$F5/100</f>
        <v>0.33</v>
      </c>
      <c r="P5" s="475">
        <f ca="1">'[2]6'!BD$70*$F5/100</f>
        <v>0</v>
      </c>
      <c r="Q5" s="938"/>
      <c r="R5" s="938"/>
      <c r="S5" s="938"/>
      <c r="T5" s="938"/>
      <c r="U5" s="938"/>
    </row>
    <row r="6" spans="2:21">
      <c r="B6" s="14">
        <v>12004</v>
      </c>
      <c r="C6" s="14" t="s">
        <v>1</v>
      </c>
      <c r="D6" s="264">
        <v>25</v>
      </c>
      <c r="E6" s="248">
        <f ca="1">'[2]12'!E$5*$F6/100</f>
        <v>37.75</v>
      </c>
      <c r="F6" s="462">
        <f ca="1">'[2]12'!G$5*$F6/100</f>
        <v>3.0750000000000002</v>
      </c>
      <c r="G6" s="462">
        <f ca="1">'[2]12'!I$5*$F6/100</f>
        <v>2.5750000000000002</v>
      </c>
      <c r="H6" s="462">
        <f ca="1">'[2]12'!K$5*$F6/100</f>
        <v>7.4999999999999997E-2</v>
      </c>
      <c r="I6" s="248">
        <f ca="1">'[2]12'!O$5*$F6/100</f>
        <v>12.75</v>
      </c>
      <c r="J6" s="471">
        <f ca="1">'[2]12'!R$5*$F6/100</f>
        <v>0.45</v>
      </c>
      <c r="K6" s="472">
        <f ca="1">'[2]12'!AE$5*$F6/100</f>
        <v>37.5</v>
      </c>
      <c r="L6" s="473">
        <f ca="1">'[2]12'!AM$5*$F6/100</f>
        <v>1.4999999999999999E-2</v>
      </c>
      <c r="M6" s="474">
        <f ca="1">'[2]12'!AN$5*$F6/100</f>
        <v>0.1075</v>
      </c>
      <c r="N6" s="472">
        <f ca="1">'[2]12'!AV$5*$F6/100</f>
        <v>0</v>
      </c>
      <c r="O6" s="475">
        <f ca="1">'[2]12'!BC$5*$F6/100</f>
        <v>0</v>
      </c>
      <c r="P6" s="475">
        <f ca="1">'[2]12'!BD$5*$F6/100</f>
        <v>0.1</v>
      </c>
      <c r="Q6" s="938"/>
      <c r="R6" s="938"/>
      <c r="S6" s="938"/>
      <c r="T6" s="938"/>
      <c r="U6" s="938"/>
    </row>
    <row r="7" spans="2:21">
      <c r="B7" s="14">
        <v>8013</v>
      </c>
      <c r="C7" s="14" t="s">
        <v>49</v>
      </c>
      <c r="D7" s="264">
        <v>1.5</v>
      </c>
      <c r="E7" s="248">
        <f ca="1">'[2]8'!E$15*$F7/100</f>
        <v>2.73</v>
      </c>
      <c r="F7" s="462">
        <f ca="1">'[2]8'!G$15*$F7/100</f>
        <v>0.28950000000000004</v>
      </c>
      <c r="G7" s="462">
        <f ca="1">'[2]8'!I$15*$F7/100</f>
        <v>5.5500000000000008E-2</v>
      </c>
      <c r="H7" s="462">
        <f ca="1">'[2]8'!K$15*$F7/100</f>
        <v>0.95099999999999996</v>
      </c>
      <c r="I7" s="248">
        <f ca="1">'[2]8'!O$15*$F7/100</f>
        <v>0.15</v>
      </c>
      <c r="J7" s="471">
        <f ca="1">'[2]8'!R$15*$F7/100</f>
        <v>2.5499999999999998E-2</v>
      </c>
      <c r="K7" s="472">
        <f ca="1">'[2]8'!AE$15*$F7/100</f>
        <v>0</v>
      </c>
      <c r="L7" s="473">
        <f ca="1">'[2]8'!AM$15*$F7/100</f>
        <v>7.4999999999999997E-3</v>
      </c>
      <c r="M7" s="474">
        <f ca="1">'[2]8'!AN$15*$F7/100</f>
        <v>2.0999999999999998E-2</v>
      </c>
      <c r="N7" s="472">
        <f ca="1">'[2]8'!AV$15*$F7/100</f>
        <v>0</v>
      </c>
      <c r="O7" s="475">
        <f ca="1">'[2]8'!BC$15*$F7/100</f>
        <v>0.61499999999999999</v>
      </c>
      <c r="P7" s="475">
        <f ca="1">'[2]8'!BD$15*$F7/100</f>
        <v>0</v>
      </c>
      <c r="Q7" s="938"/>
      <c r="R7" s="938"/>
      <c r="S7" s="938"/>
      <c r="T7" s="938"/>
      <c r="U7" s="938"/>
    </row>
    <row r="8" spans="2:21">
      <c r="B8" s="14">
        <v>3003</v>
      </c>
      <c r="C8" s="14" t="s">
        <v>4</v>
      </c>
      <c r="D8" s="264">
        <v>2.5</v>
      </c>
      <c r="E8" s="248">
        <f ca="1">'[2]3'!E$4*$F8/100</f>
        <v>9.6</v>
      </c>
      <c r="F8" s="462">
        <f ca="1">'[2]3'!G$4*$F8/100</f>
        <v>0</v>
      </c>
      <c r="G8" s="462">
        <f ca="1">'[2]3'!I$4*$F8/100</f>
        <v>0</v>
      </c>
      <c r="H8" s="462">
        <f ca="1">'[2]3'!K$4*$F8/100</f>
        <v>2.48</v>
      </c>
      <c r="I8" s="248">
        <f ca="1">'[2]3'!O$4*$F8/100</f>
        <v>2.5000000000000001E-2</v>
      </c>
      <c r="J8" s="471">
        <f ca="1">'[2]3'!R$4*$F8/100</f>
        <v>0</v>
      </c>
      <c r="K8" s="472">
        <f ca="1">'[2]3'!AE$4*$F8/100</f>
        <v>0</v>
      </c>
      <c r="L8" s="473">
        <f ca="1">'[2]3'!AM$4*$F8/100</f>
        <v>0</v>
      </c>
      <c r="M8" s="474">
        <f ca="1">'[2]3'!AN$4*$F8/100</f>
        <v>0</v>
      </c>
      <c r="N8" s="472">
        <f ca="1">'[2]3'!AV$4*$F8/100</f>
        <v>0</v>
      </c>
      <c r="O8" s="475">
        <f ca="1">'[2]3'!BC$4*$F8/100</f>
        <v>0</v>
      </c>
      <c r="P8" s="475">
        <f ca="1">'[2]3'!BD$4*$F8/100</f>
        <v>0</v>
      </c>
      <c r="Q8" s="938"/>
      <c r="R8" s="938"/>
      <c r="S8" s="938"/>
      <c r="T8" s="938"/>
      <c r="U8" s="938"/>
    </row>
    <row r="9" spans="2:21">
      <c r="B9" s="14">
        <v>17007</v>
      </c>
      <c r="C9" s="14" t="s">
        <v>5</v>
      </c>
      <c r="D9" s="264">
        <v>1.5</v>
      </c>
      <c r="E9" s="248">
        <f ca="1">'[2]17'!E$8*$F9/100</f>
        <v>1.0649999999999999</v>
      </c>
      <c r="F9" s="462">
        <f ca="1">'[2]17'!G$8*$F9/100</f>
        <v>0.11550000000000001</v>
      </c>
      <c r="G9" s="462">
        <f ca="1">'[2]17'!I$8*$F9/100</f>
        <v>0</v>
      </c>
      <c r="H9" s="462">
        <f ca="1">'[2]17'!K$8*$F9/100</f>
        <v>0.1515</v>
      </c>
      <c r="I9" s="248">
        <f ca="1">'[2]17'!O$8*$F9/100</f>
        <v>0.435</v>
      </c>
      <c r="J9" s="471">
        <f ca="1">'[2]17'!R$8*$F9/100</f>
        <v>2.5499999999999998E-2</v>
      </c>
      <c r="K9" s="472">
        <f ca="1">'[2]17'!AE$8*$F9/100</f>
        <v>0</v>
      </c>
      <c r="L9" s="473">
        <f ca="1">'[2]17'!AM$8*$F9/100</f>
        <v>7.5000000000000012E-4</v>
      </c>
      <c r="M9" s="474">
        <f ca="1">'[2]17'!AN$8*$F9/100</f>
        <v>2.5500000000000002E-3</v>
      </c>
      <c r="N9" s="472">
        <f ca="1">'[2]17'!AV$8*$F9/100</f>
        <v>0</v>
      </c>
      <c r="O9" s="475">
        <f ca="1">'[2]17'!BC$8*$F9/100</f>
        <v>0</v>
      </c>
      <c r="P9" s="475">
        <f ca="1">'[2]17'!BD$8*$F9/100</f>
        <v>0.2175</v>
      </c>
      <c r="Q9" s="938"/>
      <c r="R9" s="938"/>
      <c r="S9" s="938"/>
      <c r="T9" s="938"/>
      <c r="U9" s="938"/>
    </row>
    <row r="10" spans="2:21">
      <c r="B10" s="14">
        <v>16025</v>
      </c>
      <c r="C10" s="14" t="s">
        <v>66</v>
      </c>
      <c r="D10" s="264">
        <v>1.5</v>
      </c>
      <c r="E10" s="248">
        <f ca="1">'[2]16'!E$26*$F10/100</f>
        <v>3.6150000000000002</v>
      </c>
      <c r="F10" s="462">
        <f ca="1">'[2]16'!G$26*$F10/100</f>
        <v>4.4999999999999997E-3</v>
      </c>
      <c r="G10" s="462">
        <f ca="1">'[2]16'!I$26*$F10/100</f>
        <v>0</v>
      </c>
      <c r="H10" s="462">
        <f ca="1">'[2]16'!K$26*$F10/100</f>
        <v>0.64800000000000013</v>
      </c>
      <c r="I10" s="248">
        <f ca="1">'[2]16'!O$26*$F10/100</f>
        <v>0.03</v>
      </c>
      <c r="J10" s="471">
        <f ca="1">'[2]16'!R$26*$F10/100</f>
        <v>0</v>
      </c>
      <c r="K10" s="472">
        <f ca="1">'[2]16'!AE$26*$F10/100</f>
        <v>0</v>
      </c>
      <c r="L10" s="473">
        <f ca="1">'[2]16'!AM$26*$F10/100</f>
        <v>0</v>
      </c>
      <c r="M10" s="474">
        <f ca="1">'[2]16'!AN$26*$F10/100</f>
        <v>0</v>
      </c>
      <c r="N10" s="472">
        <f ca="1">'[2]16'!AV$26*$F10/100</f>
        <v>0</v>
      </c>
      <c r="O10" s="475">
        <f ca="1">'[2]16'!BC$26*$F10/100</f>
        <v>0</v>
      </c>
      <c r="P10" s="475">
        <f ca="1">'[2]16'!BD$26*$F10/100</f>
        <v>0</v>
      </c>
      <c r="Q10" s="938"/>
      <c r="R10" s="938"/>
      <c r="S10" s="938"/>
      <c r="T10" s="938"/>
      <c r="U10" s="938"/>
    </row>
    <row r="11" spans="2:21">
      <c r="B11" s="14">
        <v>10288</v>
      </c>
      <c r="C11" s="14" t="s">
        <v>1512</v>
      </c>
      <c r="D11" s="264">
        <v>10</v>
      </c>
      <c r="E11" s="248">
        <f ca="1">'[2]10'!E$312*$F11/100</f>
        <v>9</v>
      </c>
      <c r="F11" s="462">
        <f ca="1">'[2]10'!G$312*$F11/100</f>
        <v>1.94</v>
      </c>
      <c r="G11" s="462">
        <f ca="1">'[2]10'!I$312*$F11/100</f>
        <v>0.04</v>
      </c>
      <c r="H11" s="462">
        <f ca="1">'[2]10'!K$312*$F11/100</f>
        <v>0.1</v>
      </c>
      <c r="I11" s="248">
        <f ca="1">'[2]10'!O$312*$F11/100</f>
        <v>2</v>
      </c>
      <c r="J11" s="471">
        <f ca="1">'[2]10'!R$312*$F11/100</f>
        <v>0.18</v>
      </c>
      <c r="K11" s="472">
        <f ca="1">'[2]10'!AE$312*$F11/100</f>
        <v>0</v>
      </c>
      <c r="L11" s="473">
        <f ca="1">'[2]10'!AM$312*$F11/100</f>
        <v>4.0000000000000001E-3</v>
      </c>
      <c r="M11" s="474">
        <f ca="1">'[2]10'!AN$312*$F11/100</f>
        <v>4.0000000000000001E-3</v>
      </c>
      <c r="N11" s="472">
        <f ca="1">'[2]10'!AV$312*$F11/100</f>
        <v>0</v>
      </c>
      <c r="O11" s="475">
        <f ca="1">'[2]10'!BC$312*$F11/100</f>
        <v>0</v>
      </c>
      <c r="P11" s="475">
        <f ca="1">'[2]10'!BD$312*$F11/100</f>
        <v>0.14000000000000001</v>
      </c>
      <c r="Q11" s="938"/>
      <c r="R11" s="938"/>
      <c r="S11" s="938"/>
      <c r="T11" s="938"/>
      <c r="U11" s="938"/>
    </row>
    <row r="12" spans="2:21">
      <c r="B12" s="14">
        <v>5018</v>
      </c>
      <c r="C12" s="14" t="s">
        <v>142</v>
      </c>
      <c r="D12" s="264">
        <v>1.5</v>
      </c>
      <c r="E12" s="248">
        <f ca="1">'[2]5'!E$21*$F12/100</f>
        <v>8.9849999999999994</v>
      </c>
      <c r="F12" s="462">
        <f ca="1">'[2]5'!G$21*$F12/100</f>
        <v>0.30450000000000005</v>
      </c>
      <c r="G12" s="462">
        <f ca="1">'[2]5'!I$21*$F12/100</f>
        <v>0.81300000000000017</v>
      </c>
      <c r="H12" s="462">
        <f ca="1">'[2]5'!K$21*$F12/100</f>
        <v>0.27750000000000002</v>
      </c>
      <c r="I12" s="248">
        <f ca="1">'[2]5'!O$21*$F12/100</f>
        <v>18</v>
      </c>
      <c r="J12" s="471">
        <f ca="1">'[2]5'!R$21*$F12/100</f>
        <v>0.14850000000000002</v>
      </c>
      <c r="K12" s="472">
        <f ca="1">'[2]5'!AE$21*$F12/100</f>
        <v>1.4999999999999999E-2</v>
      </c>
      <c r="L12" s="473">
        <f ca="1">'[2]5'!AM$21*$F12/100</f>
        <v>7.3499999999999998E-3</v>
      </c>
      <c r="M12" s="474">
        <f ca="1">'[2]5'!AN$21*$F12/100</f>
        <v>3.4500000000000004E-3</v>
      </c>
      <c r="N12" s="472">
        <f ca="1">'[2]5'!AV$21*$F12/100</f>
        <v>0</v>
      </c>
      <c r="O12" s="475">
        <f ca="1">'[2]5'!BC$21*$F12/100</f>
        <v>0.18899999999999997</v>
      </c>
      <c r="P12" s="475">
        <f ca="1">'[2]5'!BD$21*$F12/100</f>
        <v>0</v>
      </c>
      <c r="Q12" s="938"/>
      <c r="R12" s="938"/>
      <c r="S12" s="938"/>
      <c r="T12" s="938"/>
      <c r="U12" s="938"/>
    </row>
    <row r="13" spans="2:21">
      <c r="B13" s="14">
        <v>17012</v>
      </c>
      <c r="C13" s="14" t="s">
        <v>0</v>
      </c>
      <c r="D13" s="197">
        <v>0.7</v>
      </c>
      <c r="E13" s="248">
        <f ca="1">'[2]17'!E$13*$F13/100</f>
        <v>0</v>
      </c>
      <c r="F13" s="462">
        <f ca="1">'[2]17'!G$13*$F13/100</f>
        <v>0</v>
      </c>
      <c r="G13" s="462">
        <f ca="1">'[2]17'!I$13*$F13/100</f>
        <v>0</v>
      </c>
      <c r="H13" s="462">
        <f ca="1">'[2]17'!K$13*$F13/100</f>
        <v>0</v>
      </c>
      <c r="I13" s="248">
        <f ca="1">'[2]17'!O$13*$F13/100</f>
        <v>0.154</v>
      </c>
      <c r="J13" s="471">
        <f ca="1">'[2]17'!R$13*$F13/100</f>
        <v>0</v>
      </c>
      <c r="K13" s="472">
        <f ca="1">'[2]17'!AE$13*$F13/100</f>
        <v>0</v>
      </c>
      <c r="L13" s="473">
        <f ca="1">'[2]17'!AM$13*$F13/100</f>
        <v>0</v>
      </c>
      <c r="M13" s="474">
        <f ca="1">'[2]17'!AN$13*$F13/100</f>
        <v>0</v>
      </c>
      <c r="N13" s="472">
        <f ca="1">'[2]17'!AV$13*$F13/100</f>
        <v>0</v>
      </c>
      <c r="O13" s="475">
        <f ca="1">'[2]17'!BC$13*$F13/100</f>
        <v>0</v>
      </c>
      <c r="P13" s="475">
        <f ca="1">'[2]17'!BD$13*$F13/100</f>
        <v>0.69369999999999987</v>
      </c>
      <c r="Q13" s="938"/>
      <c r="R13" s="938"/>
      <c r="S13" s="938"/>
      <c r="T13" s="938"/>
      <c r="U13" s="938"/>
    </row>
    <row r="14" spans="2:21">
      <c r="B14" s="14">
        <v>3003</v>
      </c>
      <c r="C14" s="14" t="s">
        <v>4</v>
      </c>
      <c r="D14" s="197">
        <v>6</v>
      </c>
      <c r="E14" s="248">
        <f ca="1">'[2]3'!E$4*$F14/100</f>
        <v>23.04</v>
      </c>
      <c r="F14" s="462">
        <f ca="1">'[2]3'!G$4*$F14/100</f>
        <v>0</v>
      </c>
      <c r="G14" s="462">
        <f ca="1">'[2]3'!I$4*$F14/100</f>
        <v>0</v>
      </c>
      <c r="H14" s="462">
        <f ca="1">'[2]3'!K$4*$F14/100</f>
        <v>5.9520000000000008</v>
      </c>
      <c r="I14" s="248">
        <f ca="1">'[2]3'!O$4*$F14/100</f>
        <v>0.06</v>
      </c>
      <c r="J14" s="471">
        <f ca="1">'[2]3'!R$4*$F14/100</f>
        <v>0</v>
      </c>
      <c r="K14" s="472">
        <f ca="1">'[2]3'!AE$4*$F14/100</f>
        <v>0</v>
      </c>
      <c r="L14" s="473">
        <f ca="1">'[2]3'!AM$4*$F14/100</f>
        <v>0</v>
      </c>
      <c r="M14" s="474">
        <f ca="1">'[2]3'!AN$4*$F14/100</f>
        <v>0</v>
      </c>
      <c r="N14" s="472">
        <f ca="1">'[2]3'!AV$4*$F14/100</f>
        <v>0</v>
      </c>
      <c r="O14" s="475">
        <f ca="1">'[2]3'!BC$4*$F14/100</f>
        <v>0</v>
      </c>
      <c r="P14" s="475">
        <f ca="1">'[2]3'!BD$4*$F14/100</f>
        <v>0</v>
      </c>
      <c r="Q14" s="938"/>
      <c r="R14" s="938"/>
      <c r="S14" s="938"/>
      <c r="T14" s="938"/>
      <c r="U14" s="938"/>
    </row>
    <row r="15" spans="2:21">
      <c r="B15" s="14">
        <v>17007</v>
      </c>
      <c r="C15" s="14" t="s">
        <v>5</v>
      </c>
      <c r="D15" s="197">
        <v>12</v>
      </c>
      <c r="E15" s="248">
        <f ca="1">'[2]17'!E$8*$F15/100</f>
        <v>8.52</v>
      </c>
      <c r="F15" s="462">
        <f ca="1">'[2]17'!G$8*$F15/100</f>
        <v>0.92400000000000004</v>
      </c>
      <c r="G15" s="462">
        <f ca="1">'[2]17'!I$8*$F15/100</f>
        <v>0</v>
      </c>
      <c r="H15" s="462">
        <f ca="1">'[2]17'!K$8*$F15/100</f>
        <v>1.212</v>
      </c>
      <c r="I15" s="248">
        <f ca="1">'[2]17'!O$8*$F15/100</f>
        <v>3.48</v>
      </c>
      <c r="J15" s="471">
        <f ca="1">'[2]17'!R$8*$F15/100</f>
        <v>0.20399999999999999</v>
      </c>
      <c r="K15" s="472">
        <f ca="1">'[2]17'!AE$8*$F15/100</f>
        <v>0</v>
      </c>
      <c r="L15" s="473">
        <f ca="1">'[2]17'!AM$8*$F15/100</f>
        <v>6.000000000000001E-3</v>
      </c>
      <c r="M15" s="474">
        <f ca="1">'[2]17'!AN$8*$F15/100</f>
        <v>2.0400000000000001E-2</v>
      </c>
      <c r="N15" s="472">
        <f ca="1">'[2]17'!AV$8*$F15/100</f>
        <v>0</v>
      </c>
      <c r="O15" s="475">
        <f ca="1">'[2]17'!BC$8*$F15/100</f>
        <v>0</v>
      </c>
      <c r="P15" s="475">
        <f ca="1">'[2]17'!BD$8*$F15/100</f>
        <v>1.74</v>
      </c>
      <c r="Q15" s="938"/>
      <c r="R15" s="938"/>
      <c r="S15" s="938"/>
      <c r="T15" s="938"/>
      <c r="U15" s="938"/>
    </row>
    <row r="16" spans="2:21">
      <c r="B16" s="14">
        <v>17015</v>
      </c>
      <c r="C16" s="14" t="s">
        <v>73</v>
      </c>
      <c r="D16" s="197">
        <v>10</v>
      </c>
      <c r="E16" s="248">
        <f ca="1">'[2]17'!E$17*$F16/100</f>
        <v>2.5</v>
      </c>
      <c r="F16" s="462">
        <f ca="1">'[2]17'!G$17*$F16/100</f>
        <v>0.01</v>
      </c>
      <c r="G16" s="462">
        <f ca="1">'[2]17'!I$17*$F16/100</f>
        <v>0</v>
      </c>
      <c r="H16" s="462">
        <f ca="1">'[2]17'!K$17*$F16/100</f>
        <v>0.24</v>
      </c>
      <c r="I16" s="248">
        <f ca="1">'[2]17'!O$17*$F16/100</f>
        <v>0.2</v>
      </c>
      <c r="J16" s="471">
        <f ca="1">'[2]17'!R$17*$F16/100</f>
        <v>0</v>
      </c>
      <c r="K16" s="472">
        <f ca="1">'[2]17'!AE$17*$F16/100</f>
        <v>0</v>
      </c>
      <c r="L16" s="473">
        <f ca="1">'[2]17'!AM$17*$F16/100</f>
        <v>1E-3</v>
      </c>
      <c r="M16" s="474">
        <f ca="1">'[2]17'!AN$17*$F16/100</f>
        <v>1E-3</v>
      </c>
      <c r="N16" s="472">
        <f ca="1">'[2]17'!AV$17*$F16/100</f>
        <v>0</v>
      </c>
      <c r="O16" s="475">
        <f ca="1">'[2]17'!BC$17*$F16/100</f>
        <v>0</v>
      </c>
      <c r="P16" s="475">
        <f ca="1">'[2]17'!BD$17*$F16/100</f>
        <v>0</v>
      </c>
      <c r="Q16" s="938"/>
      <c r="R16" s="938"/>
      <c r="S16" s="938"/>
      <c r="T16" s="938"/>
      <c r="U16" s="938"/>
    </row>
    <row r="17" spans="2:21">
      <c r="B17" s="14">
        <v>17024</v>
      </c>
      <c r="C17" s="14" t="s">
        <v>195</v>
      </c>
      <c r="D17" s="574">
        <v>33.5</v>
      </c>
      <c r="E17" s="248">
        <f ca="1">'[2]17'!E$26*$F17/100</f>
        <v>2.3450000000000002</v>
      </c>
      <c r="F17" s="462">
        <f ca="1">'[2]17'!G$26*$F17/100</f>
        <v>0.36849999999999999</v>
      </c>
      <c r="G17" s="462">
        <f ca="1">'[2]17'!I$26*$F17/100</f>
        <v>6.7000000000000004E-2</v>
      </c>
      <c r="H17" s="462">
        <f ca="1">'[2]17'!K$26*$F17/100</f>
        <v>0</v>
      </c>
      <c r="I17" s="248">
        <f ca="1">'[2]17'!O$26*$F17/100</f>
        <v>0.67</v>
      </c>
      <c r="J17" s="471">
        <f ca="1">'[2]17'!R$26*$F17/100</f>
        <v>0.16750000000000001</v>
      </c>
      <c r="K17" s="472">
        <f ca="1">'[2]17'!AE$26*$F17/100</f>
        <v>0</v>
      </c>
      <c r="L17" s="473">
        <f ca="1">'[2]17'!AM$26*$F17/100</f>
        <v>6.7000000000000002E-3</v>
      </c>
      <c r="M17" s="474">
        <f ca="1">'[2]17'!AN$26*$F17/100</f>
        <v>3.0149999999999996E-2</v>
      </c>
      <c r="N17" s="472">
        <f ca="1">'[2]17'!AV$26*$F17/100</f>
        <v>0</v>
      </c>
      <c r="O17" s="475">
        <f ca="1">'[2]17'!BC$26*$F17/100</f>
        <v>0</v>
      </c>
      <c r="P17" s="475">
        <f ca="1">'[2]17'!BD$26*$F17/100</f>
        <v>3.3500000000000002E-2</v>
      </c>
      <c r="Q17" s="938"/>
      <c r="R17" s="938"/>
      <c r="S17" s="938"/>
      <c r="T17" s="938"/>
      <c r="U17" s="938"/>
    </row>
    <row r="18" spans="2:21">
      <c r="B18" s="14">
        <v>14002</v>
      </c>
      <c r="C18" s="14" t="s">
        <v>14</v>
      </c>
      <c r="D18" s="574">
        <v>1.3</v>
      </c>
      <c r="E18" s="248">
        <f ca="1">'[2]14'!E$3*$F18/100</f>
        <v>11.972999999999999</v>
      </c>
      <c r="F18" s="462">
        <f ca="1">'[2]14'!G$3*$F18/100</f>
        <v>0</v>
      </c>
      <c r="G18" s="462">
        <f ca="1">'[2]14'!I$3*$F18/100</f>
        <v>1.3</v>
      </c>
      <c r="H18" s="462">
        <f ca="1">'[2]14'!K$3*$F18/100</f>
        <v>0</v>
      </c>
      <c r="I18" s="248">
        <f ca="1">'[2]14'!O$3*$F18/100</f>
        <v>1.3000000000000001E-2</v>
      </c>
      <c r="J18" s="471">
        <f ca="1">'[2]14'!R$3*$F18/100</f>
        <v>1.2999999999999999E-3</v>
      </c>
      <c r="K18" s="472">
        <f ca="1">'[2]14'!AE$3*$F18/100</f>
        <v>0</v>
      </c>
      <c r="L18" s="473">
        <f ca="1">'[2]14'!AM$3*$F18/100</f>
        <v>0</v>
      </c>
      <c r="M18" s="474">
        <f ca="1">'[2]14'!AN$3*$F18/100</f>
        <v>0</v>
      </c>
      <c r="N18" s="472">
        <f ca="1">'[2]14'!AV$3*$F18/100</f>
        <v>0</v>
      </c>
      <c r="O18" s="475">
        <f ca="1">'[2]14'!BC$3*$F18/100</f>
        <v>0</v>
      </c>
      <c r="P18" s="475">
        <f ca="1">'[2]14'!BD$3*$F18/100</f>
        <v>0</v>
      </c>
      <c r="Q18" s="938"/>
      <c r="R18" s="938"/>
      <c r="S18" s="938"/>
      <c r="T18" s="938"/>
      <c r="U18" s="938"/>
    </row>
    <row r="19" spans="2:21">
      <c r="B19" s="16">
        <v>17058</v>
      </c>
      <c r="C19" s="16" t="s">
        <v>335</v>
      </c>
      <c r="D19" s="571">
        <v>1.25</v>
      </c>
      <c r="E19" s="267">
        <f ca="1">'[2]17'!E$60*$F19/100</f>
        <v>3.9375</v>
      </c>
      <c r="F19" s="268">
        <f ca="1">'[2]17'!G$60*$F19/100</f>
        <v>7.3749999999999996E-2</v>
      </c>
      <c r="G19" s="268">
        <f ca="1">'[2]17'!I$60*$F19/100</f>
        <v>0.18124999999999999</v>
      </c>
      <c r="H19" s="268">
        <f ca="1">'[2]17'!K$60*$F19/100</f>
        <v>0.50124999999999997</v>
      </c>
      <c r="I19" s="267">
        <f ca="1">'[2]17'!O$60*$F19/100</f>
        <v>0.75</v>
      </c>
      <c r="J19" s="268">
        <f ca="1">'[2]17'!R$60*$F19/100</f>
        <v>2.6249999999999999E-2</v>
      </c>
      <c r="K19" s="270">
        <f ca="1">'[2]17'!AE$60*$F19/100</f>
        <v>1.2500000000000001E-2</v>
      </c>
      <c r="L19" s="271">
        <f ca="1">'[2]17'!AM$60*$F19/100</f>
        <v>2.7500000000000003E-3</v>
      </c>
      <c r="M19" s="272">
        <f ca="1">'[2]17'!AN$60*$F19/100</f>
        <v>8.7500000000000013E-4</v>
      </c>
      <c r="N19" s="270">
        <f ca="1">'[2]17'!AV$60*$F19/100</f>
        <v>0</v>
      </c>
      <c r="O19" s="273">
        <f ca="1">'[2]17'!BC$60*$F19/100</f>
        <v>0</v>
      </c>
      <c r="P19" s="273">
        <f ca="1">'[2]17'!BD$60*$F19/100</f>
        <v>9.2499999999999999E-2</v>
      </c>
      <c r="Q19" s="947"/>
      <c r="R19" s="947"/>
      <c r="S19" s="947"/>
      <c r="T19" s="947"/>
      <c r="U19" s="947"/>
    </row>
    <row r="20" spans="2:21">
      <c r="B20" s="14"/>
      <c r="C20" s="182" t="s">
        <v>12</v>
      </c>
      <c r="D20" s="264">
        <f t="shared" ref="D20:P20" si="0">SUM(D3:D19)</f>
        <v>258.25</v>
      </c>
      <c r="E20" s="248">
        <f t="shared" ca="1" si="0"/>
        <v>449.46050000000008</v>
      </c>
      <c r="F20" s="462">
        <f t="shared" ca="1" si="0"/>
        <v>19.305250000000004</v>
      </c>
      <c r="G20" s="462">
        <f t="shared" ca="1" si="0"/>
        <v>9.0417500000000022</v>
      </c>
      <c r="H20" s="462">
        <f t="shared" ca="1" si="0"/>
        <v>69.448250000000002</v>
      </c>
      <c r="I20" s="248">
        <f t="shared" ca="1" si="0"/>
        <v>69.51700000000001</v>
      </c>
      <c r="J20" s="471">
        <f t="shared" ca="1" si="0"/>
        <v>1.9185500000000002</v>
      </c>
      <c r="K20" s="472">
        <f t="shared" ca="1" si="0"/>
        <v>45.927500000000002</v>
      </c>
      <c r="L20" s="473">
        <f t="shared" ca="1" si="0"/>
        <v>0.20005000000000001</v>
      </c>
      <c r="M20" s="474">
        <f t="shared" ca="1" si="0"/>
        <v>0.24392499999999998</v>
      </c>
      <c r="N20" s="472">
        <f t="shared" ca="1" si="0"/>
        <v>14.2</v>
      </c>
      <c r="O20" s="475">
        <f t="shared" ca="1" si="0"/>
        <v>3.234</v>
      </c>
      <c r="P20" s="475">
        <f t="shared" ca="1" si="0"/>
        <v>4.5171999999999999</v>
      </c>
      <c r="Q20" s="10">
        <v>1</v>
      </c>
      <c r="R20" s="10">
        <v>1</v>
      </c>
      <c r="S20" s="10">
        <v>0</v>
      </c>
      <c r="T20" s="10">
        <v>0</v>
      </c>
      <c r="U20" s="10">
        <v>0</v>
      </c>
    </row>
    <row r="21" spans="2:21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2:21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2:21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1">
    <mergeCell ref="Q3:U19"/>
  </mergeCells>
  <phoneticPr fontId="1"/>
  <pageMargins left="0.7" right="0.7" top="0.75" bottom="0.75" header="0.3" footer="0.3"/>
  <pageSetup paperSize="9" scale="83" orientation="landscape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6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8.2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1421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1049</v>
      </c>
      <c r="C3" s="240" t="s">
        <v>1420</v>
      </c>
      <c r="D3" s="240">
        <v>130</v>
      </c>
      <c r="E3" s="240">
        <v>257</v>
      </c>
      <c r="F3" s="240">
        <v>6.9</v>
      </c>
      <c r="G3" s="240">
        <v>2.2000000000000002</v>
      </c>
      <c r="H3" s="240">
        <v>49.9</v>
      </c>
      <c r="I3" s="240">
        <v>12</v>
      </c>
      <c r="J3" s="240">
        <v>0.4</v>
      </c>
      <c r="K3" s="240">
        <v>0</v>
      </c>
      <c r="L3" s="240">
        <v>0.01</v>
      </c>
      <c r="M3" s="240">
        <v>0.01</v>
      </c>
      <c r="N3" s="240">
        <v>0</v>
      </c>
      <c r="O3" s="240">
        <v>2.5</v>
      </c>
      <c r="P3" s="240">
        <v>0.6</v>
      </c>
      <c r="Q3" s="935"/>
      <c r="R3" s="935"/>
      <c r="S3" s="935"/>
      <c r="T3" s="935"/>
      <c r="U3" s="935"/>
    </row>
    <row r="4" spans="2:21">
      <c r="B4" s="240">
        <v>6065</v>
      </c>
      <c r="C4" s="240" t="s">
        <v>2280</v>
      </c>
      <c r="D4" s="240">
        <v>25</v>
      </c>
      <c r="E4" s="240">
        <v>4</v>
      </c>
      <c r="F4" s="240">
        <v>0.3</v>
      </c>
      <c r="G4" s="240">
        <v>0</v>
      </c>
      <c r="H4" s="240">
        <v>0.8</v>
      </c>
      <c r="I4" s="240">
        <v>7</v>
      </c>
      <c r="J4" s="240">
        <v>0.1</v>
      </c>
      <c r="K4" s="240">
        <v>7</v>
      </c>
      <c r="L4" s="240">
        <v>0.01</v>
      </c>
      <c r="M4" s="240">
        <v>0.01</v>
      </c>
      <c r="N4" s="240">
        <v>4</v>
      </c>
      <c r="O4" s="240">
        <v>0.3</v>
      </c>
      <c r="P4" s="240">
        <v>0</v>
      </c>
      <c r="Q4" s="936"/>
      <c r="R4" s="936"/>
      <c r="S4" s="936"/>
      <c r="T4" s="936"/>
      <c r="U4" s="936"/>
    </row>
    <row r="5" spans="2:21">
      <c r="B5" s="240">
        <v>6291</v>
      </c>
      <c r="C5" s="240" t="s">
        <v>1419</v>
      </c>
      <c r="D5" s="240">
        <v>25</v>
      </c>
      <c r="E5" s="240">
        <v>4</v>
      </c>
      <c r="F5" s="240">
        <v>0.4</v>
      </c>
      <c r="G5" s="240">
        <v>0</v>
      </c>
      <c r="H5" s="240">
        <v>0.7</v>
      </c>
      <c r="I5" s="240">
        <v>2</v>
      </c>
      <c r="J5" s="240">
        <v>0.1</v>
      </c>
      <c r="K5" s="240" t="s">
        <v>862</v>
      </c>
      <c r="L5" s="240">
        <v>0.01</v>
      </c>
      <c r="M5" s="240">
        <v>0.01</v>
      </c>
      <c r="N5" s="240">
        <v>2</v>
      </c>
      <c r="O5" s="240">
        <v>0.3</v>
      </c>
      <c r="P5" s="240">
        <v>0</v>
      </c>
      <c r="Q5" s="936"/>
      <c r="R5" s="936"/>
      <c r="S5" s="936"/>
      <c r="T5" s="936"/>
      <c r="U5" s="936"/>
    </row>
    <row r="6" spans="2:21">
      <c r="B6" s="240">
        <v>12004</v>
      </c>
      <c r="C6" s="240" t="s">
        <v>1004</v>
      </c>
      <c r="D6" s="240">
        <v>13.8</v>
      </c>
      <c r="E6" s="240">
        <v>21</v>
      </c>
      <c r="F6" s="240">
        <v>1.7</v>
      </c>
      <c r="G6" s="240">
        <v>1.4</v>
      </c>
      <c r="H6" s="240">
        <v>0</v>
      </c>
      <c r="I6" s="240">
        <v>7</v>
      </c>
      <c r="J6" s="240">
        <v>0.2</v>
      </c>
      <c r="K6" s="240">
        <v>21</v>
      </c>
      <c r="L6" s="240">
        <v>0.01</v>
      </c>
      <c r="M6" s="240">
        <v>0.06</v>
      </c>
      <c r="N6" s="240">
        <v>0</v>
      </c>
      <c r="O6" s="240">
        <v>0</v>
      </c>
      <c r="P6" s="240">
        <v>0</v>
      </c>
      <c r="Q6" s="936"/>
      <c r="R6" s="936"/>
      <c r="S6" s="936"/>
      <c r="T6" s="936"/>
      <c r="U6" s="936"/>
    </row>
    <row r="7" spans="2:21">
      <c r="B7" s="240">
        <v>11163</v>
      </c>
      <c r="C7" s="240" t="s">
        <v>1418</v>
      </c>
      <c r="D7" s="240">
        <v>50</v>
      </c>
      <c r="E7" s="240">
        <v>111</v>
      </c>
      <c r="F7" s="240">
        <v>9.3000000000000007</v>
      </c>
      <c r="G7" s="240">
        <v>7.6</v>
      </c>
      <c r="H7" s="240">
        <v>0</v>
      </c>
      <c r="I7" s="240">
        <v>3</v>
      </c>
      <c r="J7" s="240">
        <v>0.6</v>
      </c>
      <c r="K7" s="240">
        <v>6</v>
      </c>
      <c r="L7" s="240">
        <v>0.31</v>
      </c>
      <c r="M7" s="240">
        <v>0.11</v>
      </c>
      <c r="N7" s="240">
        <v>1</v>
      </c>
      <c r="O7" s="240">
        <v>0</v>
      </c>
      <c r="P7" s="240">
        <v>0.1</v>
      </c>
      <c r="Q7" s="936"/>
      <c r="R7" s="936"/>
      <c r="S7" s="936"/>
      <c r="T7" s="936"/>
      <c r="U7" s="936"/>
    </row>
    <row r="8" spans="2:21">
      <c r="B8" s="240">
        <v>6227</v>
      </c>
      <c r="C8" s="240" t="s">
        <v>2281</v>
      </c>
      <c r="D8" s="240">
        <v>5</v>
      </c>
      <c r="E8" s="240">
        <v>2</v>
      </c>
      <c r="F8" s="240">
        <v>0.1</v>
      </c>
      <c r="G8" s="240">
        <v>0</v>
      </c>
      <c r="H8" s="240">
        <v>0.4</v>
      </c>
      <c r="I8" s="240">
        <v>3</v>
      </c>
      <c r="J8" s="240">
        <v>0</v>
      </c>
      <c r="K8" s="240">
        <v>8</v>
      </c>
      <c r="L8" s="240">
        <v>0</v>
      </c>
      <c r="M8" s="240">
        <v>0</v>
      </c>
      <c r="N8" s="240">
        <v>2</v>
      </c>
      <c r="O8" s="240">
        <v>0.1</v>
      </c>
      <c r="P8" s="240">
        <v>0</v>
      </c>
      <c r="Q8" s="936"/>
      <c r="R8" s="936"/>
      <c r="S8" s="936"/>
      <c r="T8" s="936"/>
      <c r="U8" s="936"/>
    </row>
    <row r="9" spans="2:21">
      <c r="B9" s="240">
        <v>6103</v>
      </c>
      <c r="C9" s="240" t="s">
        <v>2282</v>
      </c>
      <c r="D9" s="240">
        <v>3</v>
      </c>
      <c r="E9" s="240">
        <v>1</v>
      </c>
      <c r="F9" s="240">
        <v>0</v>
      </c>
      <c r="G9" s="240">
        <v>0</v>
      </c>
      <c r="H9" s="240">
        <v>0.2</v>
      </c>
      <c r="I9" s="240">
        <v>0</v>
      </c>
      <c r="J9" s="240">
        <v>0</v>
      </c>
      <c r="K9" s="240" t="s">
        <v>862</v>
      </c>
      <c r="L9" s="240">
        <v>0</v>
      </c>
      <c r="M9" s="240">
        <v>0</v>
      </c>
      <c r="N9" s="240">
        <v>0</v>
      </c>
      <c r="O9" s="240">
        <v>0.1</v>
      </c>
      <c r="P9" s="240">
        <v>0</v>
      </c>
      <c r="Q9" s="936"/>
      <c r="R9" s="936"/>
      <c r="S9" s="936"/>
      <c r="T9" s="936"/>
      <c r="U9" s="936"/>
    </row>
    <row r="10" spans="2:21">
      <c r="B10" s="240">
        <v>6223</v>
      </c>
      <c r="C10" s="240" t="s">
        <v>2283</v>
      </c>
      <c r="D10" s="240">
        <v>2</v>
      </c>
      <c r="E10" s="240">
        <v>3</v>
      </c>
      <c r="F10" s="240">
        <v>0.1</v>
      </c>
      <c r="G10" s="240">
        <v>0</v>
      </c>
      <c r="H10" s="240">
        <v>0.5</v>
      </c>
      <c r="I10" s="240">
        <v>0</v>
      </c>
      <c r="J10" s="240">
        <v>0</v>
      </c>
      <c r="K10" s="240">
        <v>0</v>
      </c>
      <c r="L10" s="240">
        <v>0</v>
      </c>
      <c r="M10" s="240">
        <v>0</v>
      </c>
      <c r="N10" s="240">
        <v>0</v>
      </c>
      <c r="O10" s="240">
        <v>0.1</v>
      </c>
      <c r="P10" s="240">
        <v>0</v>
      </c>
      <c r="Q10" s="936"/>
      <c r="R10" s="936"/>
      <c r="S10" s="936"/>
      <c r="T10" s="936"/>
      <c r="U10" s="936"/>
    </row>
    <row r="11" spans="2:21">
      <c r="B11" s="240">
        <v>17046</v>
      </c>
      <c r="C11" s="240" t="s">
        <v>1417</v>
      </c>
      <c r="D11" s="240">
        <v>20</v>
      </c>
      <c r="E11" s="240">
        <v>37</v>
      </c>
      <c r="F11" s="240">
        <v>2.6</v>
      </c>
      <c r="G11" s="240">
        <v>1.1000000000000001</v>
      </c>
      <c r="H11" s="240">
        <v>4.2</v>
      </c>
      <c r="I11" s="240">
        <v>26</v>
      </c>
      <c r="J11" s="240">
        <v>0.9</v>
      </c>
      <c r="K11" s="240">
        <v>0</v>
      </c>
      <c r="L11" s="240">
        <v>0.01</v>
      </c>
      <c r="M11" s="240">
        <v>0.02</v>
      </c>
      <c r="N11" s="240">
        <v>0</v>
      </c>
      <c r="O11" s="240">
        <v>0.8</v>
      </c>
      <c r="P11" s="240">
        <v>2.6</v>
      </c>
      <c r="Q11" s="936"/>
      <c r="R11" s="936"/>
      <c r="S11" s="936"/>
      <c r="T11" s="936"/>
      <c r="U11" s="936"/>
    </row>
    <row r="12" spans="2:21">
      <c r="B12" s="240">
        <v>17007</v>
      </c>
      <c r="C12" s="240" t="s">
        <v>5</v>
      </c>
      <c r="D12" s="240">
        <v>6</v>
      </c>
      <c r="E12" s="240">
        <v>4</v>
      </c>
      <c r="F12" s="240">
        <v>0.5</v>
      </c>
      <c r="G12" s="240">
        <v>0</v>
      </c>
      <c r="H12" s="240">
        <v>0.6</v>
      </c>
      <c r="I12" s="240">
        <v>2</v>
      </c>
      <c r="J12" s="240">
        <v>0.1</v>
      </c>
      <c r="K12" s="240">
        <v>0</v>
      </c>
      <c r="L12" s="240">
        <v>0</v>
      </c>
      <c r="M12" s="240">
        <v>0.01</v>
      </c>
      <c r="N12" s="240">
        <v>0</v>
      </c>
      <c r="O12" s="240">
        <v>0</v>
      </c>
      <c r="P12" s="240">
        <v>0.9</v>
      </c>
      <c r="Q12" s="936"/>
      <c r="R12" s="936"/>
      <c r="S12" s="936"/>
      <c r="T12" s="936"/>
      <c r="U12" s="936"/>
    </row>
    <row r="13" spans="2:21">
      <c r="B13" s="240">
        <v>3003</v>
      </c>
      <c r="C13" s="240" t="s">
        <v>863</v>
      </c>
      <c r="D13" s="240">
        <v>6</v>
      </c>
      <c r="E13" s="240">
        <v>23</v>
      </c>
      <c r="F13" s="240">
        <v>0</v>
      </c>
      <c r="G13" s="240">
        <v>0</v>
      </c>
      <c r="H13" s="240">
        <v>6</v>
      </c>
      <c r="I13" s="240">
        <v>0</v>
      </c>
      <c r="J13" s="240" t="s">
        <v>862</v>
      </c>
      <c r="K13" s="240">
        <v>0</v>
      </c>
      <c r="L13" s="240">
        <v>0</v>
      </c>
      <c r="M13" s="240">
        <v>0</v>
      </c>
      <c r="N13" s="240">
        <v>0</v>
      </c>
      <c r="O13" s="240">
        <v>0</v>
      </c>
      <c r="P13" s="240">
        <v>0</v>
      </c>
      <c r="Q13" s="936"/>
      <c r="R13" s="936"/>
      <c r="S13" s="936"/>
      <c r="T13" s="936"/>
      <c r="U13" s="936"/>
    </row>
    <row r="14" spans="2:21">
      <c r="B14" s="240">
        <v>17004</v>
      </c>
      <c r="C14" s="240" t="s">
        <v>1086</v>
      </c>
      <c r="D14" s="240">
        <v>1</v>
      </c>
      <c r="E14" s="240">
        <v>1</v>
      </c>
      <c r="F14" s="240">
        <v>0</v>
      </c>
      <c r="G14" s="240">
        <v>0</v>
      </c>
      <c r="H14" s="240">
        <v>0.1</v>
      </c>
      <c r="I14" s="240">
        <v>0</v>
      </c>
      <c r="J14" s="240">
        <v>0</v>
      </c>
      <c r="K14" s="240">
        <v>1</v>
      </c>
      <c r="L14" s="240">
        <v>0</v>
      </c>
      <c r="M14" s="240">
        <v>0</v>
      </c>
      <c r="N14" s="240">
        <v>0</v>
      </c>
      <c r="O14" s="240">
        <v>0</v>
      </c>
      <c r="P14" s="240">
        <v>0.2</v>
      </c>
      <c r="Q14" s="936"/>
      <c r="R14" s="936"/>
      <c r="S14" s="936"/>
      <c r="T14" s="936"/>
      <c r="U14" s="936"/>
    </row>
    <row r="15" spans="2:21">
      <c r="B15" s="240">
        <v>16001</v>
      </c>
      <c r="C15" s="240" t="s">
        <v>999</v>
      </c>
      <c r="D15" s="240">
        <v>5</v>
      </c>
      <c r="E15" s="240">
        <v>5</v>
      </c>
      <c r="F15" s="240">
        <v>0</v>
      </c>
      <c r="G15" s="240" t="s">
        <v>862</v>
      </c>
      <c r="H15" s="240">
        <v>0.2</v>
      </c>
      <c r="I15" s="240">
        <v>0</v>
      </c>
      <c r="J15" s="240" t="s">
        <v>862</v>
      </c>
      <c r="K15" s="240">
        <v>0</v>
      </c>
      <c r="L15" s="240" t="s">
        <v>862</v>
      </c>
      <c r="M15" s="240">
        <v>0</v>
      </c>
      <c r="N15" s="240">
        <v>0</v>
      </c>
      <c r="O15" s="240">
        <v>0</v>
      </c>
      <c r="P15" s="240">
        <v>0</v>
      </c>
      <c r="Q15" s="936"/>
      <c r="R15" s="936"/>
      <c r="S15" s="936"/>
      <c r="T15" s="936"/>
      <c r="U15" s="936"/>
    </row>
    <row r="16" spans="2:21">
      <c r="B16" s="537">
        <v>14006</v>
      </c>
      <c r="C16" s="537" t="s">
        <v>15</v>
      </c>
      <c r="D16" s="537">
        <v>4</v>
      </c>
      <c r="E16" s="537">
        <v>37</v>
      </c>
      <c r="F16" s="537">
        <v>0</v>
      </c>
      <c r="G16" s="537">
        <v>4</v>
      </c>
      <c r="H16" s="537">
        <v>0</v>
      </c>
      <c r="I16" s="537" t="s">
        <v>862</v>
      </c>
      <c r="J16" s="537">
        <v>0</v>
      </c>
      <c r="K16" s="537">
        <v>0</v>
      </c>
      <c r="L16" s="537">
        <v>0</v>
      </c>
      <c r="M16" s="537">
        <v>0</v>
      </c>
      <c r="N16" s="537">
        <v>0</v>
      </c>
      <c r="O16" s="537">
        <v>0</v>
      </c>
      <c r="P16" s="537">
        <v>0</v>
      </c>
      <c r="Q16" s="937"/>
      <c r="R16" s="937"/>
      <c r="S16" s="937"/>
      <c r="T16" s="937"/>
      <c r="U16" s="937"/>
    </row>
    <row r="17" spans="3:21">
      <c r="C17" s="478" t="s">
        <v>220</v>
      </c>
      <c r="D17" s="14"/>
      <c r="E17" s="240">
        <v>508</v>
      </c>
      <c r="F17" s="240">
        <v>21.9</v>
      </c>
      <c r="G17" s="240">
        <v>16.399999999999999</v>
      </c>
      <c r="H17" s="240">
        <v>63.5</v>
      </c>
      <c r="I17" s="240">
        <v>62</v>
      </c>
      <c r="J17" s="240">
        <v>2.4</v>
      </c>
      <c r="K17" s="240">
        <v>42</v>
      </c>
      <c r="L17" s="240">
        <v>0.37</v>
      </c>
      <c r="M17" s="240">
        <v>0.24</v>
      </c>
      <c r="N17" s="240">
        <v>8</v>
      </c>
      <c r="O17" s="240">
        <v>4.3</v>
      </c>
      <c r="P17" s="240">
        <v>4.3</v>
      </c>
      <c r="Q17" s="240">
        <v>1</v>
      </c>
      <c r="R17" s="240">
        <v>2</v>
      </c>
      <c r="S17" s="240">
        <v>1</v>
      </c>
      <c r="T17" s="240">
        <v>0</v>
      </c>
      <c r="U17" s="240">
        <v>0</v>
      </c>
    </row>
    <row r="18" spans="3:21">
      <c r="D18" s="14"/>
      <c r="E18" s="14"/>
      <c r="F18" s="14"/>
      <c r="G18" s="14"/>
    </row>
    <row r="19" spans="3:21">
      <c r="C19" s="10"/>
      <c r="D19" s="17"/>
      <c r="E19" s="18"/>
      <c r="F19" s="17"/>
      <c r="G19" s="18"/>
      <c r="H19" s="11"/>
      <c r="I19" s="12"/>
      <c r="J19" s="12"/>
      <c r="K19" s="12"/>
      <c r="L19" s="12"/>
      <c r="M19" s="12"/>
      <c r="N19" s="12"/>
      <c r="O19" s="12"/>
      <c r="P19" s="12"/>
    </row>
    <row r="20" spans="3:21">
      <c r="C20" s="10"/>
      <c r="D20" s="1"/>
      <c r="E20" s="12"/>
      <c r="F20" s="12"/>
      <c r="G20" s="12"/>
      <c r="H20" s="12"/>
      <c r="I20" s="1"/>
      <c r="J20" s="12"/>
      <c r="K20" s="12"/>
      <c r="L20" s="12"/>
      <c r="M20" s="12"/>
      <c r="N20" s="12"/>
      <c r="O20" s="12"/>
      <c r="P20" s="12"/>
    </row>
    <row r="21" spans="3:21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21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3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3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3:21">
      <c r="C25" s="1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3:21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1">
    <mergeCell ref="Q3:U16"/>
  </mergeCells>
  <phoneticPr fontId="1"/>
  <pageMargins left="0.7" right="0.7" top="0.75" bottom="0.75" header="0.3" footer="0.3"/>
  <pageSetup paperSize="9" scale="83" orientation="landscape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36.5" style="478" customWidth="1"/>
    <col min="4" max="16" width="11.125" style="478" customWidth="1"/>
    <col min="17" max="16384" width="9" style="478"/>
  </cols>
  <sheetData>
    <row r="1" spans="1:21">
      <c r="B1" s="478" t="s">
        <v>2275</v>
      </c>
    </row>
    <row r="2" spans="1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 s="30" customFormat="1">
      <c r="A3" s="478"/>
      <c r="B3" s="365" t="s">
        <v>1524</v>
      </c>
      <c r="C3" s="366" t="s">
        <v>1523</v>
      </c>
      <c r="D3" s="369">
        <v>100</v>
      </c>
      <c r="E3" s="369">
        <v>198</v>
      </c>
      <c r="F3" s="369">
        <v>5.3</v>
      </c>
      <c r="G3" s="369">
        <v>1.7</v>
      </c>
      <c r="H3" s="369">
        <v>38.4</v>
      </c>
      <c r="I3" s="369">
        <v>9</v>
      </c>
      <c r="J3" s="369">
        <v>0.3</v>
      </c>
      <c r="K3" s="369">
        <v>0</v>
      </c>
      <c r="L3" s="369">
        <v>0.01</v>
      </c>
      <c r="M3" s="369">
        <v>0.01</v>
      </c>
      <c r="N3" s="369">
        <v>0</v>
      </c>
      <c r="O3" s="369">
        <v>1.9</v>
      </c>
      <c r="P3" s="369">
        <v>0.4</v>
      </c>
      <c r="Q3" s="974"/>
      <c r="R3" s="974"/>
      <c r="S3" s="974"/>
      <c r="T3" s="974"/>
      <c r="U3" s="974"/>
    </row>
    <row r="4" spans="1:21" s="30" customFormat="1">
      <c r="A4" s="478"/>
      <c r="B4" s="365" t="s">
        <v>1522</v>
      </c>
      <c r="C4" s="366" t="s">
        <v>611</v>
      </c>
      <c r="D4" s="369">
        <v>20</v>
      </c>
      <c r="E4" s="369">
        <v>77.2</v>
      </c>
      <c r="F4" s="369">
        <v>2.84</v>
      </c>
      <c r="G4" s="369">
        <v>6.92</v>
      </c>
      <c r="H4" s="369">
        <v>0.02</v>
      </c>
      <c r="I4" s="369">
        <v>0.6</v>
      </c>
      <c r="J4" s="369">
        <v>0.12</v>
      </c>
      <c r="K4" s="369">
        <v>2</v>
      </c>
      <c r="L4" s="369">
        <v>0.11</v>
      </c>
      <c r="M4" s="369">
        <v>0.03</v>
      </c>
      <c r="N4" s="369">
        <v>0.4</v>
      </c>
      <c r="O4" s="369">
        <v>0</v>
      </c>
      <c r="P4" s="369">
        <v>0.02</v>
      </c>
      <c r="Q4" s="975"/>
      <c r="R4" s="975"/>
      <c r="S4" s="975"/>
      <c r="T4" s="975"/>
      <c r="U4" s="975"/>
    </row>
    <row r="5" spans="1:21" s="30" customFormat="1">
      <c r="A5" s="478"/>
      <c r="B5" s="365" t="s">
        <v>1521</v>
      </c>
      <c r="C5" s="366" t="s">
        <v>366</v>
      </c>
      <c r="D5" s="369">
        <v>3</v>
      </c>
      <c r="E5" s="369">
        <v>3.27</v>
      </c>
      <c r="F5" s="369">
        <v>0.01</v>
      </c>
      <c r="G5" s="369">
        <v>0</v>
      </c>
      <c r="H5" s="369">
        <v>0.15</v>
      </c>
      <c r="I5" s="369">
        <v>0.09</v>
      </c>
      <c r="J5" s="369">
        <v>0</v>
      </c>
      <c r="K5" s="369">
        <v>0</v>
      </c>
      <c r="L5" s="369">
        <v>0</v>
      </c>
      <c r="M5" s="369">
        <v>0</v>
      </c>
      <c r="N5" s="369">
        <v>0</v>
      </c>
      <c r="O5" s="369">
        <v>0</v>
      </c>
      <c r="P5" s="369">
        <v>0</v>
      </c>
      <c r="Q5" s="975"/>
      <c r="R5" s="975"/>
      <c r="S5" s="975"/>
      <c r="T5" s="975"/>
      <c r="U5" s="975"/>
    </row>
    <row r="6" spans="1:21" s="30" customFormat="1">
      <c r="A6" s="478"/>
      <c r="B6" s="365" t="s">
        <v>1520</v>
      </c>
      <c r="C6" s="366" t="s">
        <v>542</v>
      </c>
      <c r="D6" s="369">
        <v>20</v>
      </c>
      <c r="E6" s="369">
        <v>3</v>
      </c>
      <c r="F6" s="369">
        <v>0.4</v>
      </c>
      <c r="G6" s="369">
        <v>0</v>
      </c>
      <c r="H6" s="369">
        <v>0.54</v>
      </c>
      <c r="I6" s="369">
        <v>3</v>
      </c>
      <c r="J6" s="369">
        <v>0.08</v>
      </c>
      <c r="K6" s="369">
        <v>0</v>
      </c>
      <c r="L6" s="369">
        <v>0.01</v>
      </c>
      <c r="M6" s="369">
        <v>0.01</v>
      </c>
      <c r="N6" s="369">
        <v>2.2000000000000002</v>
      </c>
      <c r="O6" s="369">
        <v>0.28000000000000003</v>
      </c>
      <c r="P6" s="369">
        <v>0</v>
      </c>
      <c r="Q6" s="975"/>
      <c r="R6" s="975"/>
      <c r="S6" s="975"/>
      <c r="T6" s="975"/>
      <c r="U6" s="975"/>
    </row>
    <row r="7" spans="1:21" s="30" customFormat="1">
      <c r="A7" s="478"/>
      <c r="B7" s="365" t="s">
        <v>1519</v>
      </c>
      <c r="C7" s="366" t="s">
        <v>1040</v>
      </c>
      <c r="D7" s="369">
        <v>20</v>
      </c>
      <c r="E7" s="369">
        <v>7.4</v>
      </c>
      <c r="F7" s="369">
        <v>0.12</v>
      </c>
      <c r="G7" s="369">
        <v>0.02</v>
      </c>
      <c r="H7" s="369">
        <v>1.82</v>
      </c>
      <c r="I7" s="369">
        <v>5.6</v>
      </c>
      <c r="J7" s="369">
        <v>0.04</v>
      </c>
      <c r="K7" s="369">
        <v>152</v>
      </c>
      <c r="L7" s="369">
        <v>0.01</v>
      </c>
      <c r="M7" s="369">
        <v>0.01</v>
      </c>
      <c r="N7" s="369">
        <v>0.8</v>
      </c>
      <c r="O7" s="369">
        <v>0.54</v>
      </c>
      <c r="P7" s="369">
        <v>0.02</v>
      </c>
      <c r="Q7" s="975"/>
      <c r="R7" s="975"/>
      <c r="S7" s="975"/>
      <c r="T7" s="975"/>
      <c r="U7" s="975"/>
    </row>
    <row r="8" spans="1:21" s="30" customFormat="1">
      <c r="A8" s="478"/>
      <c r="B8" s="365" t="s">
        <v>453</v>
      </c>
      <c r="C8" s="366" t="s">
        <v>452</v>
      </c>
      <c r="D8" s="369">
        <v>20</v>
      </c>
      <c r="E8" s="369">
        <v>13.2</v>
      </c>
      <c r="F8" s="369">
        <v>2.98</v>
      </c>
      <c r="G8" s="369">
        <v>0.06</v>
      </c>
      <c r="H8" s="369">
        <v>0.02</v>
      </c>
      <c r="I8" s="369">
        <v>3.4</v>
      </c>
      <c r="J8" s="369">
        <v>0.02</v>
      </c>
      <c r="K8" s="369">
        <v>1</v>
      </c>
      <c r="L8" s="369">
        <v>0.01</v>
      </c>
      <c r="M8" s="369">
        <v>0.01</v>
      </c>
      <c r="N8" s="369">
        <v>0.2</v>
      </c>
      <c r="O8" s="369">
        <v>0</v>
      </c>
      <c r="P8" s="369">
        <v>0.14000000000000001</v>
      </c>
      <c r="Q8" s="975"/>
      <c r="R8" s="975"/>
      <c r="S8" s="975"/>
      <c r="T8" s="975"/>
      <c r="U8" s="975"/>
    </row>
    <row r="9" spans="1:21" s="30" customFormat="1">
      <c r="A9" s="478"/>
      <c r="B9" s="365" t="s">
        <v>1098</v>
      </c>
      <c r="C9" s="366" t="s">
        <v>1518</v>
      </c>
      <c r="D9" s="369">
        <v>20</v>
      </c>
      <c r="E9" s="369">
        <v>19</v>
      </c>
      <c r="F9" s="369">
        <v>4.34</v>
      </c>
      <c r="G9" s="369">
        <v>0.06</v>
      </c>
      <c r="H9" s="369">
        <v>0.02</v>
      </c>
      <c r="I9" s="369">
        <v>6.8</v>
      </c>
      <c r="J9" s="369">
        <v>0.02</v>
      </c>
      <c r="K9" s="369">
        <v>1.2</v>
      </c>
      <c r="L9" s="369">
        <v>0.01</v>
      </c>
      <c r="M9" s="369">
        <v>0.01</v>
      </c>
      <c r="N9" s="369">
        <v>0.2</v>
      </c>
      <c r="O9" s="369">
        <v>0</v>
      </c>
      <c r="P9" s="369">
        <v>0.1</v>
      </c>
      <c r="Q9" s="975"/>
      <c r="R9" s="975"/>
      <c r="S9" s="975"/>
      <c r="T9" s="975"/>
      <c r="U9" s="975"/>
    </row>
    <row r="10" spans="1:21" s="30" customFormat="1">
      <c r="A10" s="478"/>
      <c r="B10" s="575" t="s">
        <v>451</v>
      </c>
      <c r="C10" s="366" t="s">
        <v>450</v>
      </c>
      <c r="D10" s="369">
        <v>20</v>
      </c>
      <c r="E10" s="369">
        <v>3.6</v>
      </c>
      <c r="F10" s="369">
        <v>0.6</v>
      </c>
      <c r="G10" s="369">
        <v>0.08</v>
      </c>
      <c r="H10" s="369">
        <v>0.98</v>
      </c>
      <c r="I10" s="369">
        <v>0.6</v>
      </c>
      <c r="J10" s="369">
        <v>0.06</v>
      </c>
      <c r="K10" s="369">
        <v>0</v>
      </c>
      <c r="L10" s="369">
        <v>0.02</v>
      </c>
      <c r="M10" s="369">
        <v>0.04</v>
      </c>
      <c r="N10" s="369">
        <v>2</v>
      </c>
      <c r="O10" s="369">
        <v>0.7</v>
      </c>
      <c r="P10" s="369">
        <v>0</v>
      </c>
      <c r="Q10" s="975"/>
      <c r="R10" s="975"/>
      <c r="S10" s="975"/>
      <c r="T10" s="975"/>
      <c r="U10" s="975"/>
    </row>
    <row r="11" spans="1:21" s="30" customFormat="1">
      <c r="A11" s="478"/>
      <c r="B11" s="365" t="s">
        <v>535</v>
      </c>
      <c r="C11" s="366" t="s">
        <v>534</v>
      </c>
      <c r="D11" s="369">
        <v>10</v>
      </c>
      <c r="E11" s="369">
        <v>2.1</v>
      </c>
      <c r="F11" s="369">
        <v>0.17</v>
      </c>
      <c r="G11" s="369">
        <v>0.03</v>
      </c>
      <c r="H11" s="369">
        <v>0.4</v>
      </c>
      <c r="I11" s="369">
        <v>4.8</v>
      </c>
      <c r="J11" s="369">
        <v>7.0000000000000007E-2</v>
      </c>
      <c r="K11" s="369">
        <v>29</v>
      </c>
      <c r="L11" s="369">
        <v>0.01</v>
      </c>
      <c r="M11" s="369">
        <v>0.01</v>
      </c>
      <c r="N11" s="369">
        <v>1.9</v>
      </c>
      <c r="O11" s="369">
        <v>0.27</v>
      </c>
      <c r="P11" s="369">
        <v>0</v>
      </c>
      <c r="Q11" s="975"/>
      <c r="R11" s="975"/>
      <c r="S11" s="975"/>
      <c r="T11" s="975"/>
      <c r="U11" s="975"/>
    </row>
    <row r="12" spans="1:21" s="30" customFormat="1">
      <c r="A12" s="478"/>
      <c r="B12" s="365" t="s">
        <v>393</v>
      </c>
      <c r="C12" s="366" t="s">
        <v>392</v>
      </c>
      <c r="D12" s="369">
        <v>6</v>
      </c>
      <c r="E12" s="369">
        <v>55.26</v>
      </c>
      <c r="F12" s="369">
        <v>0</v>
      </c>
      <c r="G12" s="369">
        <v>6</v>
      </c>
      <c r="H12" s="369">
        <v>0</v>
      </c>
      <c r="I12" s="369">
        <v>0</v>
      </c>
      <c r="J12" s="369">
        <v>0</v>
      </c>
      <c r="K12" s="369">
        <v>0</v>
      </c>
      <c r="L12" s="369">
        <v>0</v>
      </c>
      <c r="M12" s="369">
        <v>0</v>
      </c>
      <c r="N12" s="369">
        <v>0</v>
      </c>
      <c r="O12" s="369">
        <v>0</v>
      </c>
      <c r="P12" s="369">
        <v>0</v>
      </c>
      <c r="Q12" s="975"/>
      <c r="R12" s="975"/>
      <c r="S12" s="975"/>
      <c r="T12" s="975"/>
      <c r="U12" s="975"/>
    </row>
    <row r="13" spans="1:21" s="30" customFormat="1">
      <c r="A13" s="478"/>
      <c r="B13" s="365" t="s">
        <v>1517</v>
      </c>
      <c r="C13" s="366" t="s">
        <v>1516</v>
      </c>
      <c r="D13" s="369">
        <v>12</v>
      </c>
      <c r="E13" s="369">
        <v>15.84</v>
      </c>
      <c r="F13" s="369">
        <v>0.1</v>
      </c>
      <c r="G13" s="369">
        <v>0.01</v>
      </c>
      <c r="H13" s="369">
        <v>3.7</v>
      </c>
      <c r="I13" s="369">
        <v>7.32</v>
      </c>
      <c r="J13" s="369">
        <v>0.2</v>
      </c>
      <c r="K13" s="369">
        <v>0.84</v>
      </c>
      <c r="L13" s="369">
        <v>0</v>
      </c>
      <c r="M13" s="369">
        <v>0</v>
      </c>
      <c r="N13" s="369">
        <v>0</v>
      </c>
      <c r="O13" s="369">
        <v>0.12</v>
      </c>
      <c r="P13" s="369">
        <v>0.7</v>
      </c>
      <c r="Q13" s="975"/>
      <c r="R13" s="975"/>
      <c r="S13" s="975"/>
      <c r="T13" s="975"/>
      <c r="U13" s="975"/>
    </row>
    <row r="14" spans="1:21" s="30" customFormat="1">
      <c r="A14" s="478"/>
      <c r="B14" s="365" t="s">
        <v>1100</v>
      </c>
      <c r="C14" s="366" t="s">
        <v>612</v>
      </c>
      <c r="D14" s="369">
        <v>6</v>
      </c>
      <c r="E14" s="369">
        <v>6.42</v>
      </c>
      <c r="F14" s="369">
        <v>0.46</v>
      </c>
      <c r="G14" s="369">
        <v>0.02</v>
      </c>
      <c r="H14" s="369">
        <v>1.1000000000000001</v>
      </c>
      <c r="I14" s="369">
        <v>1.5</v>
      </c>
      <c r="J14" s="369">
        <v>7.0000000000000007E-2</v>
      </c>
      <c r="K14" s="369">
        <v>0</v>
      </c>
      <c r="L14" s="369">
        <v>0</v>
      </c>
      <c r="M14" s="369">
        <v>0</v>
      </c>
      <c r="N14" s="369">
        <v>0</v>
      </c>
      <c r="O14" s="369">
        <v>0.01</v>
      </c>
      <c r="P14" s="369">
        <v>0.68</v>
      </c>
      <c r="Q14" s="975"/>
      <c r="R14" s="975"/>
      <c r="S14" s="975"/>
      <c r="T14" s="975"/>
      <c r="U14" s="975"/>
    </row>
    <row r="15" spans="1:21" s="30" customFormat="1">
      <c r="A15" s="478"/>
      <c r="B15" s="365" t="s">
        <v>363</v>
      </c>
      <c r="C15" s="366" t="s">
        <v>362</v>
      </c>
      <c r="D15" s="369">
        <v>3</v>
      </c>
      <c r="E15" s="369">
        <v>2.13</v>
      </c>
      <c r="F15" s="369">
        <v>0.23</v>
      </c>
      <c r="G15" s="369">
        <v>0</v>
      </c>
      <c r="H15" s="369">
        <v>0.3</v>
      </c>
      <c r="I15" s="369">
        <v>0.87</v>
      </c>
      <c r="J15" s="369">
        <v>0.05</v>
      </c>
      <c r="K15" s="369">
        <v>0</v>
      </c>
      <c r="L15" s="369">
        <v>0</v>
      </c>
      <c r="M15" s="369">
        <v>0.01</v>
      </c>
      <c r="N15" s="369">
        <v>0</v>
      </c>
      <c r="O15" s="369">
        <v>0</v>
      </c>
      <c r="P15" s="369">
        <v>0.44</v>
      </c>
      <c r="Q15" s="975"/>
      <c r="R15" s="975"/>
      <c r="S15" s="975"/>
      <c r="T15" s="975"/>
      <c r="U15" s="975"/>
    </row>
    <row r="16" spans="1:21" s="30" customFormat="1">
      <c r="A16" s="478"/>
      <c r="B16" s="365" t="s">
        <v>1515</v>
      </c>
      <c r="C16" s="366" t="s">
        <v>1514</v>
      </c>
      <c r="D16" s="369">
        <v>0.01</v>
      </c>
      <c r="E16" s="369">
        <v>0.04</v>
      </c>
      <c r="F16" s="369">
        <v>0</v>
      </c>
      <c r="G16" s="369">
        <v>0</v>
      </c>
      <c r="H16" s="369">
        <v>0.01</v>
      </c>
      <c r="I16" s="369">
        <v>0.03</v>
      </c>
      <c r="J16" s="369">
        <v>0</v>
      </c>
      <c r="K16" s="369">
        <v>0</v>
      </c>
      <c r="L16" s="369">
        <v>0</v>
      </c>
      <c r="M16" s="369">
        <v>0</v>
      </c>
      <c r="N16" s="369">
        <v>0</v>
      </c>
      <c r="O16" s="369">
        <v>0</v>
      </c>
      <c r="P16" s="369">
        <v>0</v>
      </c>
      <c r="Q16" s="976"/>
      <c r="R16" s="976"/>
      <c r="S16" s="976"/>
      <c r="T16" s="976"/>
      <c r="U16" s="976"/>
    </row>
    <row r="17" spans="1:21" s="30" customFormat="1">
      <c r="A17" s="478"/>
      <c r="B17" s="182"/>
      <c r="C17" s="182" t="s">
        <v>12</v>
      </c>
      <c r="D17" s="370">
        <f t="shared" ref="D17:P17" si="0">SUM(D3:D16)</f>
        <v>260.01</v>
      </c>
      <c r="E17" s="368">
        <f t="shared" si="0"/>
        <v>406.46</v>
      </c>
      <c r="F17" s="371">
        <f t="shared" si="0"/>
        <v>17.550000000000004</v>
      </c>
      <c r="G17" s="371">
        <f t="shared" si="0"/>
        <v>14.899999999999999</v>
      </c>
      <c r="H17" s="371">
        <f t="shared" si="0"/>
        <v>47.46</v>
      </c>
      <c r="I17" s="368">
        <f t="shared" si="0"/>
        <v>43.61</v>
      </c>
      <c r="J17" s="371">
        <f t="shared" si="0"/>
        <v>1.0300000000000002</v>
      </c>
      <c r="K17" s="368">
        <f t="shared" si="0"/>
        <v>186.04</v>
      </c>
      <c r="L17" s="370">
        <f t="shared" si="0"/>
        <v>0.19000000000000003</v>
      </c>
      <c r="M17" s="370">
        <f t="shared" si="0"/>
        <v>0.14000000000000001</v>
      </c>
      <c r="N17" s="368">
        <f t="shared" si="0"/>
        <v>7.7000000000000011</v>
      </c>
      <c r="O17" s="371">
        <f t="shared" si="0"/>
        <v>3.82</v>
      </c>
      <c r="P17" s="371">
        <f t="shared" si="0"/>
        <v>2.5</v>
      </c>
      <c r="Q17" s="180">
        <v>1</v>
      </c>
      <c r="R17" s="180">
        <v>2</v>
      </c>
      <c r="S17" s="180">
        <v>1</v>
      </c>
      <c r="T17" s="180">
        <v>0</v>
      </c>
      <c r="U17" s="180">
        <v>0</v>
      </c>
    </row>
    <row r="18" spans="1:21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1:21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1:21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1:21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21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21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21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1:21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1:21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1:21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1:21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1:21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1:21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1:21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1:21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6"/>
  </mergeCells>
  <phoneticPr fontId="1"/>
  <pageMargins left="0.7" right="0.7" top="0.75" bottom="0.75" header="0.3" footer="0.3"/>
  <pageSetup paperSize="9" scale="59" orientation="landscape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38.5" style="478" customWidth="1"/>
    <col min="4" max="16" width="11.125" style="478" customWidth="1"/>
    <col min="17" max="16384" width="9" style="478"/>
  </cols>
  <sheetData>
    <row r="1" spans="1:21">
      <c r="B1" s="478" t="s">
        <v>2276</v>
      </c>
    </row>
    <row r="2" spans="1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 s="30" customFormat="1">
      <c r="A3" s="478"/>
      <c r="B3" s="365" t="s">
        <v>1543</v>
      </c>
      <c r="C3" s="366" t="s">
        <v>1542</v>
      </c>
      <c r="D3" s="576">
        <v>100</v>
      </c>
      <c r="E3" s="576">
        <v>149</v>
      </c>
      <c r="F3" s="576">
        <v>4.9000000000000004</v>
      </c>
      <c r="G3" s="576">
        <v>0.6</v>
      </c>
      <c r="H3" s="576">
        <v>29.2</v>
      </c>
      <c r="I3" s="576">
        <v>20</v>
      </c>
      <c r="J3" s="576">
        <v>0.3</v>
      </c>
      <c r="K3" s="576">
        <v>0</v>
      </c>
      <c r="L3" s="576">
        <v>0.01</v>
      </c>
      <c r="M3" s="576">
        <v>0.01</v>
      </c>
      <c r="N3" s="576">
        <v>0</v>
      </c>
      <c r="O3" s="576">
        <v>1.3</v>
      </c>
      <c r="P3" s="576">
        <v>0.2</v>
      </c>
      <c r="Q3" s="974"/>
      <c r="R3" s="974"/>
      <c r="S3" s="974"/>
      <c r="T3" s="974"/>
      <c r="U3" s="974"/>
    </row>
    <row r="4" spans="1:21" s="30" customFormat="1">
      <c r="A4" s="478"/>
      <c r="B4" s="365" t="s">
        <v>1541</v>
      </c>
      <c r="C4" s="366" t="s">
        <v>1540</v>
      </c>
      <c r="D4" s="576">
        <v>20</v>
      </c>
      <c r="E4" s="576">
        <v>40.4</v>
      </c>
      <c r="F4" s="576">
        <v>4.22</v>
      </c>
      <c r="G4" s="576">
        <v>2.38</v>
      </c>
      <c r="H4" s="576">
        <v>0.06</v>
      </c>
      <c r="I4" s="576">
        <v>1</v>
      </c>
      <c r="J4" s="576">
        <v>0.06</v>
      </c>
      <c r="K4" s="576">
        <v>1</v>
      </c>
      <c r="L4" s="576">
        <v>0.15</v>
      </c>
      <c r="M4" s="576">
        <v>0.03</v>
      </c>
      <c r="N4" s="576">
        <v>0.2</v>
      </c>
      <c r="O4" s="367">
        <v>0</v>
      </c>
      <c r="P4" s="576">
        <v>0.02</v>
      </c>
      <c r="Q4" s="975"/>
      <c r="R4" s="975"/>
      <c r="S4" s="975"/>
      <c r="T4" s="975"/>
      <c r="U4" s="975"/>
    </row>
    <row r="5" spans="1:21" s="30" customFormat="1">
      <c r="A5" s="478"/>
      <c r="B5" s="365" t="s">
        <v>1539</v>
      </c>
      <c r="C5" s="366" t="s">
        <v>1040</v>
      </c>
      <c r="D5" s="576">
        <v>10</v>
      </c>
      <c r="E5" s="576">
        <v>3.7</v>
      </c>
      <c r="F5" s="576">
        <v>0.06</v>
      </c>
      <c r="G5" s="576">
        <v>0.01</v>
      </c>
      <c r="H5" s="576">
        <v>0.91</v>
      </c>
      <c r="I5" s="576">
        <v>2.8</v>
      </c>
      <c r="J5" s="576">
        <v>0.02</v>
      </c>
      <c r="K5" s="576">
        <v>76</v>
      </c>
      <c r="L5" s="576">
        <v>0.01</v>
      </c>
      <c r="M5" s="576">
        <v>0</v>
      </c>
      <c r="N5" s="576">
        <v>0.4</v>
      </c>
      <c r="O5" s="576">
        <v>0.27</v>
      </c>
      <c r="P5" s="576">
        <v>0.01</v>
      </c>
      <c r="Q5" s="975"/>
      <c r="R5" s="975"/>
      <c r="S5" s="975"/>
      <c r="T5" s="975"/>
      <c r="U5" s="975"/>
    </row>
    <row r="6" spans="1:21" s="30" customFormat="1">
      <c r="A6" s="478"/>
      <c r="B6" s="365" t="s">
        <v>1538</v>
      </c>
      <c r="C6" s="366" t="s">
        <v>450</v>
      </c>
      <c r="D6" s="576">
        <v>10</v>
      </c>
      <c r="E6" s="576">
        <v>1.8</v>
      </c>
      <c r="F6" s="576">
        <v>0.3</v>
      </c>
      <c r="G6" s="576">
        <v>0.04</v>
      </c>
      <c r="H6" s="576">
        <v>0.49</v>
      </c>
      <c r="I6" s="576">
        <v>0.3</v>
      </c>
      <c r="J6" s="576">
        <v>0.03</v>
      </c>
      <c r="K6" s="576">
        <v>0</v>
      </c>
      <c r="L6" s="576">
        <v>0.01</v>
      </c>
      <c r="M6" s="576">
        <v>0.02</v>
      </c>
      <c r="N6" s="576">
        <v>1</v>
      </c>
      <c r="O6" s="576">
        <v>0.35</v>
      </c>
      <c r="P6" s="576">
        <v>0</v>
      </c>
      <c r="Q6" s="975"/>
      <c r="R6" s="975"/>
      <c r="S6" s="975"/>
      <c r="T6" s="975"/>
      <c r="U6" s="975"/>
    </row>
    <row r="7" spans="1:21" s="30" customFormat="1">
      <c r="A7" s="478"/>
      <c r="B7" s="365" t="s">
        <v>1537</v>
      </c>
      <c r="C7" s="366" t="s">
        <v>1536</v>
      </c>
      <c r="D7" s="576">
        <v>10</v>
      </c>
      <c r="E7" s="576">
        <v>2.2999999999999998</v>
      </c>
      <c r="F7" s="576">
        <v>0.13</v>
      </c>
      <c r="G7" s="576">
        <v>0.02</v>
      </c>
      <c r="H7" s="576">
        <v>0.52</v>
      </c>
      <c r="I7" s="576">
        <v>4.3</v>
      </c>
      <c r="J7" s="576">
        <v>0.03</v>
      </c>
      <c r="K7" s="576">
        <v>0.4</v>
      </c>
      <c r="L7" s="576">
        <v>0</v>
      </c>
      <c r="M7" s="576">
        <v>0</v>
      </c>
      <c r="N7" s="576">
        <v>4.0999999999999996</v>
      </c>
      <c r="O7" s="576">
        <v>0.18</v>
      </c>
      <c r="P7" s="576">
        <v>0</v>
      </c>
      <c r="Q7" s="975"/>
      <c r="R7" s="975"/>
      <c r="S7" s="975"/>
      <c r="T7" s="975"/>
      <c r="U7" s="975"/>
    </row>
    <row r="8" spans="1:21" s="30" customFormat="1">
      <c r="A8" s="478"/>
      <c r="B8" s="365" t="s">
        <v>1535</v>
      </c>
      <c r="C8" s="366" t="s">
        <v>1534</v>
      </c>
      <c r="D8" s="576">
        <v>10</v>
      </c>
      <c r="E8" s="576">
        <v>2.2999999999999998</v>
      </c>
      <c r="F8" s="576">
        <v>0.27</v>
      </c>
      <c r="G8" s="576">
        <v>0.02</v>
      </c>
      <c r="H8" s="576">
        <v>0.4</v>
      </c>
      <c r="I8" s="576">
        <v>1.9</v>
      </c>
      <c r="J8" s="576">
        <v>0.03</v>
      </c>
      <c r="K8" s="576">
        <v>0</v>
      </c>
      <c r="L8" s="576">
        <v>0</v>
      </c>
      <c r="M8" s="576">
        <v>0</v>
      </c>
      <c r="N8" s="576">
        <v>0</v>
      </c>
      <c r="O8" s="576">
        <v>0.23</v>
      </c>
      <c r="P8" s="576">
        <v>0</v>
      </c>
      <c r="Q8" s="975"/>
      <c r="R8" s="975"/>
      <c r="S8" s="975"/>
      <c r="T8" s="975"/>
      <c r="U8" s="975"/>
    </row>
    <row r="9" spans="1:21" s="30" customFormat="1">
      <c r="A9" s="478"/>
      <c r="B9" s="365" t="s">
        <v>1533</v>
      </c>
      <c r="C9" s="366" t="s">
        <v>542</v>
      </c>
      <c r="D9" s="576">
        <v>20</v>
      </c>
      <c r="E9" s="576">
        <v>3</v>
      </c>
      <c r="F9" s="576">
        <v>0.4</v>
      </c>
      <c r="G9" s="576">
        <v>0</v>
      </c>
      <c r="H9" s="576">
        <v>0.54</v>
      </c>
      <c r="I9" s="576">
        <v>3</v>
      </c>
      <c r="J9" s="576">
        <v>0.08</v>
      </c>
      <c r="K9" s="576">
        <v>0</v>
      </c>
      <c r="L9" s="576">
        <v>0.01</v>
      </c>
      <c r="M9" s="576">
        <v>0.01</v>
      </c>
      <c r="N9" s="576">
        <v>2.2000000000000002</v>
      </c>
      <c r="O9" s="576">
        <v>0.28000000000000003</v>
      </c>
      <c r="P9" s="576">
        <v>0</v>
      </c>
      <c r="Q9" s="975"/>
      <c r="R9" s="975"/>
      <c r="S9" s="975"/>
      <c r="T9" s="975"/>
      <c r="U9" s="975"/>
    </row>
    <row r="10" spans="1:21" s="30" customFormat="1">
      <c r="A10" s="478"/>
      <c r="B10" s="365" t="s">
        <v>1532</v>
      </c>
      <c r="C10" s="366" t="s">
        <v>559</v>
      </c>
      <c r="D10" s="576">
        <v>10</v>
      </c>
      <c r="E10" s="576">
        <v>17.899999999999999</v>
      </c>
      <c r="F10" s="576">
        <v>1.26</v>
      </c>
      <c r="G10" s="576">
        <v>1.31</v>
      </c>
      <c r="H10" s="576">
        <v>0.03</v>
      </c>
      <c r="I10" s="576">
        <v>6</v>
      </c>
      <c r="J10" s="576">
        <v>0.31</v>
      </c>
      <c r="K10" s="576">
        <v>35</v>
      </c>
      <c r="L10" s="576">
        <v>0.01</v>
      </c>
      <c r="M10" s="576">
        <v>7.0000000000000007E-2</v>
      </c>
      <c r="N10" s="576">
        <v>0</v>
      </c>
      <c r="O10" s="576">
        <v>0</v>
      </c>
      <c r="P10" s="576">
        <v>0.03</v>
      </c>
      <c r="Q10" s="975"/>
      <c r="R10" s="975"/>
      <c r="S10" s="975"/>
      <c r="T10" s="975"/>
      <c r="U10" s="975"/>
    </row>
    <row r="11" spans="1:21" s="30" customFormat="1">
      <c r="A11" s="478"/>
      <c r="B11" s="365" t="s">
        <v>1531</v>
      </c>
      <c r="C11" s="366" t="s">
        <v>511</v>
      </c>
      <c r="D11" s="576">
        <v>3</v>
      </c>
      <c r="E11" s="576">
        <v>0.9</v>
      </c>
      <c r="F11" s="576">
        <v>0.03</v>
      </c>
      <c r="G11" s="576">
        <v>0.01</v>
      </c>
      <c r="H11" s="576">
        <v>0.2</v>
      </c>
      <c r="I11" s="576">
        <v>0.36</v>
      </c>
      <c r="J11" s="576">
        <v>0.02</v>
      </c>
      <c r="K11" s="576">
        <v>0</v>
      </c>
      <c r="L11" s="576">
        <v>0</v>
      </c>
      <c r="M11" s="576">
        <v>0</v>
      </c>
      <c r="N11" s="576">
        <v>0.06</v>
      </c>
      <c r="O11" s="576">
        <v>0.06</v>
      </c>
      <c r="P11" s="576">
        <v>0</v>
      </c>
      <c r="Q11" s="975"/>
      <c r="R11" s="975"/>
      <c r="S11" s="975"/>
      <c r="T11" s="975"/>
      <c r="U11" s="975"/>
    </row>
    <row r="12" spans="1:21" s="30" customFormat="1">
      <c r="A12" s="478"/>
      <c r="B12" s="365" t="s">
        <v>1530</v>
      </c>
      <c r="C12" s="366" t="s">
        <v>524</v>
      </c>
      <c r="D12" s="576">
        <v>1.5</v>
      </c>
      <c r="E12" s="576">
        <v>13.82</v>
      </c>
      <c r="F12" s="576">
        <v>0</v>
      </c>
      <c r="G12" s="576">
        <v>1.5</v>
      </c>
      <c r="H12" s="576">
        <v>0</v>
      </c>
      <c r="I12" s="576">
        <v>0.02</v>
      </c>
      <c r="J12" s="576">
        <v>0</v>
      </c>
      <c r="K12" s="576">
        <v>0</v>
      </c>
      <c r="L12" s="576">
        <v>0</v>
      </c>
      <c r="M12" s="576">
        <v>0</v>
      </c>
      <c r="N12" s="576">
        <v>0</v>
      </c>
      <c r="O12" s="576">
        <v>0</v>
      </c>
      <c r="P12" s="576">
        <v>0</v>
      </c>
      <c r="Q12" s="975"/>
      <c r="R12" s="975"/>
      <c r="S12" s="975"/>
      <c r="T12" s="975"/>
      <c r="U12" s="975"/>
    </row>
    <row r="13" spans="1:21" s="30" customFormat="1">
      <c r="A13" s="478"/>
      <c r="B13" s="365" t="s">
        <v>1529</v>
      </c>
      <c r="C13" s="366" t="s">
        <v>1045</v>
      </c>
      <c r="D13" s="576">
        <v>180</v>
      </c>
      <c r="E13" s="576">
        <v>5.4</v>
      </c>
      <c r="F13" s="576">
        <v>1.44</v>
      </c>
      <c r="G13" s="576">
        <v>0</v>
      </c>
      <c r="H13" s="576">
        <v>0</v>
      </c>
      <c r="I13" s="576">
        <v>5.4</v>
      </c>
      <c r="J13" s="576">
        <v>0</v>
      </c>
      <c r="K13" s="576">
        <v>0</v>
      </c>
      <c r="L13" s="576">
        <v>0.27</v>
      </c>
      <c r="M13" s="576">
        <v>0.05</v>
      </c>
      <c r="N13" s="576">
        <v>0</v>
      </c>
      <c r="O13" s="576">
        <v>0</v>
      </c>
      <c r="P13" s="576">
        <v>0.18</v>
      </c>
      <c r="Q13" s="975"/>
      <c r="R13" s="975"/>
      <c r="S13" s="975"/>
      <c r="T13" s="975"/>
      <c r="U13" s="975"/>
    </row>
    <row r="14" spans="1:21" s="30" customFormat="1">
      <c r="A14" s="478"/>
      <c r="B14" s="365" t="s">
        <v>1528</v>
      </c>
      <c r="C14" s="366" t="s">
        <v>372</v>
      </c>
      <c r="D14" s="576">
        <v>1.35</v>
      </c>
      <c r="E14" s="576">
        <v>0</v>
      </c>
      <c r="F14" s="576">
        <v>0</v>
      </c>
      <c r="G14" s="576">
        <v>0</v>
      </c>
      <c r="H14" s="576">
        <v>0</v>
      </c>
      <c r="I14" s="576">
        <v>0.3</v>
      </c>
      <c r="J14" s="576">
        <v>0</v>
      </c>
      <c r="K14" s="576">
        <v>0</v>
      </c>
      <c r="L14" s="576">
        <v>0</v>
      </c>
      <c r="M14" s="576">
        <v>0</v>
      </c>
      <c r="N14" s="576">
        <v>0</v>
      </c>
      <c r="O14" s="576">
        <v>0</v>
      </c>
      <c r="P14" s="576">
        <v>1.34</v>
      </c>
      <c r="Q14" s="975"/>
      <c r="R14" s="975"/>
      <c r="S14" s="975"/>
      <c r="T14" s="975"/>
      <c r="U14" s="975"/>
    </row>
    <row r="15" spans="1:21" s="30" customFormat="1">
      <c r="A15" s="478"/>
      <c r="B15" s="365" t="s">
        <v>1527</v>
      </c>
      <c r="C15" s="366" t="s">
        <v>383</v>
      </c>
      <c r="D15" s="576">
        <v>9</v>
      </c>
      <c r="E15" s="576">
        <v>4.8600000000000003</v>
      </c>
      <c r="F15" s="576">
        <v>0.51</v>
      </c>
      <c r="G15" s="576">
        <v>0</v>
      </c>
      <c r="H15" s="576">
        <v>0.7</v>
      </c>
      <c r="I15" s="576">
        <v>2.16</v>
      </c>
      <c r="J15" s="576">
        <v>0.1</v>
      </c>
      <c r="K15" s="576">
        <v>0</v>
      </c>
      <c r="L15" s="576">
        <v>0</v>
      </c>
      <c r="M15" s="576">
        <v>0.01</v>
      </c>
      <c r="N15" s="576">
        <v>0</v>
      </c>
      <c r="O15" s="576">
        <v>0</v>
      </c>
      <c r="P15" s="576">
        <v>1.44</v>
      </c>
      <c r="Q15" s="975"/>
      <c r="R15" s="975"/>
      <c r="S15" s="975"/>
      <c r="T15" s="975"/>
      <c r="U15" s="975"/>
    </row>
    <row r="16" spans="1:21" s="30" customFormat="1">
      <c r="A16" s="478"/>
      <c r="B16" s="365" t="s">
        <v>1526</v>
      </c>
      <c r="C16" s="366" t="s">
        <v>464</v>
      </c>
      <c r="D16" s="576">
        <v>2.88</v>
      </c>
      <c r="E16" s="576">
        <v>9.5</v>
      </c>
      <c r="F16" s="576">
        <v>0</v>
      </c>
      <c r="G16" s="576">
        <v>0</v>
      </c>
      <c r="H16" s="576">
        <v>2.35</v>
      </c>
      <c r="I16" s="576">
        <v>0.28999999999999998</v>
      </c>
      <c r="J16" s="576">
        <v>0.02</v>
      </c>
      <c r="K16" s="576">
        <v>0</v>
      </c>
      <c r="L16" s="576">
        <v>0</v>
      </c>
      <c r="M16" s="576">
        <v>0</v>
      </c>
      <c r="N16" s="576">
        <v>0</v>
      </c>
      <c r="O16" s="576">
        <v>0</v>
      </c>
      <c r="P16" s="576">
        <v>0</v>
      </c>
      <c r="Q16" s="975"/>
      <c r="R16" s="975"/>
      <c r="S16" s="975"/>
      <c r="T16" s="975"/>
      <c r="U16" s="975"/>
    </row>
    <row r="17" spans="1:21">
      <c r="B17" s="195" t="s">
        <v>1525</v>
      </c>
      <c r="C17" s="366" t="s">
        <v>1503</v>
      </c>
      <c r="D17" s="577">
        <v>3</v>
      </c>
      <c r="E17" s="577">
        <v>0.93</v>
      </c>
      <c r="F17" s="577">
        <v>0.05</v>
      </c>
      <c r="G17" s="577">
        <v>0.01</v>
      </c>
      <c r="H17" s="577">
        <v>0.21</v>
      </c>
      <c r="I17" s="577">
        <v>1.62</v>
      </c>
      <c r="J17" s="577">
        <v>0.02</v>
      </c>
      <c r="K17" s="577">
        <v>4.5</v>
      </c>
      <c r="L17" s="577">
        <v>0</v>
      </c>
      <c r="M17" s="577">
        <v>0</v>
      </c>
      <c r="N17" s="577">
        <v>0.93</v>
      </c>
      <c r="O17" s="577">
        <v>0.09</v>
      </c>
      <c r="P17" s="577">
        <v>0</v>
      </c>
      <c r="Q17" s="976"/>
      <c r="R17" s="976"/>
      <c r="S17" s="976"/>
      <c r="T17" s="976"/>
      <c r="U17" s="976"/>
    </row>
    <row r="18" spans="1:21" s="30" customFormat="1">
      <c r="A18" s="478"/>
      <c r="B18" s="182"/>
      <c r="C18" s="182" t="s">
        <v>12</v>
      </c>
      <c r="D18" s="578">
        <f t="shared" ref="D18:P18" si="0">SUM(D3:D17)</f>
        <v>390.73</v>
      </c>
      <c r="E18" s="579">
        <f t="shared" si="0"/>
        <v>255.81000000000006</v>
      </c>
      <c r="F18" s="580">
        <f t="shared" si="0"/>
        <v>13.570000000000002</v>
      </c>
      <c r="G18" s="580">
        <f t="shared" si="0"/>
        <v>5.8999999999999995</v>
      </c>
      <c r="H18" s="580">
        <f t="shared" si="0"/>
        <v>35.610000000000007</v>
      </c>
      <c r="I18" s="579">
        <f t="shared" si="0"/>
        <v>49.449999999999989</v>
      </c>
      <c r="J18" s="580">
        <f t="shared" si="0"/>
        <v>1.02</v>
      </c>
      <c r="K18" s="579">
        <f t="shared" si="0"/>
        <v>116.9</v>
      </c>
      <c r="L18" s="578">
        <f t="shared" si="0"/>
        <v>0.47000000000000008</v>
      </c>
      <c r="M18" s="578">
        <f t="shared" si="0"/>
        <v>0.2</v>
      </c>
      <c r="N18" s="579">
        <f t="shared" si="0"/>
        <v>8.8899999999999988</v>
      </c>
      <c r="O18" s="580">
        <f t="shared" si="0"/>
        <v>2.7600000000000002</v>
      </c>
      <c r="P18" s="580">
        <f t="shared" si="0"/>
        <v>3.2199999999999998</v>
      </c>
      <c r="Q18" s="579">
        <v>1</v>
      </c>
      <c r="R18" s="579">
        <v>1</v>
      </c>
      <c r="S18" s="579">
        <v>1</v>
      </c>
      <c r="T18" s="579">
        <v>0</v>
      </c>
      <c r="U18" s="579">
        <v>0</v>
      </c>
    </row>
    <row r="19" spans="1:21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1:21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1:21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21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21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21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1:21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1:21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1:21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1:21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1:21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1:21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1:21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1:21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7"/>
  </mergeCells>
  <phoneticPr fontId="1"/>
  <pageMargins left="0.7" right="0.7" top="0.75" bottom="0.75" header="0.3" footer="0.3"/>
  <pageSetup paperSize="9" scale="61" orientation="landscape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9.375" style="478" customWidth="1"/>
    <col min="4" max="16" width="11.125" style="478" customWidth="1"/>
    <col min="17" max="16384" width="9" style="478"/>
  </cols>
  <sheetData>
    <row r="1" spans="1:21">
      <c r="B1" s="478" t="s">
        <v>2277</v>
      </c>
    </row>
    <row r="2" spans="1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 s="30" customFormat="1">
      <c r="A3" s="478"/>
      <c r="B3" s="365" t="s">
        <v>1552</v>
      </c>
      <c r="C3" s="366" t="s">
        <v>1551</v>
      </c>
      <c r="D3" s="369">
        <v>40</v>
      </c>
      <c r="E3" s="369">
        <v>146.4</v>
      </c>
      <c r="F3" s="369">
        <v>4.68</v>
      </c>
      <c r="G3" s="369">
        <v>0.72</v>
      </c>
      <c r="H3" s="369">
        <v>28.64</v>
      </c>
      <c r="I3" s="369">
        <v>8</v>
      </c>
      <c r="J3" s="369">
        <v>0.4</v>
      </c>
      <c r="K3" s="369">
        <v>0</v>
      </c>
      <c r="L3" s="369">
        <v>0.04</v>
      </c>
      <c r="M3" s="369">
        <v>0.02</v>
      </c>
      <c r="N3" s="369">
        <v>0</v>
      </c>
      <c r="O3" s="369">
        <v>1.08</v>
      </c>
      <c r="P3" s="369">
        <v>0</v>
      </c>
      <c r="Q3" s="974"/>
      <c r="R3" s="980"/>
      <c r="S3" s="980"/>
      <c r="T3" s="980"/>
      <c r="U3" s="980"/>
    </row>
    <row r="4" spans="1:21" s="30" customFormat="1">
      <c r="A4" s="478"/>
      <c r="B4" s="365" t="s">
        <v>1546</v>
      </c>
      <c r="C4" s="366" t="s">
        <v>372</v>
      </c>
      <c r="D4" s="369">
        <v>0.4</v>
      </c>
      <c r="E4" s="369">
        <v>0</v>
      </c>
      <c r="F4" s="369">
        <v>0</v>
      </c>
      <c r="G4" s="369">
        <v>0</v>
      </c>
      <c r="H4" s="369">
        <v>0</v>
      </c>
      <c r="I4" s="369">
        <v>0.09</v>
      </c>
      <c r="J4" s="369">
        <v>0</v>
      </c>
      <c r="K4" s="369">
        <v>0</v>
      </c>
      <c r="L4" s="369">
        <v>0</v>
      </c>
      <c r="M4" s="369">
        <v>0</v>
      </c>
      <c r="N4" s="369">
        <v>0</v>
      </c>
      <c r="O4" s="369">
        <v>0</v>
      </c>
      <c r="P4" s="369">
        <v>0.4</v>
      </c>
      <c r="Q4" s="972"/>
      <c r="R4" s="972"/>
      <c r="S4" s="972"/>
      <c r="T4" s="972"/>
      <c r="U4" s="972"/>
    </row>
    <row r="5" spans="1:21" s="30" customFormat="1">
      <c r="A5" s="478"/>
      <c r="B5" s="365" t="s">
        <v>1550</v>
      </c>
      <c r="C5" s="366" t="s">
        <v>1105</v>
      </c>
      <c r="D5" s="369">
        <v>24</v>
      </c>
      <c r="E5" s="369">
        <v>53.04</v>
      </c>
      <c r="F5" s="369">
        <v>4.46</v>
      </c>
      <c r="G5" s="369">
        <v>3.62</v>
      </c>
      <c r="H5" s="369">
        <v>0</v>
      </c>
      <c r="I5" s="369">
        <v>1.44</v>
      </c>
      <c r="J5" s="369">
        <v>0.26</v>
      </c>
      <c r="K5" s="369">
        <v>2.88</v>
      </c>
      <c r="L5" s="369">
        <v>0.15</v>
      </c>
      <c r="M5" s="369">
        <v>0.05</v>
      </c>
      <c r="N5" s="369">
        <v>0.48</v>
      </c>
      <c r="O5" s="369">
        <v>0</v>
      </c>
      <c r="P5" s="369">
        <v>0.02</v>
      </c>
      <c r="Q5" s="972"/>
      <c r="R5" s="972"/>
      <c r="S5" s="972"/>
      <c r="T5" s="972"/>
      <c r="U5" s="972"/>
    </row>
    <row r="6" spans="1:21" s="30" customFormat="1">
      <c r="A6" s="478"/>
      <c r="B6" s="365" t="s">
        <v>1544</v>
      </c>
      <c r="C6" s="366" t="s">
        <v>1503</v>
      </c>
      <c r="D6" s="369">
        <v>12</v>
      </c>
      <c r="E6" s="369">
        <v>3.72</v>
      </c>
      <c r="F6" s="369">
        <v>0.18</v>
      </c>
      <c r="G6" s="369">
        <v>0.04</v>
      </c>
      <c r="H6" s="369">
        <v>0.84</v>
      </c>
      <c r="I6" s="369">
        <v>6.48</v>
      </c>
      <c r="J6" s="369">
        <v>0.08</v>
      </c>
      <c r="K6" s="369">
        <v>18</v>
      </c>
      <c r="L6" s="369">
        <v>0.01</v>
      </c>
      <c r="M6" s="369">
        <v>0.01</v>
      </c>
      <c r="N6" s="369">
        <v>3.72</v>
      </c>
      <c r="O6" s="369">
        <v>0.35</v>
      </c>
      <c r="P6" s="369">
        <v>0</v>
      </c>
      <c r="Q6" s="972"/>
      <c r="R6" s="972"/>
      <c r="S6" s="972"/>
      <c r="T6" s="972"/>
      <c r="U6" s="972"/>
    </row>
    <row r="7" spans="1:21" s="30" customFormat="1">
      <c r="A7" s="478"/>
      <c r="B7" s="365" t="s">
        <v>1549</v>
      </c>
      <c r="C7" s="366" t="s">
        <v>383</v>
      </c>
      <c r="D7" s="369">
        <v>2</v>
      </c>
      <c r="E7" s="369">
        <v>1.08</v>
      </c>
      <c r="F7" s="369">
        <v>0.11</v>
      </c>
      <c r="G7" s="369">
        <v>0</v>
      </c>
      <c r="H7" s="369">
        <v>0.16</v>
      </c>
      <c r="I7" s="369">
        <v>0.48</v>
      </c>
      <c r="J7" s="369">
        <v>0.02</v>
      </c>
      <c r="K7" s="369">
        <v>0</v>
      </c>
      <c r="L7" s="369">
        <v>0</v>
      </c>
      <c r="M7" s="369">
        <v>0</v>
      </c>
      <c r="N7" s="369">
        <v>0</v>
      </c>
      <c r="O7" s="369">
        <v>0</v>
      </c>
      <c r="P7" s="369">
        <v>0.32</v>
      </c>
      <c r="Q7" s="972"/>
      <c r="R7" s="972"/>
      <c r="S7" s="972"/>
      <c r="T7" s="972"/>
      <c r="U7" s="972"/>
    </row>
    <row r="8" spans="1:21" s="30" customFormat="1">
      <c r="A8" s="478"/>
      <c r="B8" s="365" t="s">
        <v>1548</v>
      </c>
      <c r="C8" s="366" t="s">
        <v>511</v>
      </c>
      <c r="D8" s="369">
        <v>3</v>
      </c>
      <c r="E8" s="369">
        <v>0.9</v>
      </c>
      <c r="F8" s="369">
        <v>0.03</v>
      </c>
      <c r="G8" s="369">
        <v>0.01</v>
      </c>
      <c r="H8" s="369">
        <v>0.2</v>
      </c>
      <c r="I8" s="369">
        <v>0.36</v>
      </c>
      <c r="J8" s="369">
        <v>0.02</v>
      </c>
      <c r="K8" s="369">
        <v>0</v>
      </c>
      <c r="L8" s="369">
        <v>0</v>
      </c>
      <c r="M8" s="369">
        <v>0</v>
      </c>
      <c r="N8" s="369">
        <v>0.06</v>
      </c>
      <c r="O8" s="369">
        <v>0.06</v>
      </c>
      <c r="P8" s="369">
        <v>0</v>
      </c>
      <c r="Q8" s="972"/>
      <c r="R8" s="972"/>
      <c r="S8" s="972"/>
      <c r="T8" s="972"/>
      <c r="U8" s="972"/>
    </row>
    <row r="9" spans="1:21" s="30" customFormat="1">
      <c r="A9" s="478"/>
      <c r="B9" s="365" t="s">
        <v>1547</v>
      </c>
      <c r="C9" s="366" t="s">
        <v>1045</v>
      </c>
      <c r="D9" s="369">
        <v>520</v>
      </c>
      <c r="E9" s="369">
        <v>15.6</v>
      </c>
      <c r="F9" s="369">
        <v>4.16</v>
      </c>
      <c r="G9" s="369">
        <v>0</v>
      </c>
      <c r="H9" s="369">
        <v>0</v>
      </c>
      <c r="I9" s="369">
        <v>15.6</v>
      </c>
      <c r="J9" s="369">
        <v>0</v>
      </c>
      <c r="K9" s="369">
        <v>0</v>
      </c>
      <c r="L9" s="369">
        <v>0.78</v>
      </c>
      <c r="M9" s="369">
        <v>0.16</v>
      </c>
      <c r="N9" s="369">
        <v>0</v>
      </c>
      <c r="O9" s="369">
        <v>0</v>
      </c>
      <c r="P9" s="369">
        <v>0.52</v>
      </c>
      <c r="Q9" s="972"/>
      <c r="R9" s="972"/>
      <c r="S9" s="972"/>
      <c r="T9" s="972"/>
      <c r="U9" s="972"/>
    </row>
    <row r="10" spans="1:21" s="30" customFormat="1">
      <c r="A10" s="478"/>
      <c r="B10" s="365" t="s">
        <v>1546</v>
      </c>
      <c r="C10" s="366" t="s">
        <v>372</v>
      </c>
      <c r="D10" s="369">
        <v>4</v>
      </c>
      <c r="E10" s="369">
        <v>0</v>
      </c>
      <c r="F10" s="369">
        <v>0</v>
      </c>
      <c r="G10" s="369">
        <v>0</v>
      </c>
      <c r="H10" s="369">
        <v>0</v>
      </c>
      <c r="I10" s="369">
        <v>0.88</v>
      </c>
      <c r="J10" s="369">
        <v>0</v>
      </c>
      <c r="K10" s="369">
        <v>0</v>
      </c>
      <c r="L10" s="369">
        <v>0</v>
      </c>
      <c r="M10" s="369">
        <v>0</v>
      </c>
      <c r="N10" s="369">
        <v>0</v>
      </c>
      <c r="O10" s="369">
        <v>0</v>
      </c>
      <c r="P10" s="369">
        <v>3.96</v>
      </c>
      <c r="Q10" s="972"/>
      <c r="R10" s="972"/>
      <c r="S10" s="972"/>
      <c r="T10" s="972"/>
      <c r="U10" s="972"/>
    </row>
    <row r="11" spans="1:21" s="30" customFormat="1">
      <c r="A11" s="478"/>
      <c r="B11" s="365" t="s">
        <v>1545</v>
      </c>
      <c r="C11" s="366" t="s">
        <v>366</v>
      </c>
      <c r="D11" s="369">
        <v>3</v>
      </c>
      <c r="E11" s="369">
        <v>3.27</v>
      </c>
      <c r="F11" s="369">
        <v>0.01</v>
      </c>
      <c r="G11" s="369">
        <v>0</v>
      </c>
      <c r="H11" s="369">
        <v>0.15</v>
      </c>
      <c r="I11" s="369">
        <v>0.09</v>
      </c>
      <c r="J11" s="369">
        <v>0</v>
      </c>
      <c r="K11" s="369">
        <v>0</v>
      </c>
      <c r="L11" s="369">
        <v>0</v>
      </c>
      <c r="M11" s="369">
        <v>0</v>
      </c>
      <c r="N11" s="369">
        <v>0</v>
      </c>
      <c r="O11" s="369">
        <v>0</v>
      </c>
      <c r="P11" s="369">
        <v>0</v>
      </c>
      <c r="Q11" s="972"/>
      <c r="R11" s="972"/>
      <c r="S11" s="972"/>
      <c r="T11" s="972"/>
      <c r="U11" s="972"/>
    </row>
    <row r="12" spans="1:21" s="30" customFormat="1">
      <c r="A12" s="478"/>
      <c r="B12" s="365" t="s">
        <v>1544</v>
      </c>
      <c r="C12" s="366" t="s">
        <v>1503</v>
      </c>
      <c r="D12" s="369">
        <v>4</v>
      </c>
      <c r="E12" s="369">
        <v>1.24</v>
      </c>
      <c r="F12" s="369">
        <v>0.06</v>
      </c>
      <c r="G12" s="369">
        <v>0.01</v>
      </c>
      <c r="H12" s="369">
        <v>0.28000000000000003</v>
      </c>
      <c r="I12" s="369">
        <v>2.16</v>
      </c>
      <c r="J12" s="369">
        <v>0.03</v>
      </c>
      <c r="K12" s="369">
        <v>6</v>
      </c>
      <c r="L12" s="369">
        <v>0</v>
      </c>
      <c r="M12" s="369">
        <v>0</v>
      </c>
      <c r="N12" s="369">
        <v>1.24</v>
      </c>
      <c r="O12" s="369">
        <v>0.12</v>
      </c>
      <c r="P12" s="369">
        <v>0</v>
      </c>
      <c r="Q12" s="973"/>
      <c r="R12" s="973"/>
      <c r="S12" s="973"/>
      <c r="T12" s="973"/>
      <c r="U12" s="973"/>
    </row>
    <row r="13" spans="1:21" s="30" customFormat="1">
      <c r="A13" s="478"/>
      <c r="B13" s="182"/>
      <c r="C13" s="182" t="s">
        <v>12</v>
      </c>
      <c r="D13" s="370">
        <f t="shared" ref="D13:P13" si="0">SUM(D3:D12)</f>
        <v>612.4</v>
      </c>
      <c r="E13" s="368">
        <f t="shared" si="0"/>
        <v>225.25000000000003</v>
      </c>
      <c r="F13" s="371">
        <f t="shared" si="0"/>
        <v>13.69</v>
      </c>
      <c r="G13" s="371">
        <f t="shared" si="0"/>
        <v>4.3999999999999995</v>
      </c>
      <c r="H13" s="371">
        <f t="shared" si="0"/>
        <v>30.27</v>
      </c>
      <c r="I13" s="368">
        <f t="shared" si="0"/>
        <v>35.58</v>
      </c>
      <c r="J13" s="371">
        <f t="shared" si="0"/>
        <v>0.81</v>
      </c>
      <c r="K13" s="368">
        <f t="shared" si="0"/>
        <v>26.88</v>
      </c>
      <c r="L13" s="370">
        <f t="shared" si="0"/>
        <v>0.98</v>
      </c>
      <c r="M13" s="370">
        <f t="shared" si="0"/>
        <v>0.24</v>
      </c>
      <c r="N13" s="368">
        <f t="shared" si="0"/>
        <v>5.5</v>
      </c>
      <c r="O13" s="371">
        <f t="shared" si="0"/>
        <v>1.6100000000000003</v>
      </c>
      <c r="P13" s="371">
        <f t="shared" si="0"/>
        <v>5.22</v>
      </c>
      <c r="Q13" s="180"/>
      <c r="R13" s="180"/>
      <c r="S13" s="180"/>
      <c r="T13" s="180"/>
      <c r="U13" s="180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2"/>
  </mergeCells>
  <phoneticPr fontId="1"/>
  <pageMargins left="0.7" right="0.7" top="0.75" bottom="0.75" header="0.3" footer="0.3"/>
  <pageSetup paperSize="9" scale="6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4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2:21">
      <c r="B1" t="s">
        <v>272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1117</v>
      </c>
      <c r="C3" s="29" t="s">
        <v>271</v>
      </c>
      <c r="D3" s="10">
        <v>50</v>
      </c>
      <c r="E3" s="248">
        <v>117.5</v>
      </c>
      <c r="F3" s="249">
        <v>2.1</v>
      </c>
      <c r="G3" s="249">
        <v>0.4</v>
      </c>
      <c r="H3" s="249">
        <v>25.15</v>
      </c>
      <c r="I3" s="250">
        <v>3.5</v>
      </c>
      <c r="J3" s="251">
        <v>0.1</v>
      </c>
      <c r="K3" s="252">
        <v>0</v>
      </c>
      <c r="L3" s="253">
        <v>2.5000000000000001E-2</v>
      </c>
      <c r="M3" s="254">
        <v>0.01</v>
      </c>
      <c r="N3" s="252">
        <v>0</v>
      </c>
      <c r="O3" s="255">
        <v>0.4</v>
      </c>
      <c r="P3" s="255">
        <v>0</v>
      </c>
      <c r="Q3" s="935"/>
      <c r="R3" s="935"/>
      <c r="S3" s="935"/>
      <c r="T3" s="935"/>
      <c r="U3" s="935"/>
    </row>
    <row r="4" spans="2:21">
      <c r="B4" s="10">
        <v>11227</v>
      </c>
      <c r="C4" s="29" t="s">
        <v>26</v>
      </c>
      <c r="D4" s="10">
        <v>20</v>
      </c>
      <c r="E4" s="248">
        <v>21</v>
      </c>
      <c r="F4" s="249">
        <v>4.5999999999999996</v>
      </c>
      <c r="G4" s="249">
        <v>0.16</v>
      </c>
      <c r="H4" s="249">
        <v>0</v>
      </c>
      <c r="I4" s="250">
        <v>0.6</v>
      </c>
      <c r="J4" s="251">
        <v>0.04</v>
      </c>
      <c r="K4" s="252">
        <v>1</v>
      </c>
      <c r="L4" s="253">
        <v>1.7999999999999999E-2</v>
      </c>
      <c r="M4" s="254">
        <v>2.2000000000000002E-2</v>
      </c>
      <c r="N4" s="252">
        <v>0.4</v>
      </c>
      <c r="O4" s="255">
        <v>0</v>
      </c>
      <c r="P4" s="255">
        <v>0.02</v>
      </c>
      <c r="Q4" s="936"/>
      <c r="R4" s="936"/>
      <c r="S4" s="936"/>
      <c r="T4" s="936"/>
      <c r="U4" s="936"/>
    </row>
    <row r="5" spans="2:21">
      <c r="B5" s="10">
        <v>17012</v>
      </c>
      <c r="C5" s="29" t="s">
        <v>0</v>
      </c>
      <c r="D5" s="10">
        <v>0.1</v>
      </c>
      <c r="E5" s="248">
        <v>0</v>
      </c>
      <c r="F5" s="249">
        <v>0</v>
      </c>
      <c r="G5" s="249">
        <v>0</v>
      </c>
      <c r="H5" s="249">
        <v>0</v>
      </c>
      <c r="I5" s="250">
        <v>2.2000000000000002E-2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9.9100000000000008E-2</v>
      </c>
      <c r="Q5" s="936"/>
      <c r="R5" s="936"/>
      <c r="S5" s="936"/>
      <c r="T5" s="936"/>
      <c r="U5" s="936"/>
    </row>
    <row r="6" spans="2:21">
      <c r="B6" s="10">
        <v>16001</v>
      </c>
      <c r="C6" s="29" t="s">
        <v>78</v>
      </c>
      <c r="D6" s="10">
        <v>2</v>
      </c>
      <c r="E6" s="248">
        <v>2.1800000000000002</v>
      </c>
      <c r="F6" s="249">
        <v>8.0000000000000002E-3</v>
      </c>
      <c r="G6" s="249">
        <v>0</v>
      </c>
      <c r="H6" s="249">
        <v>9.8000000000000004E-2</v>
      </c>
      <c r="I6" s="250">
        <v>0.06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36"/>
      <c r="R6" s="936"/>
      <c r="S6" s="936"/>
      <c r="T6" s="936"/>
      <c r="U6" s="936"/>
    </row>
    <row r="7" spans="2:21">
      <c r="B7" s="10">
        <v>2034</v>
      </c>
      <c r="C7" s="29" t="s">
        <v>3</v>
      </c>
      <c r="D7" s="10">
        <v>2</v>
      </c>
      <c r="E7" s="248">
        <v>6.6</v>
      </c>
      <c r="F7" s="249">
        <v>2E-3</v>
      </c>
      <c r="G7" s="249">
        <v>2E-3</v>
      </c>
      <c r="H7" s="249">
        <v>1.6319999999999999</v>
      </c>
      <c r="I7" s="250">
        <v>0.2</v>
      </c>
      <c r="J7" s="251">
        <v>1.2E-2</v>
      </c>
      <c r="K7" s="252">
        <v>0</v>
      </c>
      <c r="L7" s="253">
        <v>0</v>
      </c>
      <c r="M7" s="254">
        <v>0</v>
      </c>
      <c r="N7" s="252">
        <v>0</v>
      </c>
      <c r="O7" s="255">
        <v>0</v>
      </c>
      <c r="P7" s="255">
        <v>0</v>
      </c>
      <c r="Q7" s="936"/>
      <c r="R7" s="936"/>
      <c r="S7" s="936"/>
      <c r="T7" s="936"/>
      <c r="U7" s="936"/>
    </row>
    <row r="8" spans="2:21">
      <c r="B8" s="10">
        <v>10379</v>
      </c>
      <c r="C8" s="29" t="s">
        <v>270</v>
      </c>
      <c r="D8" s="10">
        <v>5</v>
      </c>
      <c r="E8" s="248">
        <v>4.75</v>
      </c>
      <c r="F8" s="249">
        <v>0.6</v>
      </c>
      <c r="G8" s="249">
        <v>4.4999999999999998E-2</v>
      </c>
      <c r="H8" s="249">
        <v>0.48499999999999999</v>
      </c>
      <c r="I8" s="250">
        <v>1.25</v>
      </c>
      <c r="J8" s="251">
        <v>1.4999999999999999E-2</v>
      </c>
      <c r="K8" s="252">
        <v>0</v>
      </c>
      <c r="L8" s="253">
        <v>0</v>
      </c>
      <c r="M8" s="254">
        <v>5.0000000000000001E-4</v>
      </c>
      <c r="N8" s="252">
        <v>0</v>
      </c>
      <c r="O8" s="255">
        <v>0</v>
      </c>
      <c r="P8" s="255">
        <v>0.125</v>
      </c>
      <c r="Q8" s="936"/>
      <c r="R8" s="936"/>
      <c r="S8" s="936"/>
      <c r="T8" s="936"/>
      <c r="U8" s="936"/>
    </row>
    <row r="9" spans="2:21">
      <c r="B9" s="10">
        <v>8011</v>
      </c>
      <c r="C9" s="29" t="s">
        <v>43</v>
      </c>
      <c r="D9" s="10">
        <v>10</v>
      </c>
      <c r="E9" s="248">
        <v>1.8</v>
      </c>
      <c r="F9" s="249">
        <v>0.3</v>
      </c>
      <c r="G9" s="249">
        <v>0.04</v>
      </c>
      <c r="H9" s="249">
        <v>0.49</v>
      </c>
      <c r="I9" s="250">
        <v>0.3</v>
      </c>
      <c r="J9" s="251">
        <v>0.03</v>
      </c>
      <c r="K9" s="252">
        <v>0</v>
      </c>
      <c r="L9" s="253">
        <v>0.01</v>
      </c>
      <c r="M9" s="254">
        <v>1.9E-2</v>
      </c>
      <c r="N9" s="252">
        <v>1</v>
      </c>
      <c r="O9" s="255">
        <v>0.35</v>
      </c>
      <c r="P9" s="255">
        <v>0</v>
      </c>
      <c r="Q9" s="936"/>
      <c r="R9" s="936"/>
      <c r="S9" s="936"/>
      <c r="T9" s="936"/>
      <c r="U9" s="936"/>
    </row>
    <row r="10" spans="2:21">
      <c r="B10" s="10">
        <v>6278</v>
      </c>
      <c r="C10" s="29" t="s">
        <v>181</v>
      </c>
      <c r="D10" s="10">
        <v>3</v>
      </c>
      <c r="E10" s="248">
        <v>0.39</v>
      </c>
      <c r="F10" s="249">
        <v>2.7000000000000003E-2</v>
      </c>
      <c r="G10" s="249">
        <v>3.0000000000000005E-3</v>
      </c>
      <c r="H10" s="249">
        <v>8.6999999999999994E-2</v>
      </c>
      <c r="I10" s="250">
        <v>1.41</v>
      </c>
      <c r="J10" s="251">
        <v>2.7000000000000003E-2</v>
      </c>
      <c r="K10" s="252">
        <v>8.1</v>
      </c>
      <c r="L10" s="253">
        <v>1.1999999999999999E-3</v>
      </c>
      <c r="M10" s="254">
        <v>4.2000000000000006E-3</v>
      </c>
      <c r="N10" s="252">
        <v>0.39</v>
      </c>
      <c r="O10" s="255">
        <v>6.8999999999999992E-2</v>
      </c>
      <c r="P10" s="255">
        <v>0</v>
      </c>
      <c r="Q10" s="936"/>
      <c r="R10" s="936"/>
      <c r="S10" s="936"/>
      <c r="T10" s="936"/>
      <c r="U10" s="936"/>
    </row>
    <row r="11" spans="2:21">
      <c r="B11" s="10">
        <v>7142</v>
      </c>
      <c r="C11" s="29" t="s">
        <v>184</v>
      </c>
      <c r="D11" s="10">
        <v>0.2</v>
      </c>
      <c r="E11" s="248">
        <v>0.11800000000000001</v>
      </c>
      <c r="F11" s="249">
        <v>2.3999999999999998E-3</v>
      </c>
      <c r="G11" s="249">
        <v>1E-3</v>
      </c>
      <c r="H11" s="249">
        <v>2.8399999999999998E-2</v>
      </c>
      <c r="I11" s="250">
        <v>8.2000000000000017E-2</v>
      </c>
      <c r="J11" s="251">
        <v>5.9999999999999995E-4</v>
      </c>
      <c r="K11" s="252">
        <v>0.04</v>
      </c>
      <c r="L11" s="253">
        <v>1.4000000000000001E-4</v>
      </c>
      <c r="M11" s="254">
        <v>2.0000000000000004E-4</v>
      </c>
      <c r="N11" s="252">
        <v>0.3</v>
      </c>
      <c r="O11" s="255">
        <v>1.3800000000000002E-2</v>
      </c>
      <c r="P11" s="255">
        <v>0</v>
      </c>
      <c r="Q11" s="936"/>
      <c r="R11" s="936"/>
      <c r="S11" s="936"/>
      <c r="T11" s="936"/>
      <c r="U11" s="936"/>
    </row>
    <row r="12" spans="2:21">
      <c r="B12" s="10">
        <v>17021</v>
      </c>
      <c r="C12" s="29" t="s">
        <v>174</v>
      </c>
      <c r="D12" s="10">
        <v>150</v>
      </c>
      <c r="E12" s="248">
        <v>3</v>
      </c>
      <c r="F12" s="249">
        <v>0.45</v>
      </c>
      <c r="G12" s="249">
        <v>0</v>
      </c>
      <c r="H12" s="249">
        <v>0.45</v>
      </c>
      <c r="I12" s="250">
        <v>4.5</v>
      </c>
      <c r="J12" s="251">
        <v>0</v>
      </c>
      <c r="K12" s="252">
        <v>0</v>
      </c>
      <c r="L12" s="253">
        <v>1.4999999999999999E-2</v>
      </c>
      <c r="M12" s="254">
        <v>1.4999999999999999E-2</v>
      </c>
      <c r="N12" s="252">
        <v>0</v>
      </c>
      <c r="O12" s="255">
        <v>0</v>
      </c>
      <c r="P12" s="255">
        <v>0.15</v>
      </c>
      <c r="Q12" s="936"/>
      <c r="R12" s="936"/>
      <c r="S12" s="936"/>
      <c r="T12" s="936"/>
      <c r="U12" s="936"/>
    </row>
    <row r="13" spans="2:21">
      <c r="B13" s="10">
        <v>17012</v>
      </c>
      <c r="C13" s="29" t="s">
        <v>0</v>
      </c>
      <c r="D13" s="10">
        <v>0.8</v>
      </c>
      <c r="E13" s="248">
        <v>0</v>
      </c>
      <c r="F13" s="249">
        <v>0</v>
      </c>
      <c r="G13" s="249">
        <v>0</v>
      </c>
      <c r="H13" s="249">
        <v>0</v>
      </c>
      <c r="I13" s="250">
        <v>0.17600000000000002</v>
      </c>
      <c r="J13" s="251">
        <v>0</v>
      </c>
      <c r="K13" s="252">
        <v>0</v>
      </c>
      <c r="L13" s="253">
        <v>0</v>
      </c>
      <c r="M13" s="254">
        <v>0</v>
      </c>
      <c r="N13" s="252">
        <v>0</v>
      </c>
      <c r="O13" s="255">
        <v>0</v>
      </c>
      <c r="P13" s="255">
        <v>0.79280000000000006</v>
      </c>
      <c r="Q13" s="936"/>
      <c r="R13" s="936"/>
      <c r="S13" s="936"/>
      <c r="T13" s="936"/>
      <c r="U13" s="936"/>
    </row>
    <row r="14" spans="2:21">
      <c r="B14" s="10">
        <v>17008</v>
      </c>
      <c r="C14" s="29" t="s">
        <v>170</v>
      </c>
      <c r="D14" s="10">
        <v>2</v>
      </c>
      <c r="E14" s="248">
        <v>1.08</v>
      </c>
      <c r="F14" s="249">
        <v>0.114</v>
      </c>
      <c r="G14" s="249">
        <v>0</v>
      </c>
      <c r="H14" s="249">
        <v>0.156</v>
      </c>
      <c r="I14" s="250">
        <v>0.48</v>
      </c>
      <c r="J14" s="251">
        <v>2.2000000000000002E-2</v>
      </c>
      <c r="K14" s="252">
        <v>0</v>
      </c>
      <c r="L14" s="253">
        <v>1E-3</v>
      </c>
      <c r="M14" s="254">
        <v>2.2000000000000001E-3</v>
      </c>
      <c r="N14" s="252">
        <v>0</v>
      </c>
      <c r="O14" s="255">
        <v>0</v>
      </c>
      <c r="P14" s="255">
        <v>0.32</v>
      </c>
      <c r="Q14" s="936"/>
      <c r="R14" s="936"/>
      <c r="S14" s="936"/>
      <c r="T14" s="936"/>
      <c r="U14" s="936"/>
    </row>
    <row r="15" spans="2:21">
      <c r="B15" s="28"/>
      <c r="C15" s="245" t="s">
        <v>220</v>
      </c>
      <c r="D15" s="256">
        <v>245.10000000000002</v>
      </c>
      <c r="E15" s="257">
        <v>158.41800000000001</v>
      </c>
      <c r="F15" s="258">
        <v>8.2033999999999985</v>
      </c>
      <c r="G15" s="258">
        <v>0.65100000000000013</v>
      </c>
      <c r="H15" s="258">
        <v>28.576399999999996</v>
      </c>
      <c r="I15" s="259">
        <v>12.58</v>
      </c>
      <c r="J15" s="258">
        <v>0.24660000000000001</v>
      </c>
      <c r="K15" s="260">
        <v>9.1399999999999988</v>
      </c>
      <c r="L15" s="261">
        <v>7.034E-2</v>
      </c>
      <c r="M15" s="262">
        <v>7.3099999999999998E-2</v>
      </c>
      <c r="N15" s="260">
        <v>2.09</v>
      </c>
      <c r="O15" s="263">
        <v>0.83279999999999998</v>
      </c>
      <c r="P15" s="263">
        <v>1.5069000000000001</v>
      </c>
      <c r="Q15" s="28">
        <v>0</v>
      </c>
      <c r="R15" s="28">
        <v>1</v>
      </c>
      <c r="S15" s="28">
        <v>0</v>
      </c>
      <c r="T15" s="28">
        <v>0</v>
      </c>
      <c r="U15" s="28">
        <v>0</v>
      </c>
    </row>
    <row r="16" spans="2:21">
      <c r="D16" s="14"/>
      <c r="E16" s="14"/>
      <c r="F16" s="14"/>
      <c r="G16" s="14"/>
    </row>
    <row r="17" spans="3:16">
      <c r="C17" s="10"/>
      <c r="D17" s="17"/>
      <c r="E17" s="18"/>
      <c r="F17" s="17"/>
      <c r="G17" s="18"/>
      <c r="H17" s="11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3:16">
      <c r="C23" s="10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3:16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</sheetData>
  <mergeCells count="1">
    <mergeCell ref="Q3:U14"/>
  </mergeCells>
  <phoneticPr fontId="1"/>
  <pageMargins left="0.7" right="0.7" top="0.75" bottom="0.75" header="0.3" footer="0.3"/>
  <pageSetup paperSize="9" scale="83" orientation="landscape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32.625" style="478" customWidth="1"/>
    <col min="4" max="16" width="11.125" style="478" customWidth="1"/>
    <col min="17" max="16384" width="9" style="478"/>
  </cols>
  <sheetData>
    <row r="1" spans="1:21">
      <c r="B1" s="478" t="s">
        <v>2278</v>
      </c>
    </row>
    <row r="2" spans="1:21" ht="24">
      <c r="A2" s="165"/>
      <c r="B2" s="896" t="s">
        <v>922</v>
      </c>
      <c r="C2" s="896" t="s">
        <v>923</v>
      </c>
      <c r="D2" s="897" t="s">
        <v>1007</v>
      </c>
      <c r="E2" s="897" t="s">
        <v>924</v>
      </c>
      <c r="F2" s="897" t="s">
        <v>1008</v>
      </c>
      <c r="G2" s="897" t="s">
        <v>1009</v>
      </c>
      <c r="H2" s="897" t="s">
        <v>1010</v>
      </c>
      <c r="I2" s="897" t="s">
        <v>925</v>
      </c>
      <c r="J2" s="897" t="s">
        <v>926</v>
      </c>
      <c r="K2" s="897" t="s">
        <v>927</v>
      </c>
      <c r="L2" s="897" t="s">
        <v>2208</v>
      </c>
      <c r="M2" s="897" t="s">
        <v>2209</v>
      </c>
      <c r="N2" s="897" t="s">
        <v>928</v>
      </c>
      <c r="O2" s="897" t="s">
        <v>1013</v>
      </c>
      <c r="P2" s="897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 s="30" customFormat="1">
      <c r="A3" s="165"/>
      <c r="B3" s="898" t="s">
        <v>2198</v>
      </c>
      <c r="C3" s="410" t="s">
        <v>1551</v>
      </c>
      <c r="D3" s="895">
        <v>40</v>
      </c>
      <c r="E3" s="899">
        <v>146.4</v>
      </c>
      <c r="F3" s="899">
        <v>4.68</v>
      </c>
      <c r="G3" s="899">
        <v>0.72000000000000008</v>
      </c>
      <c r="H3" s="899">
        <v>28.64</v>
      </c>
      <c r="I3" s="900">
        <v>8</v>
      </c>
      <c r="J3" s="899">
        <v>0.4</v>
      </c>
      <c r="K3" s="900">
        <v>0</v>
      </c>
      <c r="L3" s="901">
        <v>4.0000000000000008E-2</v>
      </c>
      <c r="M3" s="901">
        <v>2.0000000000000004E-2</v>
      </c>
      <c r="N3" s="900">
        <v>0</v>
      </c>
      <c r="O3" s="899">
        <v>1.08</v>
      </c>
      <c r="P3" s="899">
        <v>0</v>
      </c>
      <c r="Q3" s="974"/>
      <c r="R3" s="980"/>
      <c r="S3" s="980"/>
      <c r="T3" s="980"/>
      <c r="U3" s="980"/>
    </row>
    <row r="4" spans="1:21" s="30" customFormat="1">
      <c r="A4" s="165"/>
      <c r="B4" s="898" t="s">
        <v>2199</v>
      </c>
      <c r="C4" s="410" t="s">
        <v>372</v>
      </c>
      <c r="D4" s="165">
        <v>0.4</v>
      </c>
      <c r="E4" s="899">
        <v>0</v>
      </c>
      <c r="F4" s="899">
        <v>0</v>
      </c>
      <c r="G4" s="899">
        <v>0</v>
      </c>
      <c r="H4" s="899">
        <v>0</v>
      </c>
      <c r="I4" s="900">
        <v>8.7999999999999995E-2</v>
      </c>
      <c r="J4" s="902">
        <v>0</v>
      </c>
      <c r="K4" s="900">
        <v>0</v>
      </c>
      <c r="L4" s="901">
        <v>0</v>
      </c>
      <c r="M4" s="901">
        <v>0</v>
      </c>
      <c r="N4" s="900">
        <v>0</v>
      </c>
      <c r="O4" s="899">
        <v>0</v>
      </c>
      <c r="P4" s="899">
        <v>0.39639999999999997</v>
      </c>
      <c r="Q4" s="972"/>
      <c r="R4" s="972"/>
      <c r="S4" s="972"/>
      <c r="T4" s="972"/>
      <c r="U4" s="972"/>
    </row>
    <row r="5" spans="1:21" s="30" customFormat="1">
      <c r="A5" s="165"/>
      <c r="B5" s="898" t="s">
        <v>2200</v>
      </c>
      <c r="C5" s="410" t="s">
        <v>1105</v>
      </c>
      <c r="D5" s="165">
        <v>160</v>
      </c>
      <c r="E5" s="899">
        <v>353.6</v>
      </c>
      <c r="F5" s="899">
        <v>29.760000000000005</v>
      </c>
      <c r="G5" s="899">
        <v>24.16</v>
      </c>
      <c r="H5" s="899">
        <v>0</v>
      </c>
      <c r="I5" s="900">
        <v>9.6</v>
      </c>
      <c r="J5" s="899">
        <v>1.7600000000000002</v>
      </c>
      <c r="K5" s="900">
        <v>19.200000000000003</v>
      </c>
      <c r="L5" s="901">
        <v>0.99</v>
      </c>
      <c r="M5" s="901">
        <v>0.35200000000000004</v>
      </c>
      <c r="N5" s="900">
        <v>3.2</v>
      </c>
      <c r="O5" s="899">
        <v>0</v>
      </c>
      <c r="P5" s="899">
        <v>0.16000000000000003</v>
      </c>
      <c r="Q5" s="972"/>
      <c r="R5" s="972"/>
      <c r="S5" s="972"/>
      <c r="T5" s="972"/>
      <c r="U5" s="972"/>
    </row>
    <row r="6" spans="1:21" s="30" customFormat="1">
      <c r="A6" s="165"/>
      <c r="B6" s="898" t="s">
        <v>2201</v>
      </c>
      <c r="C6" s="410" t="s">
        <v>1554</v>
      </c>
      <c r="D6" s="165">
        <v>120</v>
      </c>
      <c r="E6" s="899">
        <v>44.4</v>
      </c>
      <c r="F6" s="899">
        <v>1.2</v>
      </c>
      <c r="G6" s="899">
        <v>0.12</v>
      </c>
      <c r="H6" s="899">
        <v>10.56</v>
      </c>
      <c r="I6" s="900">
        <v>25.2</v>
      </c>
      <c r="J6" s="899">
        <v>0.24</v>
      </c>
      <c r="K6" s="903">
        <v>0</v>
      </c>
      <c r="L6" s="901">
        <v>3.5999999999999997E-2</v>
      </c>
      <c r="M6" s="901">
        <v>1.2E-2</v>
      </c>
      <c r="N6" s="900">
        <v>9.6</v>
      </c>
      <c r="O6" s="899">
        <v>1.92</v>
      </c>
      <c r="P6" s="899">
        <v>0</v>
      </c>
      <c r="Q6" s="972"/>
      <c r="R6" s="972"/>
      <c r="S6" s="972"/>
      <c r="T6" s="972"/>
      <c r="U6" s="972"/>
    </row>
    <row r="7" spans="1:21" s="30" customFormat="1">
      <c r="A7" s="165"/>
      <c r="B7" s="898" t="s">
        <v>2202</v>
      </c>
      <c r="C7" s="410" t="s">
        <v>511</v>
      </c>
      <c r="D7" s="165">
        <v>6</v>
      </c>
      <c r="E7" s="899">
        <v>1.7999999999999998</v>
      </c>
      <c r="F7" s="899">
        <v>5.3999999999999999E-2</v>
      </c>
      <c r="G7" s="899">
        <v>1.7999999999999999E-2</v>
      </c>
      <c r="H7" s="899">
        <v>0.39599999999999996</v>
      </c>
      <c r="I7" s="900">
        <v>0.72</v>
      </c>
      <c r="J7" s="899">
        <v>0.03</v>
      </c>
      <c r="K7" s="903">
        <v>0</v>
      </c>
      <c r="L7" s="901">
        <v>1.8E-3</v>
      </c>
      <c r="M7" s="901">
        <v>1.1999999999999999E-3</v>
      </c>
      <c r="N7" s="900">
        <v>0.12</v>
      </c>
      <c r="O7" s="899">
        <v>0.126</v>
      </c>
      <c r="P7" s="899">
        <v>0</v>
      </c>
      <c r="Q7" s="972"/>
      <c r="R7" s="972"/>
      <c r="S7" s="972"/>
      <c r="T7" s="972"/>
      <c r="U7" s="972"/>
    </row>
    <row r="8" spans="1:21" s="30" customFormat="1">
      <c r="A8" s="165"/>
      <c r="B8" s="898" t="s">
        <v>2203</v>
      </c>
      <c r="C8" s="410" t="s">
        <v>366</v>
      </c>
      <c r="D8" s="165">
        <v>5</v>
      </c>
      <c r="E8" s="899">
        <v>5.45</v>
      </c>
      <c r="F8" s="899">
        <v>2.0000000000000004E-2</v>
      </c>
      <c r="G8" s="902">
        <v>0</v>
      </c>
      <c r="H8" s="899">
        <v>0.24500000000000002</v>
      </c>
      <c r="I8" s="900">
        <v>0.15000000000000002</v>
      </c>
      <c r="J8" s="902">
        <v>0</v>
      </c>
      <c r="K8" s="900">
        <v>0</v>
      </c>
      <c r="L8" s="904">
        <v>0</v>
      </c>
      <c r="M8" s="901">
        <v>0</v>
      </c>
      <c r="N8" s="900">
        <v>0</v>
      </c>
      <c r="O8" s="899">
        <v>0</v>
      </c>
      <c r="P8" s="899">
        <v>0</v>
      </c>
      <c r="Q8" s="972"/>
      <c r="R8" s="972"/>
      <c r="S8" s="972"/>
      <c r="T8" s="972"/>
      <c r="U8" s="972"/>
    </row>
    <row r="9" spans="1:21" s="30" customFormat="1">
      <c r="A9" s="165"/>
      <c r="B9" s="898" t="s">
        <v>2204</v>
      </c>
      <c r="C9" s="410" t="s">
        <v>383</v>
      </c>
      <c r="D9" s="165">
        <v>6</v>
      </c>
      <c r="E9" s="899">
        <v>3.2399999999999998</v>
      </c>
      <c r="F9" s="899">
        <v>0.34199999999999997</v>
      </c>
      <c r="G9" s="899">
        <v>0</v>
      </c>
      <c r="H9" s="899">
        <v>0.46799999999999997</v>
      </c>
      <c r="I9" s="900">
        <v>1.44</v>
      </c>
      <c r="J9" s="899">
        <v>6.6000000000000003E-2</v>
      </c>
      <c r="K9" s="900">
        <v>0</v>
      </c>
      <c r="L9" s="901">
        <v>3.0000000000000001E-3</v>
      </c>
      <c r="M9" s="901">
        <v>6.6E-3</v>
      </c>
      <c r="N9" s="900">
        <v>0</v>
      </c>
      <c r="O9" s="899">
        <v>0</v>
      </c>
      <c r="P9" s="899">
        <v>0.96</v>
      </c>
      <c r="Q9" s="972"/>
      <c r="R9" s="972"/>
      <c r="S9" s="972"/>
      <c r="T9" s="972"/>
      <c r="U9" s="972"/>
    </row>
    <row r="10" spans="1:21" s="30" customFormat="1">
      <c r="A10" s="165"/>
      <c r="B10" s="905" t="s">
        <v>2205</v>
      </c>
      <c r="C10" s="906" t="s">
        <v>372</v>
      </c>
      <c r="D10" s="165">
        <v>3</v>
      </c>
      <c r="E10" s="899">
        <v>0</v>
      </c>
      <c r="F10" s="899">
        <v>0</v>
      </c>
      <c r="G10" s="899">
        <v>0</v>
      </c>
      <c r="H10" s="899">
        <v>0</v>
      </c>
      <c r="I10" s="900">
        <v>0.65999999999999992</v>
      </c>
      <c r="J10" s="902">
        <v>0</v>
      </c>
      <c r="K10" s="900">
        <v>0</v>
      </c>
      <c r="L10" s="901">
        <v>0</v>
      </c>
      <c r="M10" s="901">
        <v>0</v>
      </c>
      <c r="N10" s="900">
        <v>0</v>
      </c>
      <c r="O10" s="899">
        <v>0</v>
      </c>
      <c r="P10" s="899">
        <v>2.9729999999999999</v>
      </c>
      <c r="Q10" s="972"/>
      <c r="R10" s="972"/>
      <c r="S10" s="972"/>
      <c r="T10" s="972"/>
      <c r="U10" s="972"/>
    </row>
    <row r="11" spans="1:21" s="30" customFormat="1">
      <c r="A11" s="165"/>
      <c r="B11" s="905" t="s">
        <v>2206</v>
      </c>
      <c r="C11" s="906" t="s">
        <v>464</v>
      </c>
      <c r="D11" s="165">
        <v>24</v>
      </c>
      <c r="E11" s="899">
        <v>79.2</v>
      </c>
      <c r="F11" s="899">
        <v>2.4E-2</v>
      </c>
      <c r="G11" s="899">
        <v>2.4E-2</v>
      </c>
      <c r="H11" s="899">
        <v>19.584</v>
      </c>
      <c r="I11" s="900">
        <v>2.4</v>
      </c>
      <c r="J11" s="899">
        <v>0.14399999999999999</v>
      </c>
      <c r="K11" s="900">
        <v>0</v>
      </c>
      <c r="L11" s="901">
        <v>0</v>
      </c>
      <c r="M11" s="901">
        <v>0</v>
      </c>
      <c r="N11" s="900">
        <v>0</v>
      </c>
      <c r="O11" s="899">
        <v>0</v>
      </c>
      <c r="P11" s="899">
        <v>0</v>
      </c>
      <c r="Q11" s="972"/>
      <c r="R11" s="972"/>
      <c r="S11" s="972"/>
      <c r="T11" s="972"/>
      <c r="U11" s="972"/>
    </row>
    <row r="12" spans="1:21" s="30" customFormat="1">
      <c r="A12" s="165"/>
      <c r="B12" s="907" t="s">
        <v>2207</v>
      </c>
      <c r="C12" s="908" t="s">
        <v>1553</v>
      </c>
      <c r="D12" s="165">
        <v>12</v>
      </c>
      <c r="E12" s="899">
        <v>13.2</v>
      </c>
      <c r="F12" s="899">
        <v>0.996</v>
      </c>
      <c r="G12" s="899">
        <v>2.4E-2</v>
      </c>
      <c r="H12" s="899">
        <v>2.2199999999999998</v>
      </c>
      <c r="I12" s="900">
        <v>3.84</v>
      </c>
      <c r="J12" s="899">
        <v>0.26400000000000001</v>
      </c>
      <c r="K12" s="900">
        <v>4.32</v>
      </c>
      <c r="L12" s="901">
        <v>0.03</v>
      </c>
      <c r="M12" s="901">
        <v>1.6800000000000002E-2</v>
      </c>
      <c r="N12" s="900">
        <v>1.92</v>
      </c>
      <c r="O12" s="899">
        <v>1.032</v>
      </c>
      <c r="P12" s="899">
        <v>0</v>
      </c>
      <c r="Q12" s="973"/>
      <c r="R12" s="973"/>
      <c r="S12" s="973"/>
      <c r="T12" s="973"/>
      <c r="U12" s="973"/>
    </row>
    <row r="13" spans="1:21" s="30" customFormat="1">
      <c r="A13" s="165"/>
      <c r="B13" s="909"/>
      <c r="C13" s="910"/>
      <c r="D13" s="911">
        <f t="shared" ref="D13:P13" si="0">SUM(D3:D12)</f>
        <v>376.4</v>
      </c>
      <c r="E13" s="912">
        <f t="shared" si="0"/>
        <v>647.29000000000008</v>
      </c>
      <c r="F13" s="912">
        <f t="shared" si="0"/>
        <v>37.076000000000015</v>
      </c>
      <c r="G13" s="912">
        <f t="shared" si="0"/>
        <v>25.066000000000003</v>
      </c>
      <c r="H13" s="912">
        <f t="shared" si="0"/>
        <v>62.113</v>
      </c>
      <c r="I13" s="913">
        <f t="shared" si="0"/>
        <v>52.097999999999985</v>
      </c>
      <c r="J13" s="912">
        <f t="shared" si="0"/>
        <v>2.9039999999999999</v>
      </c>
      <c r="K13" s="913">
        <f t="shared" si="0"/>
        <v>23.520000000000003</v>
      </c>
      <c r="L13" s="911">
        <f t="shared" si="0"/>
        <v>1.1008</v>
      </c>
      <c r="M13" s="911">
        <f t="shared" si="0"/>
        <v>0.40860000000000002</v>
      </c>
      <c r="N13" s="913">
        <f t="shared" si="0"/>
        <v>14.84</v>
      </c>
      <c r="O13" s="912">
        <f t="shared" si="0"/>
        <v>4.1579999999999995</v>
      </c>
      <c r="P13" s="912">
        <f t="shared" si="0"/>
        <v>4.4893999999999998</v>
      </c>
      <c r="Q13" s="180"/>
      <c r="R13" s="180"/>
      <c r="S13" s="180"/>
      <c r="T13" s="180"/>
      <c r="U13" s="180"/>
    </row>
    <row r="14" spans="1:21" s="30" customFormat="1">
      <c r="A14" s="165"/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>
      <c r="B16" s="175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</sheetData>
  <mergeCells count="1">
    <mergeCell ref="Q3:U12"/>
  </mergeCells>
  <phoneticPr fontId="1"/>
  <pageMargins left="0.7" right="0.7" top="0.75" bottom="0.75" header="0.3" footer="0.3"/>
  <pageSetup paperSize="9" scale="61" orientation="landscape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5.2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2279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41">
        <v>1015</v>
      </c>
      <c r="C3" s="572" t="s">
        <v>17</v>
      </c>
      <c r="D3" s="441">
        <v>50</v>
      </c>
      <c r="E3" s="248">
        <f ca="1">'[2]1'!E$16*$F3/100</f>
        <v>184</v>
      </c>
      <c r="F3" s="462">
        <f ca="1">'[2]1'!G$16*$F3/100</f>
        <v>4</v>
      </c>
      <c r="G3" s="462">
        <f ca="1">'[2]1'!I$16*$F3/100</f>
        <v>0.85</v>
      </c>
      <c r="H3" s="462">
        <f ca="1">'[2]1'!K$16*$F3/100</f>
        <v>37.950000000000003</v>
      </c>
      <c r="I3" s="248">
        <f ca="1">'[2]1'!O$16*$F3/100</f>
        <v>11.5</v>
      </c>
      <c r="J3" s="471">
        <f ca="1">'[2]1'!R$16*$F3/100</f>
        <v>0.3</v>
      </c>
      <c r="K3" s="472">
        <f ca="1">'[2]1'!AE$16*$F3/100</f>
        <v>0</v>
      </c>
      <c r="L3" s="473">
        <f ca="1">'[2]1'!AM$16*$F3/100</f>
        <v>6.5000000000000002E-2</v>
      </c>
      <c r="M3" s="474">
        <f ca="1">'[2]1'!AN$16*$F3/100</f>
        <v>0.02</v>
      </c>
      <c r="N3" s="472">
        <f ca="1">'[2]1'!AV$16*$F3/100</f>
        <v>0</v>
      </c>
      <c r="O3" s="475">
        <f ca="1">'[2]1'!BC$16*$F3/100</f>
        <v>1.25</v>
      </c>
      <c r="P3" s="475">
        <f ca="1">'[2]1'!BD$16*$F3/100</f>
        <v>0</v>
      </c>
      <c r="Q3" s="936"/>
      <c r="R3" s="936"/>
      <c r="S3" s="936"/>
      <c r="T3" s="936"/>
      <c r="U3" s="936"/>
    </row>
    <row r="4" spans="2:21">
      <c r="B4" s="441">
        <v>1020</v>
      </c>
      <c r="C4" s="572" t="s">
        <v>46</v>
      </c>
      <c r="D4" s="441">
        <v>50</v>
      </c>
      <c r="E4" s="248">
        <f ca="1">'[2]1'!E$20*$F4/100</f>
        <v>183</v>
      </c>
      <c r="F4" s="462">
        <f ca="1">'[2]1'!G$20*$F4/100</f>
        <v>5.85</v>
      </c>
      <c r="G4" s="462">
        <f ca="1">'[2]1'!I$20*$F4/100</f>
        <v>0.9</v>
      </c>
      <c r="H4" s="462">
        <f ca="1">'[2]1'!K$20*$F4/100</f>
        <v>35.799999999999997</v>
      </c>
      <c r="I4" s="248">
        <f ca="1">'[2]1'!O$20*$F4/100</f>
        <v>10</v>
      </c>
      <c r="J4" s="471">
        <f ca="1">'[2]1'!R$20*$F4/100</f>
        <v>0.5</v>
      </c>
      <c r="K4" s="472">
        <f ca="1">'[2]1'!AE$20*$F4/100</f>
        <v>0</v>
      </c>
      <c r="L4" s="473">
        <f ca="1">'[2]1'!AM$20*$F4/100</f>
        <v>0.05</v>
      </c>
      <c r="M4" s="474">
        <f ca="1">'[2]1'!AN$20*$F4/100</f>
        <v>2.5000000000000001E-2</v>
      </c>
      <c r="N4" s="472">
        <f ca="1">'[2]1'!AV$20*$F4/100</f>
        <v>0</v>
      </c>
      <c r="O4" s="475">
        <f ca="1">'[2]1'!BC$20*$F4/100</f>
        <v>1.35</v>
      </c>
      <c r="P4" s="475">
        <f ca="1">'[2]1'!BD$20*$F4/100</f>
        <v>0</v>
      </c>
      <c r="Q4" s="936"/>
      <c r="R4" s="936"/>
      <c r="S4" s="936"/>
      <c r="T4" s="936"/>
      <c r="U4" s="936"/>
    </row>
    <row r="5" spans="2:21">
      <c r="B5" s="441">
        <v>17012</v>
      </c>
      <c r="C5" s="572" t="s">
        <v>0</v>
      </c>
      <c r="D5" s="441">
        <v>1.5</v>
      </c>
      <c r="E5" s="248">
        <f ca="1">'[2]17'!E$13*$F5/100</f>
        <v>0</v>
      </c>
      <c r="F5" s="462">
        <f ca="1">'[2]17'!G$13*$F5/100</f>
        <v>0</v>
      </c>
      <c r="G5" s="462">
        <f ca="1">'[2]17'!I$13*$F5/100</f>
        <v>0</v>
      </c>
      <c r="H5" s="462">
        <f ca="1">'[2]17'!K$13*$F5/100</f>
        <v>0</v>
      </c>
      <c r="I5" s="248">
        <f ca="1">'[2]17'!O$13*$F5/100</f>
        <v>0.33</v>
      </c>
      <c r="J5" s="471">
        <f ca="1">'[2]17'!R$13*$F5/100</f>
        <v>0</v>
      </c>
      <c r="K5" s="472">
        <f ca="1">'[2]17'!AE$13*$F5/100</f>
        <v>0</v>
      </c>
      <c r="L5" s="473">
        <f ca="1">'[2]17'!AM$13*$F5/100</f>
        <v>0</v>
      </c>
      <c r="M5" s="474">
        <f ca="1">'[2]17'!AN$13*$F5/100</f>
        <v>0</v>
      </c>
      <c r="N5" s="472">
        <f ca="1">'[2]17'!AV$13*$F5/100</f>
        <v>0</v>
      </c>
      <c r="O5" s="475">
        <f ca="1">'[2]17'!BC$13*$F5/100</f>
        <v>0</v>
      </c>
      <c r="P5" s="475">
        <f ca="1">'[2]17'!BD$13*$F5/100</f>
        <v>1.4864999999999997</v>
      </c>
      <c r="Q5" s="936"/>
      <c r="R5" s="936"/>
      <c r="S5" s="936"/>
      <c r="T5" s="936"/>
      <c r="U5" s="936"/>
    </row>
    <row r="6" spans="2:21">
      <c r="B6" s="441">
        <v>11163</v>
      </c>
      <c r="C6" s="572" t="s">
        <v>1556</v>
      </c>
      <c r="D6" s="441">
        <v>100</v>
      </c>
      <c r="E6" s="248">
        <f ca="1">'[2]11'!E$164*$F6/100</f>
        <v>221</v>
      </c>
      <c r="F6" s="462">
        <f ca="1">'[2]11'!G$164*$F6/100</f>
        <v>18.600000000000001</v>
      </c>
      <c r="G6" s="462">
        <f ca="1">'[2]11'!I$164*$F6/100</f>
        <v>15.1</v>
      </c>
      <c r="H6" s="462">
        <f ca="1">'[2]11'!K$164*$F6/100</f>
        <v>0</v>
      </c>
      <c r="I6" s="248">
        <f ca="1">'[2]11'!O$164*$F6/100</f>
        <v>6</v>
      </c>
      <c r="J6" s="471">
        <f ca="1">'[2]11'!R$164*$F6/100</f>
        <v>1.1000000000000001</v>
      </c>
      <c r="K6" s="472">
        <f ca="1">'[2]11'!AE$164*$F6/100</f>
        <v>12</v>
      </c>
      <c r="L6" s="473">
        <f ca="1">'[2]11'!AM$164*$F6/100</f>
        <v>0.62</v>
      </c>
      <c r="M6" s="474">
        <f ca="1">'[2]11'!AN$164*$F6/100</f>
        <v>0.22</v>
      </c>
      <c r="N6" s="472">
        <f ca="1">'[2]11'!AV$164*$F6/100</f>
        <v>2</v>
      </c>
      <c r="O6" s="475">
        <f ca="1">'[2]11'!BC$164*$F6/100</f>
        <v>0</v>
      </c>
      <c r="P6" s="475">
        <f ca="1">'[2]11'!BD$164*$F6/100</f>
        <v>0.1</v>
      </c>
      <c r="Q6" s="936"/>
      <c r="R6" s="936"/>
      <c r="S6" s="936"/>
      <c r="T6" s="936"/>
      <c r="U6" s="936"/>
    </row>
    <row r="7" spans="2:21">
      <c r="B7" s="441">
        <v>6233</v>
      </c>
      <c r="C7" s="572" t="s">
        <v>19</v>
      </c>
      <c r="D7" s="441">
        <v>80</v>
      </c>
      <c r="E7" s="248">
        <f ca="1">'[2]6'!E$249*$F7/100</f>
        <v>11.2</v>
      </c>
      <c r="F7" s="462">
        <f ca="1">'[2]6'!G$249*$F7/100</f>
        <v>0.64</v>
      </c>
      <c r="G7" s="462">
        <f ca="1">'[2]6'!I$249*$F7/100</f>
        <v>0.08</v>
      </c>
      <c r="H7" s="462">
        <f ca="1">'[2]6'!K$249*$F7/100</f>
        <v>2.56</v>
      </c>
      <c r="I7" s="248">
        <f ca="1">'[2]6'!O$249*$F7/100</f>
        <v>34.4</v>
      </c>
      <c r="J7" s="471">
        <f ca="1">'[2]6'!R$249*$F7/100</f>
        <v>0.24</v>
      </c>
      <c r="K7" s="472">
        <f ca="1">'[2]6'!AE$249*$F7/100</f>
        <v>6.4</v>
      </c>
      <c r="L7" s="473">
        <f ca="1">'[2]6'!AM$249*$F7/100</f>
        <v>2.4E-2</v>
      </c>
      <c r="M7" s="474">
        <f ca="1">'[2]6'!AN$249*$F7/100</f>
        <v>2.4E-2</v>
      </c>
      <c r="N7" s="472">
        <f ca="1">'[2]6'!AV$249*$F7/100</f>
        <v>15.2</v>
      </c>
      <c r="O7" s="475">
        <f ca="1">'[2]6'!BC$249*$F7/100</f>
        <v>1.04</v>
      </c>
      <c r="P7" s="475">
        <f ca="1">'[2]6'!BD$249*$F7/100</f>
        <v>0</v>
      </c>
      <c r="Q7" s="936"/>
      <c r="R7" s="936"/>
      <c r="S7" s="936"/>
      <c r="T7" s="936"/>
      <c r="U7" s="936"/>
    </row>
    <row r="8" spans="2:21">
      <c r="B8" s="441">
        <v>6207</v>
      </c>
      <c r="C8" s="572" t="s">
        <v>1555</v>
      </c>
      <c r="D8" s="441">
        <v>16</v>
      </c>
      <c r="E8" s="248">
        <f ca="1">'[2]6'!E$223*$F8/100</f>
        <v>3.36</v>
      </c>
      <c r="F8" s="462">
        <f ca="1">'[2]6'!G$223*$F8/100</f>
        <v>0.27200000000000002</v>
      </c>
      <c r="G8" s="462">
        <f ca="1">'[2]6'!I$223*$F8/100</f>
        <v>4.8000000000000001E-2</v>
      </c>
      <c r="H8" s="462">
        <f ca="1">'[2]6'!K$223*$F8/100</f>
        <v>0.64</v>
      </c>
      <c r="I8" s="248">
        <f ca="1">'[2]6'!O$223*$F8/100</f>
        <v>7.68</v>
      </c>
      <c r="J8" s="471">
        <f ca="1">'[2]6'!R$223*$F8/100</f>
        <v>0.11199999999999999</v>
      </c>
      <c r="K8" s="472">
        <f ca="1">'[2]6'!AE$223*$F8/100</f>
        <v>46.4</v>
      </c>
      <c r="L8" s="473">
        <f ca="1">'[2]6'!AM$223*$F8/100</f>
        <v>9.5999999999999992E-3</v>
      </c>
      <c r="M8" s="474">
        <f ca="1">'[2]6'!AN$223*$F8/100</f>
        <v>2.0799999999999999E-2</v>
      </c>
      <c r="N8" s="472">
        <f ca="1">'[2]6'!AV$223*$F8/100</f>
        <v>3.04</v>
      </c>
      <c r="O8" s="475">
        <f ca="1">'[2]6'!BC$223*$F8/100</f>
        <v>0.43200000000000005</v>
      </c>
      <c r="P8" s="475">
        <f ca="1">'[2]6'!BD$223*$F8/100</f>
        <v>0</v>
      </c>
      <c r="Q8" s="936"/>
      <c r="R8" s="936"/>
      <c r="S8" s="936"/>
      <c r="T8" s="936"/>
      <c r="U8" s="936"/>
    </row>
    <row r="9" spans="2:21">
      <c r="B9" s="441">
        <v>6103</v>
      </c>
      <c r="C9" s="572" t="s">
        <v>70</v>
      </c>
      <c r="D9" s="441">
        <v>5</v>
      </c>
      <c r="E9" s="248">
        <f ca="1">'[2]6'!E$111*$F9/100</f>
        <v>1.5</v>
      </c>
      <c r="F9" s="462">
        <f ca="1">'[2]6'!G$111*$F9/100</f>
        <v>4.4999999999999998E-2</v>
      </c>
      <c r="G9" s="462">
        <f ca="1">'[2]6'!I$111*$F9/100</f>
        <v>1.4999999999999999E-2</v>
      </c>
      <c r="H9" s="462">
        <f ca="1">'[2]6'!K$111*$F9/100</f>
        <v>0.33</v>
      </c>
      <c r="I9" s="248">
        <f ca="1">'[2]6'!O$111*$F9/100</f>
        <v>0.6</v>
      </c>
      <c r="J9" s="471">
        <f ca="1">'[2]6'!R$111*$F9/100</f>
        <v>2.5000000000000001E-2</v>
      </c>
      <c r="K9" s="472">
        <f ca="1">'[2]6'!AE$111*$F9/100</f>
        <v>0</v>
      </c>
      <c r="L9" s="473">
        <f ca="1">'[2]6'!AM$111*$F9/100</f>
        <v>1.5E-3</v>
      </c>
      <c r="M9" s="474">
        <f ca="1">'[2]6'!AN$111*$F9/100</f>
        <v>1E-3</v>
      </c>
      <c r="N9" s="472">
        <f ca="1">'[2]6'!AV$111*$F9/100</f>
        <v>0.1</v>
      </c>
      <c r="O9" s="475">
        <f ca="1">'[2]6'!BC$111*$F9/100</f>
        <v>0.105</v>
      </c>
      <c r="P9" s="475">
        <f ca="1">'[2]6'!BD$111*$F9/100</f>
        <v>0</v>
      </c>
      <c r="Q9" s="936"/>
      <c r="R9" s="936"/>
      <c r="S9" s="936"/>
      <c r="T9" s="936"/>
      <c r="U9" s="936"/>
    </row>
    <row r="10" spans="2:21">
      <c r="B10" s="441">
        <v>17012</v>
      </c>
      <c r="C10" s="572" t="s">
        <v>0</v>
      </c>
      <c r="D10" s="441">
        <v>1</v>
      </c>
      <c r="E10" s="248">
        <f ca="1">'[2]17'!E$13*$F10/100</f>
        <v>0</v>
      </c>
      <c r="F10" s="462">
        <f ca="1">'[2]17'!G$13*$F10/100</f>
        <v>0</v>
      </c>
      <c r="G10" s="462">
        <f ca="1">'[2]17'!I$13*$F10/100</f>
        <v>0</v>
      </c>
      <c r="H10" s="462">
        <f ca="1">'[2]17'!K$13*$F10/100</f>
        <v>0</v>
      </c>
      <c r="I10" s="248">
        <f ca="1">'[2]17'!O$13*$F10/100</f>
        <v>0.22</v>
      </c>
      <c r="J10" s="471">
        <f ca="1">'[2]17'!R$13*$F10/100</f>
        <v>0</v>
      </c>
      <c r="K10" s="472">
        <f ca="1">'[2]17'!AE$13*$F10/100</f>
        <v>0</v>
      </c>
      <c r="L10" s="473">
        <f ca="1">'[2]17'!AM$13*$F10/100</f>
        <v>0</v>
      </c>
      <c r="M10" s="474">
        <f ca="1">'[2]17'!AN$13*$F10/100</f>
        <v>0</v>
      </c>
      <c r="N10" s="472">
        <f ca="1">'[2]17'!AV$13*$F10/100</f>
        <v>0</v>
      </c>
      <c r="O10" s="475">
        <f ca="1">'[2]17'!BC$13*$F10/100</f>
        <v>0</v>
      </c>
      <c r="P10" s="475">
        <f ca="1">'[2]17'!BD$13*$F10/100</f>
        <v>0.99099999999999999</v>
      </c>
      <c r="Q10" s="936"/>
      <c r="R10" s="936"/>
      <c r="S10" s="936"/>
      <c r="T10" s="936"/>
      <c r="U10" s="936"/>
    </row>
    <row r="11" spans="2:21">
      <c r="B11" s="441">
        <v>17007</v>
      </c>
      <c r="C11" s="572" t="s">
        <v>5</v>
      </c>
      <c r="D11" s="441">
        <v>6</v>
      </c>
      <c r="E11" s="248">
        <f ca="1">'[2]17'!E$8*$F11/100</f>
        <v>4.26</v>
      </c>
      <c r="F11" s="462">
        <f ca="1">'[2]17'!G$8*$F11/100</f>
        <v>0.46200000000000002</v>
      </c>
      <c r="G11" s="462">
        <f ca="1">'[2]17'!I$8*$F11/100</f>
        <v>0</v>
      </c>
      <c r="H11" s="462">
        <f ca="1">'[2]17'!K$8*$F11/100</f>
        <v>0.60599999999999998</v>
      </c>
      <c r="I11" s="248">
        <f ca="1">'[2]17'!O$8*$F11/100</f>
        <v>1.74</v>
      </c>
      <c r="J11" s="471">
        <f ca="1">'[2]17'!R$8*$F11/100</f>
        <v>0.10199999999999999</v>
      </c>
      <c r="K11" s="472">
        <f ca="1">'[2]17'!AE$8*$F11/100</f>
        <v>0</v>
      </c>
      <c r="L11" s="473">
        <f ca="1">'[2]17'!AM$8*$F11/100</f>
        <v>3.0000000000000005E-3</v>
      </c>
      <c r="M11" s="474">
        <f ca="1">'[2]17'!AN$8*$F11/100</f>
        <v>1.0200000000000001E-2</v>
      </c>
      <c r="N11" s="472">
        <f ca="1">'[2]17'!AV$8*$F11/100</f>
        <v>0</v>
      </c>
      <c r="O11" s="475">
        <f ca="1">'[2]17'!BC$8*$F11/100</f>
        <v>0</v>
      </c>
      <c r="P11" s="475">
        <f ca="1">'[2]17'!BD$8*$F11/100</f>
        <v>0.87</v>
      </c>
      <c r="Q11" s="936"/>
      <c r="R11" s="936"/>
      <c r="S11" s="936"/>
      <c r="T11" s="936"/>
      <c r="U11" s="936"/>
    </row>
    <row r="12" spans="2:21">
      <c r="B12" s="441">
        <v>16001</v>
      </c>
      <c r="C12" s="572" t="s">
        <v>78</v>
      </c>
      <c r="D12" s="441">
        <v>7.5</v>
      </c>
      <c r="E12" s="248">
        <f ca="1">'[2]16'!E$2*$F12/100</f>
        <v>8.1750000000000007</v>
      </c>
      <c r="F12" s="462">
        <f ca="1">'[2]16'!G$2*$F12/100</f>
        <v>0.03</v>
      </c>
      <c r="G12" s="462">
        <f ca="1">'[2]16'!I$2*$F12/100</f>
        <v>0</v>
      </c>
      <c r="H12" s="462">
        <f ca="1">'[2]16'!K$2*$F12/100</f>
        <v>0.36749999999999999</v>
      </c>
      <c r="I12" s="248">
        <f ca="1">'[2]16'!O$2*$F12/100</f>
        <v>0.22500000000000001</v>
      </c>
      <c r="J12" s="471">
        <f ca="1">'[2]16'!R$2*$F12/100</f>
        <v>0</v>
      </c>
      <c r="K12" s="472">
        <f ca="1">'[2]16'!AE$2*$F12/100</f>
        <v>0</v>
      </c>
      <c r="L12" s="473">
        <f ca="1">'[2]16'!AM$2*$F12/100</f>
        <v>0</v>
      </c>
      <c r="M12" s="474">
        <f ca="1">'[2]16'!AN$2*$F12/100</f>
        <v>0</v>
      </c>
      <c r="N12" s="472">
        <f ca="1">'[2]16'!AV$2*$F12/100</f>
        <v>0</v>
      </c>
      <c r="O12" s="475">
        <f ca="1">'[2]16'!BC$2*$F12/100</f>
        <v>0</v>
      </c>
      <c r="P12" s="475">
        <f ca="1">'[2]16'!BD$2*$F12/100</f>
        <v>0</v>
      </c>
      <c r="Q12" s="936"/>
      <c r="R12" s="936"/>
      <c r="S12" s="936"/>
      <c r="T12" s="936"/>
      <c r="U12" s="936"/>
    </row>
    <row r="13" spans="2:21">
      <c r="B13" s="441">
        <v>14006</v>
      </c>
      <c r="C13" s="572" t="s">
        <v>15</v>
      </c>
      <c r="D13" s="441">
        <v>12</v>
      </c>
      <c r="E13" s="248">
        <f ca="1">'[2]14'!E$8*$F13/100</f>
        <v>110.52</v>
      </c>
      <c r="F13" s="462">
        <f ca="1">'[2]14'!G$8*$F13/100</f>
        <v>0</v>
      </c>
      <c r="G13" s="462">
        <f ca="1">'[2]14'!I$8*$F13/100</f>
        <v>12</v>
      </c>
      <c r="H13" s="462">
        <f ca="1">'[2]14'!K$8*$F13/100</f>
        <v>0</v>
      </c>
      <c r="I13" s="248">
        <f ca="1">'[2]14'!O$8*$F13/100</f>
        <v>0</v>
      </c>
      <c r="J13" s="471">
        <f ca="1">'[2]14'!R$8*$F13/100</f>
        <v>0</v>
      </c>
      <c r="K13" s="472">
        <f ca="1">'[2]14'!AE$8*$F13/100</f>
        <v>0</v>
      </c>
      <c r="L13" s="473">
        <f ca="1">'[2]14'!AM$8*$F13/100</f>
        <v>0</v>
      </c>
      <c r="M13" s="474">
        <f ca="1">'[2]14'!AN$8*$F13/100</f>
        <v>0</v>
      </c>
      <c r="N13" s="472">
        <f ca="1">'[2]14'!AV$8*$F13/100</f>
        <v>0</v>
      </c>
      <c r="O13" s="475">
        <f ca="1">'[2]14'!BC$8*$F13/100</f>
        <v>0</v>
      </c>
      <c r="P13" s="475">
        <f ca="1">'[2]14'!BD$8*$F13/100</f>
        <v>0</v>
      </c>
      <c r="Q13" s="936"/>
      <c r="R13" s="936"/>
      <c r="S13" s="936"/>
      <c r="T13" s="936"/>
      <c r="U13" s="936"/>
    </row>
    <row r="14" spans="2:21">
      <c r="B14" s="441">
        <v>17007</v>
      </c>
      <c r="C14" s="572" t="s">
        <v>5</v>
      </c>
      <c r="D14" s="581">
        <v>4</v>
      </c>
      <c r="E14" s="248">
        <f ca="1">'[2]17'!E$8*$F14/100</f>
        <v>2.84</v>
      </c>
      <c r="F14" s="462">
        <f ca="1">'[2]17'!G$8*$F14/100</f>
        <v>0.308</v>
      </c>
      <c r="G14" s="462">
        <f ca="1">'[2]17'!I$8*$F14/100</f>
        <v>0</v>
      </c>
      <c r="H14" s="462">
        <f ca="1">'[2]17'!K$8*$F14/100</f>
        <v>0.40399999999999997</v>
      </c>
      <c r="I14" s="248">
        <f ca="1">'[2]17'!O$8*$F14/100</f>
        <v>1.1599999999999999</v>
      </c>
      <c r="J14" s="471">
        <f ca="1">'[2]17'!R$8*$F14/100</f>
        <v>6.8000000000000005E-2</v>
      </c>
      <c r="K14" s="472">
        <f ca="1">'[2]17'!AE$8*$F14/100</f>
        <v>0</v>
      </c>
      <c r="L14" s="473">
        <f ca="1">'[2]17'!AM$8*$F14/100</f>
        <v>2E-3</v>
      </c>
      <c r="M14" s="474">
        <f ca="1">'[2]17'!AN$8*$F14/100</f>
        <v>6.8000000000000005E-3</v>
      </c>
      <c r="N14" s="472">
        <f ca="1">'[2]17'!AV$8*$F14/100</f>
        <v>0</v>
      </c>
      <c r="O14" s="475">
        <f ca="1">'[2]17'!BC$8*$F14/100</f>
        <v>0</v>
      </c>
      <c r="P14" s="475">
        <f ca="1">'[2]17'!BD$8*$F14/100</f>
        <v>0.57999999999999996</v>
      </c>
      <c r="Q14" s="936"/>
      <c r="R14" s="936"/>
      <c r="S14" s="936"/>
      <c r="T14" s="936"/>
      <c r="U14" s="936"/>
    </row>
    <row r="15" spans="2:21">
      <c r="B15" s="441">
        <v>17015</v>
      </c>
      <c r="C15" s="572" t="s">
        <v>73</v>
      </c>
      <c r="D15" s="581">
        <v>4</v>
      </c>
      <c r="E15" s="248">
        <f ca="1">'[2]17'!E$17*$F15/100</f>
        <v>1</v>
      </c>
      <c r="F15" s="462">
        <f ca="1">'[2]17'!G$17*$F15/100</f>
        <v>4.0000000000000001E-3</v>
      </c>
      <c r="G15" s="462">
        <f ca="1">'[2]17'!I$17*$F15/100</f>
        <v>0</v>
      </c>
      <c r="H15" s="462">
        <f ca="1">'[2]17'!K$17*$F15/100</f>
        <v>9.6000000000000002E-2</v>
      </c>
      <c r="I15" s="248">
        <f ca="1">'[2]17'!O$17*$F15/100</f>
        <v>0.08</v>
      </c>
      <c r="J15" s="471">
        <f ca="1">'[2]17'!R$17*$F15/100</f>
        <v>0</v>
      </c>
      <c r="K15" s="472">
        <f ca="1">'[2]17'!AE$17*$F15/100</f>
        <v>0</v>
      </c>
      <c r="L15" s="473">
        <f ca="1">'[2]17'!AM$17*$F15/100</f>
        <v>4.0000000000000002E-4</v>
      </c>
      <c r="M15" s="474">
        <f ca="1">'[2]17'!AN$17*$F15/100</f>
        <v>4.0000000000000002E-4</v>
      </c>
      <c r="N15" s="472">
        <f ca="1">'[2]17'!AV$17*$F15/100</f>
        <v>0</v>
      </c>
      <c r="O15" s="475">
        <f ca="1">'[2]17'!BC$17*$F15/100</f>
        <v>0</v>
      </c>
      <c r="P15" s="475">
        <f ca="1">'[2]17'!BD$17*$F15/100</f>
        <v>0</v>
      </c>
      <c r="Q15" s="936"/>
      <c r="R15" s="936"/>
      <c r="S15" s="936"/>
      <c r="T15" s="936"/>
      <c r="U15" s="936"/>
    </row>
    <row r="16" spans="2:21">
      <c r="B16" s="571">
        <v>17058</v>
      </c>
      <c r="C16" s="573" t="s">
        <v>335</v>
      </c>
      <c r="D16" s="582">
        <v>0.4</v>
      </c>
      <c r="E16" s="267">
        <f ca="1">'[2]17'!E$60*$F16/100</f>
        <v>1.26</v>
      </c>
      <c r="F16" s="268">
        <f ca="1">'[2]17'!G$60*$F16/100</f>
        <v>2.3600000000000003E-2</v>
      </c>
      <c r="G16" s="268">
        <f ca="1">'[2]17'!I$60*$F16/100</f>
        <v>5.800000000000001E-2</v>
      </c>
      <c r="H16" s="268">
        <f ca="1">'[2]17'!K$60*$F16/100</f>
        <v>0.16040000000000001</v>
      </c>
      <c r="I16" s="267">
        <f ca="1">'[2]17'!O$60*$F16/100</f>
        <v>0.24</v>
      </c>
      <c r="J16" s="268">
        <f ca="1">'[2]17'!R$60*$F16/100</f>
        <v>8.4000000000000012E-3</v>
      </c>
      <c r="K16" s="270">
        <f ca="1">'[2]17'!AE$60*$F16/100</f>
        <v>4.0000000000000001E-3</v>
      </c>
      <c r="L16" s="271">
        <f ca="1">'[2]17'!AM$60*$F16/100</f>
        <v>8.8000000000000014E-4</v>
      </c>
      <c r="M16" s="272">
        <f ca="1">'[2]17'!AN$60*$F16/100</f>
        <v>2.8000000000000003E-4</v>
      </c>
      <c r="N16" s="270">
        <f ca="1">'[2]17'!AV$60*$F16/100</f>
        <v>0</v>
      </c>
      <c r="O16" s="273">
        <f ca="1">'[2]17'!BC$60*$F16/100</f>
        <v>0</v>
      </c>
      <c r="P16" s="273">
        <f ca="1">'[2]17'!BD$60*$F16/100</f>
        <v>2.9600000000000005E-2</v>
      </c>
      <c r="Q16" s="937"/>
      <c r="R16" s="937"/>
      <c r="S16" s="937"/>
      <c r="T16" s="937"/>
      <c r="U16" s="937"/>
    </row>
    <row r="17" spans="2:16">
      <c r="B17" s="165"/>
      <c r="C17" s="182" t="s">
        <v>12</v>
      </c>
      <c r="D17" s="441">
        <f t="shared" ref="D17:P17" si="0">SUM(D3:D16)</f>
        <v>337.4</v>
      </c>
      <c r="E17" s="248">
        <f t="shared" ca="1" si="0"/>
        <v>732.11500000000001</v>
      </c>
      <c r="F17" s="462">
        <f t="shared" ca="1" si="0"/>
        <v>30.234600000000004</v>
      </c>
      <c r="G17" s="462">
        <f t="shared" ca="1" si="0"/>
        <v>29.050999999999998</v>
      </c>
      <c r="H17" s="462">
        <f t="shared" ca="1" si="0"/>
        <v>78.913899999999998</v>
      </c>
      <c r="I17" s="248">
        <f t="shared" ca="1" si="0"/>
        <v>74.174999999999969</v>
      </c>
      <c r="J17" s="471">
        <f t="shared" ca="1" si="0"/>
        <v>2.4554</v>
      </c>
      <c r="K17" s="472">
        <f t="shared" ca="1" si="0"/>
        <v>64.804000000000002</v>
      </c>
      <c r="L17" s="473">
        <f t="shared" ca="1" si="0"/>
        <v>0.77637999999999996</v>
      </c>
      <c r="M17" s="474">
        <f t="shared" ca="1" si="0"/>
        <v>0.32847999999999999</v>
      </c>
      <c r="N17" s="472">
        <f t="shared" ca="1" si="0"/>
        <v>20.34</v>
      </c>
      <c r="O17" s="475">
        <f t="shared" ca="1" si="0"/>
        <v>4.1770000000000005</v>
      </c>
      <c r="P17" s="475">
        <f t="shared" ca="1" si="0"/>
        <v>4.0571000000000002</v>
      </c>
    </row>
    <row r="18" spans="2:16">
      <c r="D18" s="14"/>
      <c r="E18" s="14"/>
      <c r="F18" s="14"/>
      <c r="G18" s="14"/>
    </row>
    <row r="19" spans="2:16">
      <c r="C19" s="10"/>
      <c r="D19" s="17"/>
      <c r="E19" s="18"/>
      <c r="F19" s="17"/>
      <c r="G19" s="18"/>
      <c r="H19" s="11"/>
      <c r="I19" s="12"/>
      <c r="J19" s="12"/>
      <c r="K19" s="12"/>
      <c r="L19" s="12"/>
      <c r="M19" s="12"/>
      <c r="N19" s="12"/>
      <c r="O19" s="12"/>
      <c r="P19" s="12"/>
    </row>
    <row r="20" spans="2:16">
      <c r="C20" s="10"/>
      <c r="D20" s="1"/>
      <c r="E20" s="12"/>
      <c r="F20" s="12"/>
      <c r="G20" s="12"/>
      <c r="H20" s="12"/>
      <c r="I20" s="1"/>
      <c r="J20" s="12"/>
      <c r="K20" s="12"/>
      <c r="L20" s="12"/>
      <c r="M20" s="12"/>
      <c r="N20" s="12"/>
      <c r="O20" s="12"/>
      <c r="P20" s="12"/>
    </row>
    <row r="21" spans="2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2:16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2:16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16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16">
      <c r="C25" s="1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2:16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1">
    <mergeCell ref="Q3:U16"/>
  </mergeCells>
  <phoneticPr fontId="1"/>
  <pageMargins left="0.7" right="0.7" top="0.75" bottom="0.75" header="0.3" footer="0.3"/>
  <pageSetup paperSize="9" scale="83" orientation="landscape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30.5" style="478" customWidth="1"/>
    <col min="4" max="16" width="11.125" style="478" customWidth="1"/>
    <col min="17" max="16384" width="9" style="478"/>
  </cols>
  <sheetData>
    <row r="1" spans="1:21">
      <c r="B1" s="30" t="s">
        <v>1612</v>
      </c>
    </row>
    <row r="2" spans="1:21">
      <c r="B2" s="501" t="s">
        <v>1585</v>
      </c>
      <c r="C2" s="501" t="s">
        <v>1584</v>
      </c>
      <c r="D2" s="502" t="s">
        <v>1583</v>
      </c>
      <c r="E2" s="502" t="s">
        <v>1582</v>
      </c>
      <c r="F2" s="502" t="s">
        <v>1581</v>
      </c>
      <c r="G2" s="502" t="s">
        <v>1580</v>
      </c>
      <c r="H2" s="502" t="s">
        <v>1579</v>
      </c>
      <c r="I2" s="502" t="s">
        <v>1578</v>
      </c>
      <c r="J2" s="502" t="s">
        <v>1577</v>
      </c>
      <c r="K2" s="502" t="s">
        <v>1576</v>
      </c>
      <c r="L2" s="502" t="s">
        <v>1575</v>
      </c>
      <c r="M2" s="502" t="s">
        <v>1574</v>
      </c>
      <c r="N2" s="502" t="s">
        <v>1573</v>
      </c>
      <c r="O2" s="502" t="s">
        <v>1572</v>
      </c>
      <c r="P2" s="502" t="s">
        <v>1571</v>
      </c>
      <c r="Q2" s="503" t="s">
        <v>1015</v>
      </c>
      <c r="R2" s="503" t="s">
        <v>1019</v>
      </c>
      <c r="S2" s="503" t="s">
        <v>1018</v>
      </c>
      <c r="T2" s="504" t="s">
        <v>1017</v>
      </c>
      <c r="U2" s="503" t="s">
        <v>1016</v>
      </c>
    </row>
    <row r="3" spans="1:21" s="30" customFormat="1">
      <c r="A3" s="478"/>
      <c r="B3" s="365" t="s">
        <v>1570</v>
      </c>
      <c r="C3" s="30" t="s">
        <v>1551</v>
      </c>
      <c r="D3" s="176">
        <v>50</v>
      </c>
      <c r="E3" s="176">
        <v>183</v>
      </c>
      <c r="F3" s="176">
        <v>5.85</v>
      </c>
      <c r="G3" s="176">
        <v>0.9</v>
      </c>
      <c r="H3" s="176">
        <v>35.799999999999997</v>
      </c>
      <c r="I3" s="176">
        <v>10</v>
      </c>
      <c r="J3" s="176">
        <v>0.5</v>
      </c>
      <c r="K3" s="176">
        <v>0</v>
      </c>
      <c r="L3" s="176">
        <v>0.05</v>
      </c>
      <c r="M3" s="176">
        <v>0.03</v>
      </c>
      <c r="N3" s="176">
        <v>0</v>
      </c>
      <c r="O3" s="176">
        <v>1.35</v>
      </c>
      <c r="P3" s="176">
        <v>0</v>
      </c>
      <c r="Q3" s="974"/>
      <c r="R3" s="980"/>
      <c r="S3" s="980"/>
      <c r="T3" s="980"/>
      <c r="U3" s="980"/>
    </row>
    <row r="4" spans="1:21" s="30" customFormat="1">
      <c r="A4" s="478"/>
      <c r="B4" s="365" t="s">
        <v>1569</v>
      </c>
      <c r="C4" s="30" t="s">
        <v>372</v>
      </c>
      <c r="D4" s="176">
        <v>0.5</v>
      </c>
      <c r="E4" s="176">
        <v>0</v>
      </c>
      <c r="F4" s="176">
        <v>0</v>
      </c>
      <c r="G4" s="176">
        <v>0</v>
      </c>
      <c r="H4" s="176">
        <v>0</v>
      </c>
      <c r="I4" s="176">
        <v>0.12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0.5</v>
      </c>
      <c r="Q4" s="972"/>
      <c r="R4" s="972"/>
      <c r="S4" s="972"/>
      <c r="T4" s="972"/>
      <c r="U4" s="972"/>
    </row>
    <row r="5" spans="1:21" s="30" customFormat="1">
      <c r="A5" s="478"/>
      <c r="B5" s="365" t="s">
        <v>1568</v>
      </c>
      <c r="C5" s="30" t="s">
        <v>1540</v>
      </c>
      <c r="D5" s="176">
        <v>40</v>
      </c>
      <c r="E5" s="176">
        <v>80.8</v>
      </c>
      <c r="F5" s="176">
        <v>8.44</v>
      </c>
      <c r="G5" s="176">
        <v>4.76</v>
      </c>
      <c r="H5" s="176">
        <v>0.12</v>
      </c>
      <c r="I5" s="176">
        <v>2</v>
      </c>
      <c r="J5" s="176">
        <v>0.12</v>
      </c>
      <c r="K5" s="176">
        <v>2</v>
      </c>
      <c r="L5" s="176">
        <v>0.3</v>
      </c>
      <c r="M5" s="176">
        <v>0.06</v>
      </c>
      <c r="N5" s="176">
        <v>0.4</v>
      </c>
      <c r="O5" s="176">
        <v>0</v>
      </c>
      <c r="P5" s="176">
        <v>0.04</v>
      </c>
      <c r="Q5" s="972"/>
      <c r="R5" s="972"/>
      <c r="S5" s="972"/>
      <c r="T5" s="972"/>
      <c r="U5" s="972"/>
    </row>
    <row r="6" spans="1:21" s="30" customFormat="1">
      <c r="A6" s="478"/>
      <c r="B6" s="575" t="s">
        <v>1567</v>
      </c>
      <c r="C6" s="30" t="s">
        <v>450</v>
      </c>
      <c r="D6" s="176">
        <v>10</v>
      </c>
      <c r="E6" s="176">
        <v>1.8</v>
      </c>
      <c r="F6" s="176">
        <v>0.3</v>
      </c>
      <c r="G6" s="176">
        <v>0.04</v>
      </c>
      <c r="H6" s="176">
        <v>0.49</v>
      </c>
      <c r="I6" s="176">
        <v>0.3</v>
      </c>
      <c r="J6" s="176">
        <v>0.03</v>
      </c>
      <c r="K6" s="176">
        <v>0</v>
      </c>
      <c r="L6" s="176">
        <v>0.01</v>
      </c>
      <c r="M6" s="176">
        <v>0.02</v>
      </c>
      <c r="N6" s="176">
        <v>1</v>
      </c>
      <c r="O6" s="176">
        <v>0.35</v>
      </c>
      <c r="P6" s="176">
        <v>0</v>
      </c>
      <c r="Q6" s="972"/>
      <c r="R6" s="972"/>
      <c r="S6" s="972"/>
      <c r="T6" s="972"/>
      <c r="U6" s="972"/>
    </row>
    <row r="7" spans="1:21" s="30" customFormat="1">
      <c r="A7" s="478"/>
      <c r="B7" s="365" t="s">
        <v>1566</v>
      </c>
      <c r="C7" s="30" t="s">
        <v>1534</v>
      </c>
      <c r="D7" s="176">
        <v>10</v>
      </c>
      <c r="E7" s="176">
        <v>2.2999999999999998</v>
      </c>
      <c r="F7" s="176">
        <v>0.27</v>
      </c>
      <c r="G7" s="176">
        <v>0.02</v>
      </c>
      <c r="H7" s="176">
        <v>0.4</v>
      </c>
      <c r="I7" s="176">
        <v>1.9</v>
      </c>
      <c r="J7" s="176">
        <v>0.03</v>
      </c>
      <c r="K7" s="176">
        <v>0</v>
      </c>
      <c r="L7" s="176">
        <v>0</v>
      </c>
      <c r="M7" s="176">
        <v>0</v>
      </c>
      <c r="N7" s="176">
        <v>0</v>
      </c>
      <c r="O7" s="176">
        <v>0.23</v>
      </c>
      <c r="P7" s="176">
        <v>0</v>
      </c>
      <c r="Q7" s="972"/>
      <c r="R7" s="972"/>
      <c r="S7" s="972"/>
      <c r="T7" s="972"/>
      <c r="U7" s="972"/>
    </row>
    <row r="8" spans="1:21" s="30" customFormat="1">
      <c r="A8" s="478"/>
      <c r="B8" s="365" t="s">
        <v>1565</v>
      </c>
      <c r="C8" s="30" t="s">
        <v>534</v>
      </c>
      <c r="D8" s="176">
        <v>10</v>
      </c>
      <c r="E8" s="176">
        <v>2.1</v>
      </c>
      <c r="F8" s="176">
        <v>0.17</v>
      </c>
      <c r="G8" s="176">
        <v>0.03</v>
      </c>
      <c r="H8" s="176">
        <v>0.4</v>
      </c>
      <c r="I8" s="176">
        <v>4.8</v>
      </c>
      <c r="J8" s="176">
        <v>7.0000000000000007E-2</v>
      </c>
      <c r="K8" s="176">
        <v>29</v>
      </c>
      <c r="L8" s="176">
        <v>0.01</v>
      </c>
      <c r="M8" s="176">
        <v>0.01</v>
      </c>
      <c r="N8" s="176">
        <v>1.9</v>
      </c>
      <c r="O8" s="176">
        <v>0.27</v>
      </c>
      <c r="P8" s="176">
        <v>0</v>
      </c>
      <c r="Q8" s="972"/>
      <c r="R8" s="972"/>
      <c r="S8" s="972"/>
      <c r="T8" s="972"/>
      <c r="U8" s="972"/>
    </row>
    <row r="9" spans="1:21" s="30" customFormat="1">
      <c r="A9" s="478"/>
      <c r="B9" s="365" t="s">
        <v>1564</v>
      </c>
      <c r="C9" s="30" t="s">
        <v>1040</v>
      </c>
      <c r="D9" s="176">
        <v>10</v>
      </c>
      <c r="E9" s="176">
        <v>3.7</v>
      </c>
      <c r="F9" s="176">
        <v>0.06</v>
      </c>
      <c r="G9" s="176">
        <v>0.01</v>
      </c>
      <c r="H9" s="176">
        <v>0.91</v>
      </c>
      <c r="I9" s="176">
        <v>2.8</v>
      </c>
      <c r="J9" s="176">
        <v>0.02</v>
      </c>
      <c r="K9" s="176">
        <v>76</v>
      </c>
      <c r="L9" s="176">
        <v>0.01</v>
      </c>
      <c r="M9" s="176">
        <v>0</v>
      </c>
      <c r="N9" s="176">
        <v>0.4</v>
      </c>
      <c r="O9" s="176">
        <v>0.27</v>
      </c>
      <c r="P9" s="176">
        <v>0.01</v>
      </c>
      <c r="Q9" s="972"/>
      <c r="R9" s="972"/>
      <c r="S9" s="972"/>
      <c r="T9" s="972"/>
      <c r="U9" s="972"/>
    </row>
    <row r="10" spans="1:21" s="30" customFormat="1">
      <c r="A10" s="478"/>
      <c r="B10" s="365" t="s">
        <v>1563</v>
      </c>
      <c r="C10" s="30" t="s">
        <v>1041</v>
      </c>
      <c r="D10" s="176">
        <v>2.5</v>
      </c>
      <c r="E10" s="176">
        <v>8.5500000000000007</v>
      </c>
      <c r="F10" s="176">
        <v>0</v>
      </c>
      <c r="G10" s="176">
        <v>0.01</v>
      </c>
      <c r="H10" s="176">
        <v>2.11</v>
      </c>
      <c r="I10" s="176">
        <v>1.73</v>
      </c>
      <c r="J10" s="176">
        <v>0.02</v>
      </c>
      <c r="K10" s="176">
        <v>0</v>
      </c>
      <c r="L10" s="176">
        <v>0</v>
      </c>
      <c r="M10" s="176">
        <v>0</v>
      </c>
      <c r="N10" s="176">
        <v>0</v>
      </c>
      <c r="O10" s="176">
        <v>0.04</v>
      </c>
      <c r="P10" s="176">
        <v>0</v>
      </c>
      <c r="Q10" s="972"/>
      <c r="R10" s="972"/>
      <c r="S10" s="972"/>
      <c r="T10" s="972"/>
      <c r="U10" s="972"/>
    </row>
    <row r="11" spans="1:21" s="30" customFormat="1">
      <c r="A11" s="478"/>
      <c r="B11" s="365" t="s">
        <v>1562</v>
      </c>
      <c r="C11" s="30" t="s">
        <v>511</v>
      </c>
      <c r="D11" s="176">
        <v>1</v>
      </c>
      <c r="E11" s="176">
        <v>0.3</v>
      </c>
      <c r="F11" s="176">
        <v>0.01</v>
      </c>
      <c r="G11" s="176">
        <v>0</v>
      </c>
      <c r="H11" s="176">
        <v>7.0000000000000007E-2</v>
      </c>
      <c r="I11" s="176">
        <v>0.12</v>
      </c>
      <c r="J11" s="176">
        <v>0.01</v>
      </c>
      <c r="K11" s="176">
        <v>0</v>
      </c>
      <c r="L11" s="176">
        <v>0</v>
      </c>
      <c r="M11" s="176">
        <v>0</v>
      </c>
      <c r="N11" s="176">
        <v>0.02</v>
      </c>
      <c r="O11" s="176">
        <v>0.02</v>
      </c>
      <c r="P11" s="176">
        <v>0</v>
      </c>
      <c r="Q11" s="972"/>
      <c r="R11" s="972"/>
      <c r="S11" s="972"/>
      <c r="T11" s="972"/>
      <c r="U11" s="972"/>
    </row>
    <row r="12" spans="1:21" s="30" customFormat="1">
      <c r="A12" s="478"/>
      <c r="B12" s="365" t="s">
        <v>1557</v>
      </c>
      <c r="C12" s="30" t="s">
        <v>392</v>
      </c>
      <c r="D12" s="176">
        <v>2.25</v>
      </c>
      <c r="E12" s="176">
        <v>20.72</v>
      </c>
      <c r="F12" s="176">
        <v>0</v>
      </c>
      <c r="G12" s="176">
        <v>2.25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972"/>
      <c r="R12" s="972"/>
      <c r="S12" s="972"/>
      <c r="T12" s="972"/>
      <c r="U12" s="972"/>
    </row>
    <row r="13" spans="1:21" s="30" customFormat="1">
      <c r="A13" s="478"/>
      <c r="B13" s="365" t="s">
        <v>1561</v>
      </c>
      <c r="C13" s="30" t="s">
        <v>362</v>
      </c>
      <c r="D13" s="176">
        <v>3</v>
      </c>
      <c r="E13" s="176">
        <v>2.13</v>
      </c>
      <c r="F13" s="176">
        <v>0.23</v>
      </c>
      <c r="G13" s="176">
        <v>0</v>
      </c>
      <c r="H13" s="176">
        <v>0.3</v>
      </c>
      <c r="I13" s="176">
        <v>0.87</v>
      </c>
      <c r="J13" s="176">
        <v>0.05</v>
      </c>
      <c r="K13" s="176">
        <v>0</v>
      </c>
      <c r="L13" s="176">
        <v>0</v>
      </c>
      <c r="M13" s="176">
        <v>0.01</v>
      </c>
      <c r="N13" s="176">
        <v>0</v>
      </c>
      <c r="O13" s="176">
        <v>0</v>
      </c>
      <c r="P13" s="176">
        <v>0.44</v>
      </c>
      <c r="Q13" s="972"/>
      <c r="R13" s="972"/>
      <c r="S13" s="972"/>
      <c r="T13" s="972"/>
      <c r="U13" s="972"/>
    </row>
    <row r="14" spans="1:21" s="30" customFormat="1">
      <c r="A14" s="478"/>
      <c r="B14" s="365" t="s">
        <v>1560</v>
      </c>
      <c r="C14" s="30" t="s">
        <v>372</v>
      </c>
      <c r="D14" s="176">
        <v>0.75</v>
      </c>
      <c r="E14" s="176">
        <v>0</v>
      </c>
      <c r="F14" s="176">
        <v>0</v>
      </c>
      <c r="G14" s="176">
        <v>0</v>
      </c>
      <c r="H14" s="176">
        <v>0</v>
      </c>
      <c r="I14" s="176">
        <v>0.17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0.74</v>
      </c>
      <c r="Q14" s="972"/>
      <c r="R14" s="972"/>
      <c r="S14" s="972"/>
      <c r="T14" s="972"/>
      <c r="U14" s="972"/>
    </row>
    <row r="15" spans="1:21" s="30" customFormat="1">
      <c r="A15" s="478"/>
      <c r="B15" s="365" t="s">
        <v>1559</v>
      </c>
      <c r="C15" s="30" t="s">
        <v>1514</v>
      </c>
      <c r="D15" s="176">
        <v>0.02</v>
      </c>
      <c r="E15" s="176">
        <v>7.0000000000000007E-2</v>
      </c>
      <c r="F15" s="176">
        <v>0</v>
      </c>
      <c r="G15" s="176">
        <v>0</v>
      </c>
      <c r="H15" s="176">
        <v>0.01</v>
      </c>
      <c r="I15" s="176">
        <v>7.0000000000000007E-2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972"/>
      <c r="R15" s="972"/>
      <c r="S15" s="972"/>
      <c r="T15" s="972"/>
      <c r="U15" s="972"/>
    </row>
    <row r="16" spans="1:21" s="30" customFormat="1">
      <c r="A16" s="478"/>
      <c r="B16" s="365" t="s">
        <v>1558</v>
      </c>
      <c r="C16" s="30" t="s">
        <v>480</v>
      </c>
      <c r="D16" s="176">
        <v>3</v>
      </c>
      <c r="E16" s="176">
        <v>11.04</v>
      </c>
      <c r="F16" s="176">
        <v>0.24</v>
      </c>
      <c r="G16" s="176">
        <v>0.05</v>
      </c>
      <c r="H16" s="176">
        <v>2.2799999999999998</v>
      </c>
      <c r="I16" s="176">
        <v>0.69</v>
      </c>
      <c r="J16" s="176">
        <v>0.02</v>
      </c>
      <c r="K16" s="176">
        <v>0</v>
      </c>
      <c r="L16" s="176">
        <v>0</v>
      </c>
      <c r="M16" s="176">
        <v>0</v>
      </c>
      <c r="N16" s="176">
        <v>0</v>
      </c>
      <c r="O16" s="176">
        <v>0.08</v>
      </c>
      <c r="P16" s="176">
        <v>0</v>
      </c>
      <c r="Q16" s="972"/>
      <c r="R16" s="972"/>
      <c r="S16" s="972"/>
      <c r="T16" s="972"/>
      <c r="U16" s="972"/>
    </row>
    <row r="17" spans="1:21">
      <c r="B17" s="365" t="s">
        <v>1557</v>
      </c>
      <c r="C17" s="30" t="s">
        <v>392</v>
      </c>
      <c r="D17" s="174">
        <v>19.600000000000001</v>
      </c>
      <c r="E17" s="174">
        <v>180.52</v>
      </c>
      <c r="F17" s="174">
        <v>0</v>
      </c>
      <c r="G17" s="174">
        <v>19.600000000000001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4">
        <v>0</v>
      </c>
      <c r="Q17" s="973"/>
      <c r="R17" s="973"/>
      <c r="S17" s="973"/>
      <c r="T17" s="973"/>
      <c r="U17" s="973"/>
    </row>
    <row r="18" spans="1:21" s="30" customFormat="1">
      <c r="A18" s="478"/>
      <c r="B18" s="182"/>
      <c r="C18" s="178" t="s">
        <v>12</v>
      </c>
      <c r="D18" s="181">
        <f t="shared" ref="D18:P18" si="0">SUM(D3:D17)</f>
        <v>162.62</v>
      </c>
      <c r="E18" s="180">
        <f t="shared" si="0"/>
        <v>497.03000000000009</v>
      </c>
      <c r="F18" s="179">
        <f t="shared" si="0"/>
        <v>15.57</v>
      </c>
      <c r="G18" s="179">
        <f t="shared" si="0"/>
        <v>27.67</v>
      </c>
      <c r="H18" s="179">
        <f t="shared" si="0"/>
        <v>42.889999999999986</v>
      </c>
      <c r="I18" s="180">
        <f t="shared" si="0"/>
        <v>25.570000000000007</v>
      </c>
      <c r="J18" s="179">
        <f t="shared" si="0"/>
        <v>0.87000000000000011</v>
      </c>
      <c r="K18" s="180">
        <f t="shared" si="0"/>
        <v>107</v>
      </c>
      <c r="L18" s="181">
        <f t="shared" si="0"/>
        <v>0.38</v>
      </c>
      <c r="M18" s="181">
        <f t="shared" si="0"/>
        <v>0.13</v>
      </c>
      <c r="N18" s="180">
        <f t="shared" si="0"/>
        <v>3.7199999999999998</v>
      </c>
      <c r="O18" s="179">
        <f t="shared" si="0"/>
        <v>2.6100000000000003</v>
      </c>
      <c r="P18" s="179">
        <f t="shared" si="0"/>
        <v>1.73</v>
      </c>
      <c r="Q18" s="180">
        <v>1</v>
      </c>
      <c r="R18" s="180">
        <v>2</v>
      </c>
      <c r="S18" s="180">
        <v>1</v>
      </c>
      <c r="T18" s="180">
        <v>0</v>
      </c>
      <c r="U18" s="180">
        <v>0</v>
      </c>
    </row>
    <row r="19" spans="1:21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1:21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1:21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21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21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21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1:21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1:21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1:21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1:21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1:21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1:21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1:21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1:21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7"/>
  </mergeCells>
  <phoneticPr fontId="1"/>
  <pageMargins left="0.7" right="0.7" top="0.75" bottom="0.75" header="0.3" footer="0.3"/>
  <pageSetup paperSize="9" scale="61" orientation="landscape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5"/>
  <sheetViews>
    <sheetView workbookViewId="0"/>
  </sheetViews>
  <sheetFormatPr defaultColWidth="8.875" defaultRowHeight="13.5"/>
  <cols>
    <col min="1" max="1" width="3.875" style="478" customWidth="1"/>
    <col min="2" max="2" width="12.625" style="478" customWidth="1"/>
    <col min="3" max="3" width="2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1474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40">
        <v>1020</v>
      </c>
      <c r="C3" s="240" t="s">
        <v>1415</v>
      </c>
      <c r="D3" s="240">
        <v>20</v>
      </c>
      <c r="E3" s="240">
        <v>73</v>
      </c>
      <c r="F3" s="240">
        <v>2.2999999999999998</v>
      </c>
      <c r="G3" s="240">
        <v>0.4</v>
      </c>
      <c r="H3" s="240">
        <v>14.3</v>
      </c>
      <c r="I3" s="240">
        <v>4</v>
      </c>
      <c r="J3" s="240">
        <v>0.2</v>
      </c>
      <c r="K3" s="240">
        <v>0</v>
      </c>
      <c r="L3" s="240">
        <v>0.02</v>
      </c>
      <c r="M3" s="240">
        <v>0.01</v>
      </c>
      <c r="N3" s="240">
        <v>0</v>
      </c>
      <c r="O3" s="240">
        <v>0.5</v>
      </c>
      <c r="P3" s="240">
        <v>0</v>
      </c>
      <c r="Q3" s="935"/>
      <c r="R3" s="935"/>
      <c r="S3" s="935"/>
      <c r="T3" s="935"/>
      <c r="U3" s="935"/>
    </row>
    <row r="4" spans="2:21">
      <c r="B4" s="240">
        <v>1015</v>
      </c>
      <c r="C4" s="240" t="s">
        <v>1028</v>
      </c>
      <c r="D4" s="240">
        <v>10</v>
      </c>
      <c r="E4" s="240">
        <v>37</v>
      </c>
      <c r="F4" s="240">
        <v>0.8</v>
      </c>
      <c r="G4" s="240">
        <v>0.2</v>
      </c>
      <c r="H4" s="240">
        <v>7.6</v>
      </c>
      <c r="I4" s="240">
        <v>2</v>
      </c>
      <c r="J4" s="240">
        <v>0.1</v>
      </c>
      <c r="K4" s="240">
        <v>0</v>
      </c>
      <c r="L4" s="240">
        <v>0.01</v>
      </c>
      <c r="M4" s="240">
        <v>0</v>
      </c>
      <c r="N4" s="240">
        <v>0</v>
      </c>
      <c r="O4" s="240">
        <v>0.3</v>
      </c>
      <c r="P4" s="240">
        <v>0</v>
      </c>
      <c r="Q4" s="936"/>
      <c r="R4" s="936"/>
      <c r="S4" s="936"/>
      <c r="T4" s="936"/>
      <c r="U4" s="936"/>
    </row>
    <row r="5" spans="2:21">
      <c r="B5" s="240">
        <v>14002</v>
      </c>
      <c r="C5" s="240" t="s">
        <v>14</v>
      </c>
      <c r="D5" s="240">
        <v>2</v>
      </c>
      <c r="E5" s="240">
        <v>18</v>
      </c>
      <c r="F5" s="240">
        <v>0</v>
      </c>
      <c r="G5" s="240">
        <v>2</v>
      </c>
      <c r="H5" s="240">
        <v>0</v>
      </c>
      <c r="I5" s="240">
        <v>0</v>
      </c>
      <c r="J5" s="240">
        <v>0</v>
      </c>
      <c r="K5" s="240">
        <v>0</v>
      </c>
      <c r="L5" s="240">
        <v>0</v>
      </c>
      <c r="M5" s="240">
        <v>0</v>
      </c>
      <c r="N5" s="240">
        <v>0</v>
      </c>
      <c r="O5" s="240">
        <v>0</v>
      </c>
      <c r="P5" s="240">
        <v>0</v>
      </c>
      <c r="Q5" s="936"/>
      <c r="R5" s="936"/>
      <c r="S5" s="936"/>
      <c r="T5" s="936"/>
      <c r="U5" s="936"/>
    </row>
    <row r="6" spans="2:21">
      <c r="B6" s="240">
        <v>17046</v>
      </c>
      <c r="C6" s="240" t="s">
        <v>1417</v>
      </c>
      <c r="D6" s="240">
        <v>10</v>
      </c>
      <c r="E6" s="240">
        <v>19</v>
      </c>
      <c r="F6" s="240">
        <v>1.3</v>
      </c>
      <c r="G6" s="240">
        <v>0.6</v>
      </c>
      <c r="H6" s="240">
        <v>2.1</v>
      </c>
      <c r="I6" s="240">
        <v>13</v>
      </c>
      <c r="J6" s="240">
        <v>0.4</v>
      </c>
      <c r="K6" s="240">
        <v>0</v>
      </c>
      <c r="L6" s="240">
        <v>0</v>
      </c>
      <c r="M6" s="240">
        <v>0.01</v>
      </c>
      <c r="N6" s="240">
        <v>0</v>
      </c>
      <c r="O6" s="240">
        <v>0.4</v>
      </c>
      <c r="P6" s="240">
        <v>1.3</v>
      </c>
      <c r="Q6" s="936"/>
      <c r="R6" s="936"/>
      <c r="S6" s="936"/>
      <c r="T6" s="936"/>
      <c r="U6" s="936"/>
    </row>
    <row r="7" spans="2:21">
      <c r="B7" s="240">
        <v>17007</v>
      </c>
      <c r="C7" s="240" t="s">
        <v>5</v>
      </c>
      <c r="D7" s="240">
        <v>2</v>
      </c>
      <c r="E7" s="240">
        <v>1</v>
      </c>
      <c r="F7" s="240">
        <v>0.2</v>
      </c>
      <c r="G7" s="240">
        <v>0</v>
      </c>
      <c r="H7" s="240">
        <v>0.2</v>
      </c>
      <c r="I7" s="240">
        <v>1</v>
      </c>
      <c r="J7" s="240">
        <v>0</v>
      </c>
      <c r="K7" s="240">
        <v>0</v>
      </c>
      <c r="L7" s="240">
        <v>0</v>
      </c>
      <c r="M7" s="240">
        <v>0</v>
      </c>
      <c r="N7" s="240">
        <v>0</v>
      </c>
      <c r="O7" s="240">
        <v>0</v>
      </c>
      <c r="P7" s="240">
        <v>0.3</v>
      </c>
      <c r="Q7" s="936"/>
      <c r="R7" s="936"/>
      <c r="S7" s="936"/>
      <c r="T7" s="936"/>
      <c r="U7" s="936"/>
    </row>
    <row r="8" spans="2:21">
      <c r="B8" s="240">
        <v>3003</v>
      </c>
      <c r="C8" s="240" t="s">
        <v>863</v>
      </c>
      <c r="D8" s="240">
        <v>5</v>
      </c>
      <c r="E8" s="240">
        <v>19</v>
      </c>
      <c r="F8" s="240">
        <v>0</v>
      </c>
      <c r="G8" s="240">
        <v>0</v>
      </c>
      <c r="H8" s="240">
        <v>5</v>
      </c>
      <c r="I8" s="240">
        <v>0</v>
      </c>
      <c r="J8" s="240" t="s">
        <v>862</v>
      </c>
      <c r="K8" s="240">
        <v>0</v>
      </c>
      <c r="L8" s="240">
        <v>0</v>
      </c>
      <c r="M8" s="240">
        <v>0</v>
      </c>
      <c r="N8" s="240">
        <v>0</v>
      </c>
      <c r="O8" s="240">
        <v>0</v>
      </c>
      <c r="P8" s="240">
        <v>0</v>
      </c>
      <c r="Q8" s="936"/>
      <c r="R8" s="936"/>
      <c r="S8" s="936"/>
      <c r="T8" s="936"/>
      <c r="U8" s="936"/>
    </row>
    <row r="9" spans="2:21">
      <c r="B9" s="240">
        <v>14002</v>
      </c>
      <c r="C9" s="240" t="s">
        <v>14</v>
      </c>
      <c r="D9" s="240">
        <v>2</v>
      </c>
      <c r="E9" s="240">
        <v>18</v>
      </c>
      <c r="F9" s="240">
        <v>0</v>
      </c>
      <c r="G9" s="240">
        <v>2</v>
      </c>
      <c r="H9" s="240">
        <v>0</v>
      </c>
      <c r="I9" s="240">
        <v>0</v>
      </c>
      <c r="J9" s="240">
        <v>0</v>
      </c>
      <c r="K9" s="240">
        <v>0</v>
      </c>
      <c r="L9" s="240">
        <v>0</v>
      </c>
      <c r="M9" s="240">
        <v>0</v>
      </c>
      <c r="N9" s="240">
        <v>0</v>
      </c>
      <c r="O9" s="240">
        <v>0</v>
      </c>
      <c r="P9" s="240">
        <v>0</v>
      </c>
      <c r="Q9" s="936"/>
      <c r="R9" s="936"/>
      <c r="S9" s="936"/>
      <c r="T9" s="936"/>
      <c r="U9" s="936"/>
    </row>
    <row r="10" spans="2:21">
      <c r="B10" s="240">
        <v>12004</v>
      </c>
      <c r="C10" s="240" t="s">
        <v>1004</v>
      </c>
      <c r="D10" s="240">
        <v>13.8</v>
      </c>
      <c r="E10" s="240">
        <v>21</v>
      </c>
      <c r="F10" s="240">
        <v>1.7</v>
      </c>
      <c r="G10" s="240">
        <v>1.4</v>
      </c>
      <c r="H10" s="240">
        <v>0</v>
      </c>
      <c r="I10" s="240">
        <v>7</v>
      </c>
      <c r="J10" s="240">
        <v>0.2</v>
      </c>
      <c r="K10" s="240">
        <v>21</v>
      </c>
      <c r="L10" s="240">
        <v>0.01</v>
      </c>
      <c r="M10" s="240">
        <v>0.06</v>
      </c>
      <c r="N10" s="240">
        <v>0</v>
      </c>
      <c r="O10" s="240">
        <v>0</v>
      </c>
      <c r="P10" s="240">
        <v>0</v>
      </c>
      <c r="Q10" s="936"/>
      <c r="R10" s="936"/>
      <c r="S10" s="936"/>
      <c r="T10" s="936"/>
      <c r="U10" s="936"/>
    </row>
    <row r="11" spans="2:21">
      <c r="B11" s="240">
        <v>6065</v>
      </c>
      <c r="C11" s="240" t="s">
        <v>2451</v>
      </c>
      <c r="D11" s="240">
        <v>10</v>
      </c>
      <c r="E11" s="240">
        <v>1</v>
      </c>
      <c r="F11" s="240">
        <v>0.1</v>
      </c>
      <c r="G11" s="240">
        <v>0</v>
      </c>
      <c r="H11" s="240">
        <v>0.3</v>
      </c>
      <c r="I11" s="240">
        <v>3</v>
      </c>
      <c r="J11" s="240">
        <v>0</v>
      </c>
      <c r="K11" s="240">
        <v>3</v>
      </c>
      <c r="L11" s="240">
        <v>0</v>
      </c>
      <c r="M11" s="240">
        <v>0</v>
      </c>
      <c r="N11" s="240">
        <v>1</v>
      </c>
      <c r="O11" s="240">
        <v>0.1</v>
      </c>
      <c r="P11" s="240">
        <v>0</v>
      </c>
      <c r="Q11" s="936"/>
      <c r="R11" s="936"/>
      <c r="S11" s="936"/>
      <c r="T11" s="936"/>
      <c r="U11" s="936"/>
    </row>
    <row r="12" spans="2:21">
      <c r="B12" s="240">
        <v>6128</v>
      </c>
      <c r="C12" s="240" t="s">
        <v>2284</v>
      </c>
      <c r="D12" s="240">
        <v>10</v>
      </c>
      <c r="E12" s="240">
        <v>2</v>
      </c>
      <c r="F12" s="240">
        <v>0.2</v>
      </c>
      <c r="G12" s="240">
        <v>0.1</v>
      </c>
      <c r="H12" s="240">
        <v>0.3</v>
      </c>
      <c r="I12" s="240">
        <v>5</v>
      </c>
      <c r="J12" s="240">
        <v>0.1</v>
      </c>
      <c r="K12" s="240">
        <v>16</v>
      </c>
      <c r="L12" s="240">
        <v>0.01</v>
      </c>
      <c r="M12" s="240">
        <v>0.01</v>
      </c>
      <c r="N12" s="240">
        <v>5</v>
      </c>
      <c r="O12" s="240">
        <v>0.2</v>
      </c>
      <c r="P12" s="240">
        <v>0</v>
      </c>
      <c r="Q12" s="936"/>
      <c r="R12" s="936"/>
      <c r="S12" s="936"/>
      <c r="T12" s="936"/>
      <c r="U12" s="936"/>
    </row>
    <row r="13" spans="2:21">
      <c r="B13" s="240">
        <v>6226</v>
      </c>
      <c r="C13" s="240" t="s">
        <v>2452</v>
      </c>
      <c r="D13" s="240">
        <v>10</v>
      </c>
      <c r="E13" s="240">
        <v>3</v>
      </c>
      <c r="F13" s="240">
        <v>0.1</v>
      </c>
      <c r="G13" s="240">
        <v>0</v>
      </c>
      <c r="H13" s="240">
        <v>0.7</v>
      </c>
      <c r="I13" s="240">
        <v>3</v>
      </c>
      <c r="J13" s="240">
        <v>0</v>
      </c>
      <c r="K13" s="240">
        <v>0</v>
      </c>
      <c r="L13" s="240">
        <v>0</v>
      </c>
      <c r="M13" s="240">
        <v>0</v>
      </c>
      <c r="N13" s="240">
        <v>1</v>
      </c>
      <c r="O13" s="240">
        <v>0.2</v>
      </c>
      <c r="P13" s="240">
        <v>0</v>
      </c>
      <c r="Q13" s="936"/>
      <c r="R13" s="936"/>
      <c r="S13" s="936"/>
      <c r="T13" s="936"/>
      <c r="U13" s="936"/>
    </row>
    <row r="14" spans="2:21">
      <c r="B14" s="240">
        <v>11176</v>
      </c>
      <c r="C14" s="240" t="s">
        <v>1423</v>
      </c>
      <c r="D14" s="240">
        <v>5</v>
      </c>
      <c r="E14" s="240">
        <v>10</v>
      </c>
      <c r="F14" s="240">
        <v>0.8</v>
      </c>
      <c r="G14" s="240">
        <v>0.7</v>
      </c>
      <c r="H14" s="240">
        <v>0.1</v>
      </c>
      <c r="I14" s="240">
        <v>1</v>
      </c>
      <c r="J14" s="240">
        <v>0</v>
      </c>
      <c r="K14" s="240" t="s">
        <v>968</v>
      </c>
      <c r="L14" s="240">
        <v>0.03</v>
      </c>
      <c r="M14" s="240">
        <v>0.01</v>
      </c>
      <c r="N14" s="240">
        <v>3</v>
      </c>
      <c r="O14" s="240">
        <v>0</v>
      </c>
      <c r="P14" s="240">
        <v>0.1</v>
      </c>
      <c r="Q14" s="936"/>
      <c r="R14" s="936"/>
      <c r="S14" s="936"/>
      <c r="T14" s="936"/>
      <c r="U14" s="936"/>
    </row>
    <row r="15" spans="2:21">
      <c r="B15" s="537">
        <v>11227</v>
      </c>
      <c r="C15" s="537" t="s">
        <v>1422</v>
      </c>
      <c r="D15" s="537">
        <v>10</v>
      </c>
      <c r="E15" s="537">
        <v>11</v>
      </c>
      <c r="F15" s="537">
        <v>2.2999999999999998</v>
      </c>
      <c r="G15" s="537">
        <v>0.1</v>
      </c>
      <c r="H15" s="537">
        <v>0</v>
      </c>
      <c r="I15" s="537">
        <v>0</v>
      </c>
      <c r="J15" s="537">
        <v>0</v>
      </c>
      <c r="K15" s="537">
        <v>1</v>
      </c>
      <c r="L15" s="537">
        <v>0.01</v>
      </c>
      <c r="M15" s="537">
        <v>0.01</v>
      </c>
      <c r="N15" s="537">
        <v>0</v>
      </c>
      <c r="O15" s="537">
        <v>0</v>
      </c>
      <c r="P15" s="537">
        <v>0</v>
      </c>
      <c r="Q15" s="937"/>
      <c r="R15" s="937"/>
      <c r="S15" s="937"/>
      <c r="T15" s="937"/>
      <c r="U15" s="937"/>
    </row>
    <row r="16" spans="2:21">
      <c r="C16" s="478" t="s">
        <v>220</v>
      </c>
      <c r="D16" s="14"/>
      <c r="E16" s="240">
        <v>233</v>
      </c>
      <c r="F16" s="240">
        <v>9.8000000000000007</v>
      </c>
      <c r="G16" s="240">
        <v>7.3</v>
      </c>
      <c r="H16" s="240">
        <v>30.6</v>
      </c>
      <c r="I16" s="240">
        <v>39</v>
      </c>
      <c r="J16" s="560">
        <v>1.1000000000000001</v>
      </c>
      <c r="K16" s="240">
        <v>40</v>
      </c>
      <c r="L16" s="244" t="s">
        <v>1475</v>
      </c>
      <c r="M16" s="240">
        <v>0.12</v>
      </c>
      <c r="N16" s="240">
        <v>10</v>
      </c>
      <c r="O16" s="240">
        <v>1.7</v>
      </c>
      <c r="P16" s="240">
        <v>1.8</v>
      </c>
      <c r="Q16" s="240">
        <v>0</v>
      </c>
      <c r="R16" s="240">
        <v>1</v>
      </c>
      <c r="S16" s="240">
        <v>0</v>
      </c>
      <c r="T16" s="240">
        <v>0</v>
      </c>
      <c r="U16" s="240">
        <v>0</v>
      </c>
    </row>
    <row r="17" spans="3:16">
      <c r="D17" s="14"/>
      <c r="E17" s="14"/>
      <c r="F17" s="14"/>
      <c r="G17" s="14"/>
    </row>
    <row r="18" spans="3:16">
      <c r="C18" s="10"/>
      <c r="D18" s="17"/>
      <c r="E18" s="18"/>
      <c r="F18" s="17"/>
      <c r="G18" s="18"/>
      <c r="H18" s="11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3:16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3:16">
      <c r="C24" s="10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3:16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</sheetData>
  <mergeCells count="1">
    <mergeCell ref="Q3:U15"/>
  </mergeCells>
  <phoneticPr fontId="1"/>
  <pageMargins left="0.7" right="0.7" top="0.75" bottom="0.75" header="0.3" footer="0.3"/>
  <pageSetup paperSize="9" scale="83" orientation="landscape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37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25" t="s">
        <v>1613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78">
        <v>1020</v>
      </c>
      <c r="C3" s="478" t="s">
        <v>46</v>
      </c>
      <c r="D3" s="10">
        <v>100</v>
      </c>
      <c r="E3" s="461">
        <v>366</v>
      </c>
      <c r="F3" s="462">
        <v>11.7</v>
      </c>
      <c r="G3" s="462">
        <v>1.8</v>
      </c>
      <c r="H3" s="462">
        <v>71.599999999999994</v>
      </c>
      <c r="I3" s="461">
        <v>20</v>
      </c>
      <c r="J3" s="471">
        <v>1</v>
      </c>
      <c r="K3" s="472">
        <v>0</v>
      </c>
      <c r="L3" s="473">
        <v>0.1</v>
      </c>
      <c r="M3" s="474">
        <v>0.05</v>
      </c>
      <c r="N3" s="472">
        <v>0</v>
      </c>
      <c r="O3" s="475">
        <v>2.7</v>
      </c>
      <c r="P3" s="475">
        <v>0</v>
      </c>
      <c r="Q3" s="936"/>
      <c r="R3" s="936"/>
      <c r="S3" s="936"/>
      <c r="T3" s="936"/>
      <c r="U3" s="936"/>
    </row>
    <row r="4" spans="2:21">
      <c r="B4" s="478">
        <v>1015</v>
      </c>
      <c r="C4" s="478" t="s">
        <v>17</v>
      </c>
      <c r="D4" s="10">
        <v>100</v>
      </c>
      <c r="E4" s="461">
        <v>368</v>
      </c>
      <c r="F4" s="462">
        <v>8</v>
      </c>
      <c r="G4" s="462">
        <v>1.7</v>
      </c>
      <c r="H4" s="462">
        <v>75.900000000000006</v>
      </c>
      <c r="I4" s="461">
        <v>23</v>
      </c>
      <c r="J4" s="471">
        <v>0.6</v>
      </c>
      <c r="K4" s="472">
        <v>0</v>
      </c>
      <c r="L4" s="473">
        <v>0.13</v>
      </c>
      <c r="M4" s="474">
        <v>0.04</v>
      </c>
      <c r="N4" s="472">
        <v>0</v>
      </c>
      <c r="O4" s="475">
        <v>2.5</v>
      </c>
      <c r="P4" s="475">
        <v>0</v>
      </c>
      <c r="Q4" s="936"/>
      <c r="R4" s="936"/>
      <c r="S4" s="936"/>
      <c r="T4" s="936"/>
      <c r="U4" s="936"/>
    </row>
    <row r="5" spans="2:21">
      <c r="B5" s="478">
        <v>3003</v>
      </c>
      <c r="C5" s="478" t="s">
        <v>4</v>
      </c>
      <c r="D5" s="10">
        <v>20</v>
      </c>
      <c r="E5" s="461">
        <v>76.8</v>
      </c>
      <c r="F5" s="462">
        <v>0</v>
      </c>
      <c r="G5" s="462">
        <v>0</v>
      </c>
      <c r="H5" s="462">
        <v>19.84</v>
      </c>
      <c r="I5" s="461">
        <v>0.2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6"/>
      <c r="R5" s="936"/>
      <c r="S5" s="936"/>
      <c r="T5" s="936"/>
      <c r="U5" s="936"/>
    </row>
    <row r="6" spans="2:21">
      <c r="B6" s="478">
        <v>17083</v>
      </c>
      <c r="C6" s="478" t="s">
        <v>2285</v>
      </c>
      <c r="D6" s="10">
        <v>2</v>
      </c>
      <c r="E6" s="461">
        <v>6.26</v>
      </c>
      <c r="F6" s="462">
        <v>0.74199999999999999</v>
      </c>
      <c r="G6" s="462">
        <v>0.13600000000000001</v>
      </c>
      <c r="H6" s="462">
        <v>0.86199999999999999</v>
      </c>
      <c r="I6" s="461">
        <v>0.38</v>
      </c>
      <c r="J6" s="471">
        <v>0.26</v>
      </c>
      <c r="K6" s="472">
        <v>0</v>
      </c>
      <c r="L6" s="473">
        <v>0.17620000000000002</v>
      </c>
      <c r="M6" s="474">
        <v>7.4400000000000008E-2</v>
      </c>
      <c r="N6" s="472">
        <v>0.02</v>
      </c>
      <c r="O6" s="475">
        <v>0.65200000000000002</v>
      </c>
      <c r="P6" s="475">
        <v>6.0000000000000001E-3</v>
      </c>
      <c r="Q6" s="936"/>
      <c r="R6" s="936"/>
      <c r="S6" s="936"/>
      <c r="T6" s="936"/>
      <c r="U6" s="936"/>
    </row>
    <row r="7" spans="2:21">
      <c r="B7" s="478">
        <v>17012</v>
      </c>
      <c r="C7" s="478" t="s">
        <v>0</v>
      </c>
      <c r="D7" s="10">
        <v>1</v>
      </c>
      <c r="E7" s="461">
        <v>0</v>
      </c>
      <c r="F7" s="462">
        <v>0</v>
      </c>
      <c r="G7" s="462">
        <v>0</v>
      </c>
      <c r="H7" s="462">
        <v>0</v>
      </c>
      <c r="I7" s="461">
        <v>0.22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0.99099999999999999</v>
      </c>
      <c r="Q7" s="936"/>
      <c r="R7" s="936"/>
      <c r="S7" s="936"/>
      <c r="T7" s="936"/>
      <c r="U7" s="936"/>
    </row>
    <row r="8" spans="2:21">
      <c r="B8" s="478">
        <v>14016</v>
      </c>
      <c r="C8" s="478" t="s">
        <v>339</v>
      </c>
      <c r="D8" s="10">
        <v>5</v>
      </c>
      <c r="E8" s="461">
        <v>47.05</v>
      </c>
      <c r="F8" s="462">
        <v>0</v>
      </c>
      <c r="G8" s="462">
        <v>5</v>
      </c>
      <c r="H8" s="462">
        <v>0</v>
      </c>
      <c r="I8" s="461">
        <v>0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936"/>
      <c r="R8" s="936"/>
      <c r="S8" s="936"/>
      <c r="T8" s="936"/>
      <c r="U8" s="936"/>
    </row>
    <row r="9" spans="2:21">
      <c r="B9" s="478">
        <v>11163</v>
      </c>
      <c r="C9" s="478" t="s">
        <v>35</v>
      </c>
      <c r="D9" s="10">
        <v>100</v>
      </c>
      <c r="E9" s="461">
        <v>221</v>
      </c>
      <c r="F9" s="462">
        <v>18.600000000000001</v>
      </c>
      <c r="G9" s="462">
        <v>15.1</v>
      </c>
      <c r="H9" s="462">
        <v>0</v>
      </c>
      <c r="I9" s="461">
        <v>6</v>
      </c>
      <c r="J9" s="471">
        <v>1.1000000000000001</v>
      </c>
      <c r="K9" s="472">
        <v>12</v>
      </c>
      <c r="L9" s="473">
        <v>0.62</v>
      </c>
      <c r="M9" s="474">
        <v>0.22</v>
      </c>
      <c r="N9" s="472">
        <v>2</v>
      </c>
      <c r="O9" s="475">
        <v>0</v>
      </c>
      <c r="P9" s="475">
        <v>0.1</v>
      </c>
      <c r="Q9" s="936"/>
      <c r="R9" s="936"/>
      <c r="S9" s="936"/>
      <c r="T9" s="936"/>
      <c r="U9" s="936"/>
    </row>
    <row r="10" spans="2:21">
      <c r="B10" s="478">
        <v>6153</v>
      </c>
      <c r="C10" s="478" t="s">
        <v>16</v>
      </c>
      <c r="D10" s="10">
        <v>50</v>
      </c>
      <c r="E10" s="461">
        <v>18.5</v>
      </c>
      <c r="F10" s="462">
        <v>0.5</v>
      </c>
      <c r="G10" s="462">
        <v>0.05</v>
      </c>
      <c r="H10" s="462">
        <v>4.4000000000000004</v>
      </c>
      <c r="I10" s="461">
        <v>10.5</v>
      </c>
      <c r="J10" s="471">
        <v>0.1</v>
      </c>
      <c r="K10" s="472">
        <v>0</v>
      </c>
      <c r="L10" s="473">
        <v>1.4999999999999999E-2</v>
      </c>
      <c r="M10" s="474">
        <v>5.0000000000000001E-3</v>
      </c>
      <c r="N10" s="472">
        <v>4</v>
      </c>
      <c r="O10" s="475">
        <v>0.8</v>
      </c>
      <c r="P10" s="475">
        <v>0</v>
      </c>
      <c r="Q10" s="936"/>
      <c r="R10" s="936"/>
      <c r="S10" s="936"/>
      <c r="T10" s="936"/>
      <c r="U10" s="936"/>
    </row>
    <row r="11" spans="2:21">
      <c r="B11" s="478">
        <v>6227</v>
      </c>
      <c r="C11" s="478" t="s">
        <v>27</v>
      </c>
      <c r="D11" s="10">
        <v>5</v>
      </c>
      <c r="E11" s="461">
        <v>1.55</v>
      </c>
      <c r="F11" s="462">
        <v>7.4999999999999997E-2</v>
      </c>
      <c r="G11" s="462">
        <v>1.4999999999999999E-2</v>
      </c>
      <c r="H11" s="462">
        <v>0.35</v>
      </c>
      <c r="I11" s="461">
        <v>2.7</v>
      </c>
      <c r="J11" s="471">
        <v>3.5000000000000003E-2</v>
      </c>
      <c r="K11" s="472">
        <v>7.5</v>
      </c>
      <c r="L11" s="473">
        <v>2.5000000000000001E-3</v>
      </c>
      <c r="M11" s="474">
        <v>4.4999999999999997E-3</v>
      </c>
      <c r="N11" s="472">
        <v>1.55</v>
      </c>
      <c r="O11" s="475">
        <v>0.14499999999999999</v>
      </c>
      <c r="P11" s="475">
        <v>0</v>
      </c>
      <c r="Q11" s="936"/>
      <c r="R11" s="936"/>
      <c r="S11" s="936"/>
      <c r="T11" s="936"/>
      <c r="U11" s="936"/>
    </row>
    <row r="12" spans="2:21">
      <c r="B12" s="478">
        <v>8013</v>
      </c>
      <c r="C12" s="478" t="s">
        <v>49</v>
      </c>
      <c r="D12" s="10">
        <v>6</v>
      </c>
      <c r="E12" s="461">
        <v>10.92</v>
      </c>
      <c r="F12" s="462">
        <v>1.1580000000000001</v>
      </c>
      <c r="G12" s="462">
        <v>0.22200000000000003</v>
      </c>
      <c r="H12" s="462">
        <v>3.8039999999999998</v>
      </c>
      <c r="I12" s="461">
        <v>0.6</v>
      </c>
      <c r="J12" s="471">
        <v>0.10199999999999999</v>
      </c>
      <c r="K12" s="472">
        <v>0</v>
      </c>
      <c r="L12" s="473">
        <v>0.03</v>
      </c>
      <c r="M12" s="474">
        <v>8.3999999999999991E-2</v>
      </c>
      <c r="N12" s="472">
        <v>0</v>
      </c>
      <c r="O12" s="475">
        <v>2.46</v>
      </c>
      <c r="P12" s="475">
        <v>0</v>
      </c>
      <c r="Q12" s="936"/>
      <c r="R12" s="936"/>
      <c r="S12" s="936"/>
      <c r="T12" s="936"/>
      <c r="U12" s="936"/>
    </row>
    <row r="13" spans="2:21">
      <c r="B13" s="478">
        <v>6150</v>
      </c>
      <c r="C13" s="478" t="s">
        <v>75</v>
      </c>
      <c r="D13" s="10">
        <v>25</v>
      </c>
      <c r="E13" s="461">
        <v>7.5</v>
      </c>
      <c r="F13" s="462">
        <v>0.875</v>
      </c>
      <c r="G13" s="462">
        <v>0.05</v>
      </c>
      <c r="H13" s="462">
        <v>1.375</v>
      </c>
      <c r="I13" s="461">
        <v>4.25</v>
      </c>
      <c r="J13" s="471">
        <v>0.1</v>
      </c>
      <c r="K13" s="472">
        <v>0.25</v>
      </c>
      <c r="L13" s="473">
        <v>0.01</v>
      </c>
      <c r="M13" s="474">
        <v>2.2499999999999999E-2</v>
      </c>
      <c r="N13" s="472">
        <v>2</v>
      </c>
      <c r="O13" s="475">
        <v>0.82499999999999996</v>
      </c>
      <c r="P13" s="475">
        <v>0</v>
      </c>
      <c r="Q13" s="936"/>
      <c r="R13" s="936"/>
      <c r="S13" s="936"/>
      <c r="T13" s="936"/>
      <c r="U13" s="936"/>
    </row>
    <row r="14" spans="2:21">
      <c r="B14" s="478">
        <v>6103</v>
      </c>
      <c r="C14" s="478" t="s">
        <v>70</v>
      </c>
      <c r="D14" s="10">
        <v>2</v>
      </c>
      <c r="E14" s="461">
        <v>0.6</v>
      </c>
      <c r="F14" s="462">
        <v>1.8000000000000002E-2</v>
      </c>
      <c r="G14" s="462">
        <v>6.0000000000000001E-3</v>
      </c>
      <c r="H14" s="462">
        <v>0.13200000000000001</v>
      </c>
      <c r="I14" s="461">
        <v>0.24</v>
      </c>
      <c r="J14" s="471">
        <v>0.01</v>
      </c>
      <c r="K14" s="472">
        <v>0</v>
      </c>
      <c r="L14" s="473">
        <v>5.9999999999999995E-4</v>
      </c>
      <c r="M14" s="474">
        <v>4.0000000000000002E-4</v>
      </c>
      <c r="N14" s="472">
        <v>0.04</v>
      </c>
      <c r="O14" s="475">
        <v>4.2000000000000003E-2</v>
      </c>
      <c r="P14" s="475">
        <v>0</v>
      </c>
      <c r="Q14" s="936"/>
      <c r="R14" s="936"/>
      <c r="S14" s="936"/>
      <c r="T14" s="936"/>
      <c r="U14" s="936"/>
    </row>
    <row r="15" spans="2:21">
      <c r="B15" s="478">
        <v>17012</v>
      </c>
      <c r="C15" s="478" t="s">
        <v>0</v>
      </c>
      <c r="D15" s="10">
        <v>1.5</v>
      </c>
      <c r="E15" s="461">
        <v>0</v>
      </c>
      <c r="F15" s="462">
        <v>0</v>
      </c>
      <c r="G15" s="462">
        <v>0</v>
      </c>
      <c r="H15" s="462">
        <v>0</v>
      </c>
      <c r="I15" s="461">
        <v>0.33</v>
      </c>
      <c r="J15" s="471">
        <v>0</v>
      </c>
      <c r="K15" s="472">
        <v>0</v>
      </c>
      <c r="L15" s="473">
        <v>0</v>
      </c>
      <c r="M15" s="474">
        <v>0</v>
      </c>
      <c r="N15" s="472">
        <v>0</v>
      </c>
      <c r="O15" s="475">
        <v>0</v>
      </c>
      <c r="P15" s="475">
        <v>1.4864999999999997</v>
      </c>
      <c r="Q15" s="936"/>
      <c r="R15" s="936"/>
      <c r="S15" s="936"/>
      <c r="T15" s="936"/>
      <c r="U15" s="936"/>
    </row>
    <row r="16" spans="2:21">
      <c r="B16" s="478">
        <v>3003</v>
      </c>
      <c r="C16" s="478" t="s">
        <v>4</v>
      </c>
      <c r="D16" s="10">
        <v>3</v>
      </c>
      <c r="E16" s="461">
        <v>11.52</v>
      </c>
      <c r="F16" s="462">
        <v>0</v>
      </c>
      <c r="G16" s="462">
        <v>0</v>
      </c>
      <c r="H16" s="462">
        <v>2.9760000000000004</v>
      </c>
      <c r="I16" s="461">
        <v>0.03</v>
      </c>
      <c r="J16" s="471">
        <v>0</v>
      </c>
      <c r="K16" s="472">
        <v>0</v>
      </c>
      <c r="L16" s="473">
        <v>0</v>
      </c>
      <c r="M16" s="474">
        <v>0</v>
      </c>
      <c r="N16" s="472">
        <v>0</v>
      </c>
      <c r="O16" s="475">
        <v>0</v>
      </c>
      <c r="P16" s="475">
        <v>0</v>
      </c>
      <c r="Q16" s="936"/>
      <c r="R16" s="936"/>
      <c r="S16" s="936"/>
      <c r="T16" s="936"/>
      <c r="U16" s="936"/>
    </row>
    <row r="17" spans="2:21">
      <c r="B17" s="478">
        <v>16023</v>
      </c>
      <c r="C17" s="478" t="s">
        <v>663</v>
      </c>
      <c r="D17" s="10">
        <v>15</v>
      </c>
      <c r="E17" s="461">
        <v>16.350000000000001</v>
      </c>
      <c r="F17" s="462">
        <v>1.4999999999999999E-2</v>
      </c>
      <c r="G17" s="462">
        <v>0</v>
      </c>
      <c r="H17" s="462">
        <v>0.79500000000000004</v>
      </c>
      <c r="I17" s="461">
        <v>0.3</v>
      </c>
      <c r="J17" s="471">
        <v>0</v>
      </c>
      <c r="K17" s="472">
        <v>0</v>
      </c>
      <c r="L17" s="473">
        <v>0</v>
      </c>
      <c r="M17" s="474">
        <v>0</v>
      </c>
      <c r="N17" s="472">
        <v>0</v>
      </c>
      <c r="O17" s="475">
        <v>0</v>
      </c>
      <c r="P17" s="475">
        <v>0</v>
      </c>
      <c r="Q17" s="936"/>
      <c r="R17" s="936"/>
      <c r="S17" s="936"/>
      <c r="T17" s="936"/>
      <c r="U17" s="936"/>
    </row>
    <row r="18" spans="2:21">
      <c r="B18" s="478">
        <v>14002</v>
      </c>
      <c r="C18" s="478" t="s">
        <v>14</v>
      </c>
      <c r="D18" s="10">
        <v>1</v>
      </c>
      <c r="E18" s="461">
        <v>9.2100000000000009</v>
      </c>
      <c r="F18" s="462">
        <v>0</v>
      </c>
      <c r="G18" s="462">
        <v>1</v>
      </c>
      <c r="H18" s="462">
        <v>0</v>
      </c>
      <c r="I18" s="461">
        <v>0.01</v>
      </c>
      <c r="J18" s="471">
        <v>1E-3</v>
      </c>
      <c r="K18" s="472">
        <v>0</v>
      </c>
      <c r="L18" s="473">
        <v>0</v>
      </c>
      <c r="M18" s="474">
        <v>0</v>
      </c>
      <c r="N18" s="472">
        <v>0</v>
      </c>
      <c r="O18" s="475">
        <v>0</v>
      </c>
      <c r="P18" s="475">
        <v>0</v>
      </c>
      <c r="Q18" s="936"/>
      <c r="R18" s="936"/>
      <c r="S18" s="936"/>
      <c r="T18" s="936"/>
      <c r="U18" s="936"/>
    </row>
    <row r="19" spans="2:21">
      <c r="B19" s="478">
        <v>2034</v>
      </c>
      <c r="C19" s="478" t="s">
        <v>3</v>
      </c>
      <c r="D19" s="10">
        <v>7</v>
      </c>
      <c r="E19" s="461">
        <v>23.1</v>
      </c>
      <c r="F19" s="462">
        <v>7.000000000000001E-3</v>
      </c>
      <c r="G19" s="462">
        <v>7.000000000000001E-3</v>
      </c>
      <c r="H19" s="462">
        <v>5.7119999999999997</v>
      </c>
      <c r="I19" s="461">
        <v>0.7</v>
      </c>
      <c r="J19" s="471">
        <v>4.2000000000000003E-2</v>
      </c>
      <c r="K19" s="472">
        <v>0</v>
      </c>
      <c r="L19" s="473">
        <v>0</v>
      </c>
      <c r="M19" s="474">
        <v>0</v>
      </c>
      <c r="N19" s="472">
        <v>0</v>
      </c>
      <c r="O19" s="475">
        <v>0</v>
      </c>
      <c r="P19" s="475">
        <v>0</v>
      </c>
      <c r="Q19" s="936"/>
      <c r="R19" s="936"/>
      <c r="S19" s="936"/>
      <c r="T19" s="936"/>
      <c r="U19" s="936"/>
    </row>
    <row r="20" spans="2:21">
      <c r="B20" s="478">
        <v>17007</v>
      </c>
      <c r="C20" s="478" t="s">
        <v>5</v>
      </c>
      <c r="D20" s="10">
        <v>0.47</v>
      </c>
      <c r="E20" s="461">
        <v>0.3337</v>
      </c>
      <c r="F20" s="462">
        <v>3.619E-2</v>
      </c>
      <c r="G20" s="462">
        <v>0</v>
      </c>
      <c r="H20" s="462">
        <v>4.7469999999999998E-2</v>
      </c>
      <c r="I20" s="461">
        <v>0.13629999999999998</v>
      </c>
      <c r="J20" s="471">
        <v>7.9899999999999988E-3</v>
      </c>
      <c r="K20" s="472">
        <v>0</v>
      </c>
      <c r="L20" s="473">
        <v>2.3499999999999999E-4</v>
      </c>
      <c r="M20" s="474">
        <v>7.9900000000000001E-4</v>
      </c>
      <c r="N20" s="472">
        <v>0</v>
      </c>
      <c r="O20" s="475">
        <v>0</v>
      </c>
      <c r="P20" s="475">
        <v>6.8149999999999988E-2</v>
      </c>
      <c r="Q20" s="936"/>
      <c r="R20" s="936"/>
      <c r="S20" s="936"/>
      <c r="T20" s="936"/>
      <c r="U20" s="936"/>
    </row>
    <row r="21" spans="2:21">
      <c r="B21" s="9">
        <v>17057</v>
      </c>
      <c r="C21" s="9" t="s">
        <v>783</v>
      </c>
      <c r="D21" s="40">
        <v>0.16</v>
      </c>
      <c r="E21" s="269">
        <v>0.6976</v>
      </c>
      <c r="F21" s="268">
        <v>5.28E-2</v>
      </c>
      <c r="G21" s="268">
        <v>2.2880000000000001E-2</v>
      </c>
      <c r="H21" s="268">
        <v>6.992000000000001E-2</v>
      </c>
      <c r="I21" s="269">
        <v>0.4</v>
      </c>
      <c r="J21" s="268">
        <v>1.7760000000000001E-2</v>
      </c>
      <c r="K21" s="270">
        <v>4.7999999999999996E-3</v>
      </c>
      <c r="L21" s="271">
        <v>1.168E-3</v>
      </c>
      <c r="M21" s="272">
        <v>4.1600000000000003E-4</v>
      </c>
      <c r="N21" s="270">
        <v>0</v>
      </c>
      <c r="O21" s="273">
        <v>0</v>
      </c>
      <c r="P21" s="273">
        <v>1.6000000000000001E-4</v>
      </c>
      <c r="Q21" s="937"/>
      <c r="R21" s="937"/>
      <c r="S21" s="937"/>
      <c r="T21" s="937"/>
      <c r="U21" s="937"/>
    </row>
    <row r="22" spans="2:21">
      <c r="C22" s="478" t="s">
        <v>220</v>
      </c>
      <c r="D22" s="10">
        <v>444.13000000000005</v>
      </c>
      <c r="E22" s="248">
        <v>1185.3912999999995</v>
      </c>
      <c r="F22" s="462">
        <v>41.77899</v>
      </c>
      <c r="G22" s="462">
        <v>25.108880000000003</v>
      </c>
      <c r="H22" s="462">
        <v>187.86338999999998</v>
      </c>
      <c r="I22" s="461">
        <v>69.996300000000019</v>
      </c>
      <c r="J22" s="471">
        <v>3.3757499999999996</v>
      </c>
      <c r="K22" s="472">
        <v>19.754799999999999</v>
      </c>
      <c r="L22" s="473">
        <v>1.0857029999999999</v>
      </c>
      <c r="M22" s="474">
        <v>0.50201499999999988</v>
      </c>
      <c r="N22" s="472">
        <v>9.61</v>
      </c>
      <c r="O22" s="475">
        <v>10.123999999999999</v>
      </c>
      <c r="P22" s="475">
        <v>2.6518100000000002</v>
      </c>
    </row>
  </sheetData>
  <mergeCells count="1">
    <mergeCell ref="Q3:U21"/>
  </mergeCells>
  <phoneticPr fontId="1"/>
  <pageMargins left="0.7" right="0.7" top="0.75" bottom="0.75" header="0.3" footer="0.3"/>
  <pageSetup paperSize="9" scale="74" orientation="landscape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3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1586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2">
        <v>12020</v>
      </c>
      <c r="C3" s="22" t="s">
        <v>1614</v>
      </c>
      <c r="D3" s="173">
        <v>65</v>
      </c>
      <c r="E3" s="220">
        <v>139.1</v>
      </c>
      <c r="F3" s="221">
        <v>8.9049999999999994</v>
      </c>
      <c r="G3" s="221">
        <v>10.725</v>
      </c>
      <c r="H3" s="221">
        <v>0</v>
      </c>
      <c r="I3" s="220">
        <v>58.5</v>
      </c>
      <c r="J3" s="221">
        <v>1.95</v>
      </c>
      <c r="K3" s="222">
        <v>143</v>
      </c>
      <c r="L3" s="223">
        <v>0</v>
      </c>
      <c r="M3" s="223">
        <v>0.17550000000000002</v>
      </c>
      <c r="N3" s="220">
        <v>0</v>
      </c>
      <c r="O3" s="221">
        <v>0</v>
      </c>
      <c r="P3" s="221">
        <v>1.3</v>
      </c>
      <c r="Q3" s="938"/>
      <c r="R3" s="938"/>
      <c r="S3" s="938"/>
      <c r="T3" s="938"/>
      <c r="U3" s="938"/>
    </row>
    <row r="4" spans="2:21">
      <c r="B4" s="22">
        <v>17007</v>
      </c>
      <c r="C4" s="172" t="s">
        <v>1615</v>
      </c>
      <c r="D4" s="22">
        <v>8.1</v>
      </c>
      <c r="E4" s="220">
        <v>5.7510000000000003</v>
      </c>
      <c r="F4" s="221">
        <v>0.62369999999999992</v>
      </c>
      <c r="G4" s="221">
        <v>0</v>
      </c>
      <c r="H4" s="221">
        <v>0.81809999999999983</v>
      </c>
      <c r="I4" s="220">
        <v>2.3489999999999998</v>
      </c>
      <c r="J4" s="221">
        <v>0.13769999999999999</v>
      </c>
      <c r="K4" s="222">
        <v>0</v>
      </c>
      <c r="L4" s="223">
        <v>4.0500000000000006E-3</v>
      </c>
      <c r="M4" s="223">
        <v>1.3769999999999999E-2</v>
      </c>
      <c r="N4" s="220">
        <v>0</v>
      </c>
      <c r="O4" s="221">
        <v>0</v>
      </c>
      <c r="P4" s="221">
        <v>1.1744999999999999</v>
      </c>
      <c r="Q4" s="938"/>
      <c r="R4" s="938"/>
      <c r="S4" s="938"/>
      <c r="T4" s="938"/>
      <c r="U4" s="938"/>
    </row>
    <row r="5" spans="2:21">
      <c r="B5" s="22">
        <v>17015</v>
      </c>
      <c r="C5" s="22" t="s">
        <v>1616</v>
      </c>
      <c r="D5" s="22">
        <v>2.25</v>
      </c>
      <c r="E5" s="220">
        <v>0.5625</v>
      </c>
      <c r="F5" s="221">
        <v>2.2500000000000003E-3</v>
      </c>
      <c r="G5" s="221">
        <v>0</v>
      </c>
      <c r="H5" s="221">
        <v>5.3999999999999992E-2</v>
      </c>
      <c r="I5" s="220">
        <v>4.4999999999999998E-2</v>
      </c>
      <c r="J5" s="221">
        <v>0</v>
      </c>
      <c r="K5" s="222">
        <v>0</v>
      </c>
      <c r="L5" s="223">
        <v>2.2499999999999999E-4</v>
      </c>
      <c r="M5" s="223">
        <v>2.2499999999999999E-4</v>
      </c>
      <c r="N5" s="220">
        <v>0</v>
      </c>
      <c r="O5" s="221">
        <v>0</v>
      </c>
      <c r="P5" s="221">
        <v>0</v>
      </c>
      <c r="Q5" s="938"/>
      <c r="R5" s="938"/>
      <c r="S5" s="938"/>
      <c r="T5" s="938"/>
      <c r="U5" s="938"/>
    </row>
    <row r="6" spans="2:21">
      <c r="B6" s="22">
        <v>3003</v>
      </c>
      <c r="C6" s="22" t="s">
        <v>1617</v>
      </c>
      <c r="D6" s="22">
        <v>0.45</v>
      </c>
      <c r="E6" s="220">
        <v>1.7280000000000002</v>
      </c>
      <c r="F6" s="221">
        <v>0</v>
      </c>
      <c r="G6" s="221">
        <v>0</v>
      </c>
      <c r="H6" s="221">
        <v>0.44640000000000002</v>
      </c>
      <c r="I6" s="220">
        <v>4.5000000000000005E-3</v>
      </c>
      <c r="J6" s="221">
        <v>0</v>
      </c>
      <c r="K6" s="222">
        <v>0</v>
      </c>
      <c r="L6" s="223">
        <v>0</v>
      </c>
      <c r="M6" s="223">
        <v>0</v>
      </c>
      <c r="N6" s="220">
        <v>0</v>
      </c>
      <c r="O6" s="221">
        <v>0</v>
      </c>
      <c r="P6" s="221">
        <v>0</v>
      </c>
      <c r="Q6" s="938"/>
      <c r="R6" s="938"/>
      <c r="S6" s="938"/>
      <c r="T6" s="938"/>
      <c r="U6" s="938"/>
    </row>
    <row r="7" spans="2:21">
      <c r="B7" s="22">
        <v>14002</v>
      </c>
      <c r="C7" s="22" t="s">
        <v>1618</v>
      </c>
      <c r="D7" s="22">
        <v>0.3</v>
      </c>
      <c r="E7" s="220">
        <v>2.7629999999999999</v>
      </c>
      <c r="F7" s="221">
        <v>0</v>
      </c>
      <c r="G7" s="221">
        <v>0.3</v>
      </c>
      <c r="H7" s="221">
        <v>0</v>
      </c>
      <c r="I7" s="220">
        <v>3.0000000000000001E-3</v>
      </c>
      <c r="J7" s="221">
        <v>2.9999999999999997E-4</v>
      </c>
      <c r="K7" s="222">
        <v>0</v>
      </c>
      <c r="L7" s="223">
        <v>0</v>
      </c>
      <c r="M7" s="223">
        <v>0</v>
      </c>
      <c r="N7" s="220">
        <v>0</v>
      </c>
      <c r="O7" s="221">
        <v>0</v>
      </c>
      <c r="P7" s="221">
        <v>0</v>
      </c>
      <c r="Q7" s="938"/>
      <c r="R7" s="938"/>
      <c r="S7" s="938"/>
      <c r="T7" s="938"/>
      <c r="U7" s="938"/>
    </row>
    <row r="8" spans="2:21">
      <c r="B8" s="28"/>
      <c r="C8" s="28" t="s">
        <v>1619</v>
      </c>
      <c r="D8" s="23">
        <v>76.099999999999994</v>
      </c>
      <c r="E8" s="583">
        <v>149.90450000000001</v>
      </c>
      <c r="F8" s="584">
        <v>9.5309499999999989</v>
      </c>
      <c r="G8" s="584">
        <v>11.025</v>
      </c>
      <c r="H8" s="584">
        <v>1.3184999999999998</v>
      </c>
      <c r="I8" s="583">
        <v>60.901499999999999</v>
      </c>
      <c r="J8" s="584">
        <v>2.0880000000000001</v>
      </c>
      <c r="K8" s="585">
        <v>143</v>
      </c>
      <c r="L8" s="586">
        <v>4.275000000000001E-3</v>
      </c>
      <c r="M8" s="586">
        <v>0.18949500000000002</v>
      </c>
      <c r="N8" s="583">
        <v>0</v>
      </c>
      <c r="O8" s="584">
        <v>0</v>
      </c>
      <c r="P8" s="584">
        <v>2.4744999999999999</v>
      </c>
      <c r="Q8" s="265"/>
      <c r="R8" s="265"/>
      <c r="S8" s="265"/>
      <c r="T8" s="265"/>
      <c r="U8" s="265"/>
    </row>
    <row r="9" spans="2:21">
      <c r="D9" s="14"/>
      <c r="E9" s="14"/>
      <c r="F9" s="14"/>
      <c r="G9" s="14"/>
    </row>
  </sheetData>
  <mergeCells count="1">
    <mergeCell ref="Q3:U7"/>
  </mergeCells>
  <phoneticPr fontId="1"/>
  <pageMargins left="0.7" right="0.7" top="0.75" bottom="0.75" header="0.3" footer="0.3"/>
  <pageSetup paperSize="9" scale="79" orientation="landscape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3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5.2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1039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10">
        <v>17024</v>
      </c>
      <c r="C3" s="29" t="s">
        <v>195</v>
      </c>
      <c r="D3" s="10">
        <v>500</v>
      </c>
      <c r="E3" s="461">
        <f ca="1">'[2]17'!E$26*$F3/100</f>
        <v>35</v>
      </c>
      <c r="F3" s="462">
        <f ca="1">'[2]17'!G$26*$F3/100</f>
        <v>5.5</v>
      </c>
      <c r="G3" s="462">
        <f ca="1">'[2]17'!I$26*$F3/100</f>
        <v>1</v>
      </c>
      <c r="H3" s="462">
        <f ca="1">'[2]17'!K$26*$F3/100</f>
        <v>0</v>
      </c>
      <c r="I3" s="461">
        <f ca="1">'[2]17'!O$26*$F3/100</f>
        <v>10</v>
      </c>
      <c r="J3" s="471">
        <f ca="1">'[2]17'!R$26*$F3/100</f>
        <v>2.5</v>
      </c>
      <c r="K3" s="472">
        <f ca="1">'[2]17'!AE$26*$F3/100</f>
        <v>0</v>
      </c>
      <c r="L3" s="473">
        <f ca="1">'[2]17'!AM$26*$F3/100</f>
        <v>0.1</v>
      </c>
      <c r="M3" s="474">
        <f ca="1">'[2]17'!AN$26*$F3/100</f>
        <v>0.45</v>
      </c>
      <c r="N3" s="472">
        <f ca="1">'[2]17'!AV$26*$F3/100</f>
        <v>0</v>
      </c>
      <c r="O3" s="475">
        <f ca="1">'[2]17'!BC$26*$F3/100</f>
        <v>0</v>
      </c>
      <c r="P3" s="475">
        <f ca="1">'[2]17'!BD$26*$F3/100</f>
        <v>0.5</v>
      </c>
      <c r="Q3" s="31"/>
      <c r="R3" s="31"/>
      <c r="S3" s="31"/>
      <c r="T3" s="31"/>
      <c r="U3" s="31"/>
    </row>
    <row r="4" spans="2:21">
      <c r="D4" s="14"/>
      <c r="E4" s="15"/>
      <c r="F4" s="3"/>
      <c r="G4" s="3"/>
      <c r="H4" s="3"/>
      <c r="I4" s="2"/>
      <c r="J4" s="4"/>
      <c r="K4" s="7"/>
      <c r="L4" s="5"/>
      <c r="M4" s="6"/>
      <c r="N4" s="7"/>
      <c r="O4" s="8"/>
      <c r="P4" s="8"/>
    </row>
    <row r="5" spans="2:21">
      <c r="D5" s="14"/>
      <c r="E5" s="14"/>
      <c r="F5" s="14"/>
      <c r="G5" s="14"/>
    </row>
    <row r="6" spans="2:21">
      <c r="C6" s="10"/>
      <c r="D6" s="17"/>
      <c r="E6" s="18"/>
      <c r="F6" s="17"/>
      <c r="G6" s="18"/>
      <c r="H6" s="11"/>
      <c r="I6" s="12"/>
      <c r="J6" s="12"/>
      <c r="K6" s="12"/>
      <c r="L6" s="12"/>
      <c r="M6" s="12"/>
      <c r="N6" s="12"/>
      <c r="O6" s="12"/>
      <c r="P6" s="12"/>
    </row>
    <row r="7" spans="2:21">
      <c r="C7" s="10"/>
      <c r="D7" s="1"/>
      <c r="E7" s="12"/>
      <c r="F7" s="12"/>
      <c r="G7" s="12"/>
      <c r="H7" s="12"/>
      <c r="I7" s="1"/>
      <c r="J7" s="12"/>
      <c r="K7" s="12"/>
      <c r="L7" s="12"/>
      <c r="M7" s="12"/>
      <c r="N7" s="12"/>
      <c r="O7" s="12"/>
      <c r="P7" s="12"/>
    </row>
    <row r="8" spans="2:21">
      <c r="C8" s="10"/>
      <c r="D8" s="1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</row>
    <row r="9" spans="2:21">
      <c r="C9" s="10"/>
      <c r="D9" s="1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2:21"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</sheetData>
  <phoneticPr fontId="1"/>
  <pageMargins left="0.7" right="0.7" top="0.75" bottom="0.75" header="0.3" footer="0.3"/>
  <pageSetup paperSize="9" scale="83" orientation="landscape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34.25" style="478" customWidth="1"/>
    <col min="4" max="16" width="11.125" style="478" customWidth="1"/>
    <col min="17" max="16384" width="9" style="478"/>
  </cols>
  <sheetData>
    <row r="1" spans="1:21">
      <c r="B1" s="30" t="s">
        <v>2286</v>
      </c>
    </row>
    <row r="2" spans="1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 s="30" customFormat="1">
      <c r="A3" s="478"/>
      <c r="B3" s="365" t="s">
        <v>1594</v>
      </c>
      <c r="C3" s="366" t="s">
        <v>1045</v>
      </c>
      <c r="D3" s="176">
        <v>100</v>
      </c>
      <c r="E3" s="176">
        <v>3</v>
      </c>
      <c r="F3" s="176">
        <v>0.8</v>
      </c>
      <c r="G3" s="176">
        <v>0</v>
      </c>
      <c r="H3" s="176">
        <v>0</v>
      </c>
      <c r="I3" s="176">
        <v>3</v>
      </c>
      <c r="J3" s="176">
        <v>0</v>
      </c>
      <c r="K3" s="176">
        <v>0</v>
      </c>
      <c r="L3" s="176">
        <v>0.15</v>
      </c>
      <c r="M3" s="176">
        <v>0.03</v>
      </c>
      <c r="N3" s="176">
        <v>0</v>
      </c>
      <c r="O3" s="176">
        <v>0</v>
      </c>
      <c r="P3" s="176">
        <v>0.1</v>
      </c>
      <c r="Q3" s="974"/>
      <c r="R3" s="980"/>
      <c r="S3" s="980"/>
      <c r="T3" s="980"/>
      <c r="U3" s="980"/>
    </row>
    <row r="4" spans="1:21" s="30" customFormat="1">
      <c r="A4" s="478"/>
      <c r="B4" s="365" t="s">
        <v>1593</v>
      </c>
      <c r="C4" s="366" t="s">
        <v>372</v>
      </c>
      <c r="D4" s="176">
        <v>0.6</v>
      </c>
      <c r="E4" s="176">
        <v>0</v>
      </c>
      <c r="F4" s="176">
        <v>0</v>
      </c>
      <c r="G4" s="176">
        <v>0</v>
      </c>
      <c r="H4" s="176">
        <v>0</v>
      </c>
      <c r="I4" s="176">
        <v>0.13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0.59</v>
      </c>
      <c r="Q4" s="972"/>
      <c r="R4" s="972"/>
      <c r="S4" s="972"/>
      <c r="T4" s="972"/>
      <c r="U4" s="972"/>
    </row>
    <row r="5" spans="1:21" s="30" customFormat="1">
      <c r="A5" s="478"/>
      <c r="B5" s="365" t="s">
        <v>1592</v>
      </c>
      <c r="C5" s="366" t="s">
        <v>366</v>
      </c>
      <c r="D5" s="176">
        <v>3</v>
      </c>
      <c r="E5" s="176">
        <v>3.27</v>
      </c>
      <c r="F5" s="176">
        <v>0.01</v>
      </c>
      <c r="G5" s="176">
        <v>0</v>
      </c>
      <c r="H5" s="176">
        <v>0.15</v>
      </c>
      <c r="I5" s="176">
        <v>0.09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972"/>
      <c r="R5" s="972"/>
      <c r="S5" s="972"/>
      <c r="T5" s="972"/>
      <c r="U5" s="972"/>
    </row>
    <row r="6" spans="1:21" s="30" customFormat="1">
      <c r="A6" s="478"/>
      <c r="B6" s="365" t="s">
        <v>1591</v>
      </c>
      <c r="C6" s="366" t="s">
        <v>383</v>
      </c>
      <c r="D6" s="176">
        <v>1.5</v>
      </c>
      <c r="E6" s="176">
        <v>0.81</v>
      </c>
      <c r="F6" s="176">
        <v>0.09</v>
      </c>
      <c r="G6" s="176">
        <v>0</v>
      </c>
      <c r="H6" s="176">
        <v>0.12</v>
      </c>
      <c r="I6" s="176">
        <v>0.36</v>
      </c>
      <c r="J6" s="176">
        <v>0.02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0.24</v>
      </c>
      <c r="Q6" s="972"/>
      <c r="R6" s="972"/>
      <c r="S6" s="972"/>
      <c r="T6" s="972"/>
      <c r="U6" s="972"/>
    </row>
    <row r="7" spans="1:21" s="30" customFormat="1">
      <c r="A7" s="478"/>
      <c r="B7" s="365" t="s">
        <v>1590</v>
      </c>
      <c r="C7" s="366" t="s">
        <v>559</v>
      </c>
      <c r="D7" s="176">
        <v>10</v>
      </c>
      <c r="E7" s="176">
        <v>17.899999999999999</v>
      </c>
      <c r="F7" s="176">
        <v>1.26</v>
      </c>
      <c r="G7" s="176">
        <v>1.31</v>
      </c>
      <c r="H7" s="176">
        <v>0.03</v>
      </c>
      <c r="I7" s="176">
        <v>6</v>
      </c>
      <c r="J7" s="176">
        <v>0.31</v>
      </c>
      <c r="K7" s="176">
        <v>35</v>
      </c>
      <c r="L7" s="176">
        <v>0.01</v>
      </c>
      <c r="M7" s="176">
        <v>7.0000000000000007E-2</v>
      </c>
      <c r="N7" s="176">
        <v>0</v>
      </c>
      <c r="O7" s="176">
        <v>0</v>
      </c>
      <c r="P7" s="176">
        <v>0.03</v>
      </c>
      <c r="Q7" s="972"/>
      <c r="R7" s="972"/>
      <c r="S7" s="972"/>
      <c r="T7" s="972"/>
      <c r="U7" s="972"/>
    </row>
    <row r="8" spans="1:21" s="30" customFormat="1">
      <c r="A8" s="478"/>
      <c r="B8" s="365" t="s">
        <v>1589</v>
      </c>
      <c r="C8" s="366" t="s">
        <v>1041</v>
      </c>
      <c r="D8" s="176">
        <v>2</v>
      </c>
      <c r="E8" s="176">
        <v>6.84</v>
      </c>
      <c r="F8" s="176">
        <v>0</v>
      </c>
      <c r="G8" s="176">
        <v>0</v>
      </c>
      <c r="H8" s="176">
        <v>1.69</v>
      </c>
      <c r="I8" s="176">
        <v>1.38</v>
      </c>
      <c r="J8" s="176">
        <v>0.02</v>
      </c>
      <c r="K8" s="176">
        <v>0</v>
      </c>
      <c r="L8" s="176">
        <v>0</v>
      </c>
      <c r="M8" s="176">
        <v>0</v>
      </c>
      <c r="N8" s="176">
        <v>0</v>
      </c>
      <c r="O8" s="176">
        <v>0.03</v>
      </c>
      <c r="P8" s="176">
        <v>0</v>
      </c>
      <c r="Q8" s="972"/>
      <c r="R8" s="972"/>
      <c r="S8" s="972"/>
      <c r="T8" s="972"/>
      <c r="U8" s="972"/>
    </row>
    <row r="9" spans="1:21" s="30" customFormat="1">
      <c r="A9" s="478"/>
      <c r="B9" s="365" t="s">
        <v>1588</v>
      </c>
      <c r="C9" s="366" t="s">
        <v>1040</v>
      </c>
      <c r="D9" s="176">
        <v>5</v>
      </c>
      <c r="E9" s="176">
        <v>1.85</v>
      </c>
      <c r="F9" s="176">
        <v>0.03</v>
      </c>
      <c r="G9" s="176">
        <v>0.01</v>
      </c>
      <c r="H9" s="176">
        <v>0.46</v>
      </c>
      <c r="I9" s="176">
        <v>1.4</v>
      </c>
      <c r="J9" s="176">
        <v>0.01</v>
      </c>
      <c r="K9" s="176">
        <v>38</v>
      </c>
      <c r="L9" s="176">
        <v>0</v>
      </c>
      <c r="M9" s="176">
        <v>0</v>
      </c>
      <c r="N9" s="176">
        <v>0.2</v>
      </c>
      <c r="O9" s="176">
        <v>0.14000000000000001</v>
      </c>
      <c r="P9" s="176">
        <v>0.01</v>
      </c>
      <c r="Q9" s="972"/>
      <c r="R9" s="972"/>
      <c r="S9" s="972"/>
      <c r="T9" s="972"/>
      <c r="U9" s="972"/>
    </row>
    <row r="10" spans="1:21" s="30" customFormat="1">
      <c r="A10" s="478"/>
      <c r="B10" s="365" t="s">
        <v>1587</v>
      </c>
      <c r="C10" s="366" t="s">
        <v>583</v>
      </c>
      <c r="D10" s="176">
        <v>1</v>
      </c>
      <c r="E10" s="176">
        <v>0.13</v>
      </c>
      <c r="F10" s="176">
        <v>0.01</v>
      </c>
      <c r="G10" s="176">
        <v>0</v>
      </c>
      <c r="H10" s="176">
        <v>0.03</v>
      </c>
      <c r="I10" s="176">
        <v>0.47</v>
      </c>
      <c r="J10" s="176">
        <v>0.01</v>
      </c>
      <c r="K10" s="176">
        <v>2.7</v>
      </c>
      <c r="L10" s="176">
        <v>0</v>
      </c>
      <c r="M10" s="176">
        <v>0</v>
      </c>
      <c r="N10" s="176">
        <v>0.13</v>
      </c>
      <c r="O10" s="176">
        <v>0.02</v>
      </c>
      <c r="P10" s="176">
        <v>0</v>
      </c>
      <c r="Q10" s="973"/>
      <c r="R10" s="973"/>
      <c r="S10" s="973"/>
      <c r="T10" s="973"/>
      <c r="U10" s="973"/>
    </row>
    <row r="11" spans="1:21" s="30" customFormat="1">
      <c r="A11" s="478"/>
      <c r="B11" s="182"/>
      <c r="C11" s="182" t="s">
        <v>12</v>
      </c>
      <c r="D11" s="181">
        <f t="shared" ref="D11:P11" si="0">SUM(D3:D10)</f>
        <v>123.1</v>
      </c>
      <c r="E11" s="180">
        <f t="shared" si="0"/>
        <v>33.799999999999997</v>
      </c>
      <c r="F11" s="179">
        <f t="shared" si="0"/>
        <v>2.1999999999999997</v>
      </c>
      <c r="G11" s="179">
        <f t="shared" si="0"/>
        <v>1.32</v>
      </c>
      <c r="H11" s="179">
        <f t="shared" si="0"/>
        <v>2.48</v>
      </c>
      <c r="I11" s="180">
        <f t="shared" si="0"/>
        <v>12.830000000000002</v>
      </c>
      <c r="J11" s="179">
        <f t="shared" si="0"/>
        <v>0.37000000000000005</v>
      </c>
      <c r="K11" s="180">
        <f t="shared" si="0"/>
        <v>75.7</v>
      </c>
      <c r="L11" s="181">
        <f t="shared" si="0"/>
        <v>0.16</v>
      </c>
      <c r="M11" s="181">
        <f t="shared" si="0"/>
        <v>0.1</v>
      </c>
      <c r="N11" s="180">
        <f t="shared" si="0"/>
        <v>0.33</v>
      </c>
      <c r="O11" s="179">
        <f t="shared" si="0"/>
        <v>0.19</v>
      </c>
      <c r="P11" s="179">
        <f t="shared" si="0"/>
        <v>0.97</v>
      </c>
      <c r="Q11" s="180">
        <v>0</v>
      </c>
      <c r="R11" s="180">
        <v>0</v>
      </c>
      <c r="S11" s="180">
        <v>0</v>
      </c>
      <c r="T11" s="180">
        <v>0</v>
      </c>
      <c r="U11" s="180">
        <v>0</v>
      </c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0"/>
  </mergeCells>
  <phoneticPr fontId="1"/>
  <pageMargins left="0.7" right="0.7" top="0.75" bottom="0.75" header="0.3" footer="0.3"/>
  <pageSetup paperSize="9" scale="61" orientation="landscape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19.875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1:21" s="478" customFormat="1">
      <c r="B1" s="30" t="s">
        <v>2287</v>
      </c>
    </row>
    <row r="2" spans="1:21" s="478" customFormat="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 s="506" customFormat="1">
      <c r="A3" s="478"/>
      <c r="B3" s="587">
        <v>17025</v>
      </c>
      <c r="C3" s="588" t="s">
        <v>1047</v>
      </c>
      <c r="D3" s="587">
        <v>100</v>
      </c>
      <c r="E3" s="506">
        <v>3</v>
      </c>
      <c r="F3" s="506">
        <v>0.8</v>
      </c>
      <c r="G3" s="506">
        <v>0</v>
      </c>
      <c r="H3" s="506">
        <v>0</v>
      </c>
      <c r="I3" s="506">
        <v>3</v>
      </c>
      <c r="J3" s="506">
        <v>0</v>
      </c>
      <c r="K3" s="506">
        <v>0</v>
      </c>
      <c r="L3" s="506">
        <v>0.15</v>
      </c>
      <c r="M3" s="506">
        <v>0.03</v>
      </c>
      <c r="N3" s="506">
        <v>0</v>
      </c>
      <c r="O3" s="506">
        <v>0</v>
      </c>
      <c r="P3" s="506">
        <v>0.1</v>
      </c>
      <c r="Q3" s="939"/>
      <c r="R3" s="939"/>
      <c r="S3" s="939"/>
      <c r="T3" s="939"/>
      <c r="U3" s="939"/>
    </row>
    <row r="4" spans="1:21" s="506" customFormat="1">
      <c r="A4" s="478"/>
      <c r="B4" s="587">
        <v>11129</v>
      </c>
      <c r="C4" s="588" t="s">
        <v>77</v>
      </c>
      <c r="D4" s="587">
        <v>15</v>
      </c>
      <c r="E4" s="506">
        <v>58</v>
      </c>
      <c r="F4" s="506">
        <v>2.1</v>
      </c>
      <c r="G4" s="506">
        <v>5.2</v>
      </c>
      <c r="H4" s="506">
        <v>0</v>
      </c>
      <c r="I4" s="506">
        <v>0</v>
      </c>
      <c r="J4" s="506">
        <v>0.1</v>
      </c>
      <c r="K4" s="506">
        <v>2</v>
      </c>
      <c r="L4" s="506">
        <v>0.08</v>
      </c>
      <c r="M4" s="506">
        <v>0.02</v>
      </c>
      <c r="N4" s="506">
        <v>0</v>
      </c>
      <c r="O4" s="506">
        <v>0</v>
      </c>
      <c r="P4" s="506">
        <v>0</v>
      </c>
      <c r="Q4" s="940"/>
      <c r="R4" s="940"/>
      <c r="S4" s="940"/>
      <c r="T4" s="940"/>
      <c r="U4" s="940"/>
    </row>
    <row r="5" spans="1:21" s="506" customFormat="1">
      <c r="A5" s="478"/>
      <c r="B5" s="587">
        <v>10352</v>
      </c>
      <c r="C5" s="588" t="s">
        <v>76</v>
      </c>
      <c r="D5" s="587">
        <v>15</v>
      </c>
      <c r="E5" s="506">
        <v>13</v>
      </c>
      <c r="F5" s="506">
        <v>2.6</v>
      </c>
      <c r="G5" s="506">
        <v>0.2</v>
      </c>
      <c r="H5" s="506">
        <v>0.1</v>
      </c>
      <c r="I5" s="506">
        <v>2</v>
      </c>
      <c r="J5" s="506">
        <v>0</v>
      </c>
      <c r="K5" s="506">
        <v>1</v>
      </c>
      <c r="L5" s="506">
        <v>0.01</v>
      </c>
      <c r="M5" s="506">
        <v>0</v>
      </c>
      <c r="N5" s="506">
        <v>0</v>
      </c>
      <c r="O5" s="506">
        <v>0</v>
      </c>
      <c r="P5" s="506">
        <v>0.1</v>
      </c>
      <c r="Q5" s="940"/>
      <c r="R5" s="940"/>
      <c r="S5" s="940"/>
      <c r="T5" s="940"/>
      <c r="U5" s="940"/>
    </row>
    <row r="6" spans="1:21" s="506" customFormat="1">
      <c r="A6" s="478"/>
      <c r="B6" s="587">
        <v>6150</v>
      </c>
      <c r="C6" s="588" t="s">
        <v>75</v>
      </c>
      <c r="D6" s="587">
        <v>5</v>
      </c>
      <c r="E6" s="506">
        <v>2</v>
      </c>
      <c r="F6" s="506">
        <v>0.2</v>
      </c>
      <c r="G6" s="506">
        <v>0</v>
      </c>
      <c r="H6" s="506">
        <v>0.3</v>
      </c>
      <c r="I6" s="506">
        <v>1</v>
      </c>
      <c r="J6" s="506">
        <v>0</v>
      </c>
      <c r="K6" s="506">
        <v>0</v>
      </c>
      <c r="L6" s="506">
        <v>0</v>
      </c>
      <c r="M6" s="506">
        <v>0</v>
      </c>
      <c r="N6" s="506">
        <v>0</v>
      </c>
      <c r="O6" s="506">
        <v>0.2</v>
      </c>
      <c r="P6" s="506">
        <v>0</v>
      </c>
      <c r="Q6" s="940"/>
      <c r="R6" s="940"/>
      <c r="S6" s="940"/>
      <c r="T6" s="940"/>
      <c r="U6" s="940"/>
    </row>
    <row r="7" spans="1:21" s="506" customFormat="1">
      <c r="A7" s="478"/>
      <c r="B7" s="587">
        <v>6099</v>
      </c>
      <c r="C7" s="588" t="s">
        <v>1046</v>
      </c>
      <c r="D7" s="587">
        <v>5</v>
      </c>
      <c r="E7" s="506">
        <v>1</v>
      </c>
      <c r="F7" s="506">
        <v>0.1</v>
      </c>
      <c r="G7" s="506">
        <v>0</v>
      </c>
      <c r="H7" s="506">
        <v>0.2</v>
      </c>
      <c r="I7" s="506">
        <v>6</v>
      </c>
      <c r="J7" s="506">
        <v>0.1</v>
      </c>
      <c r="K7" s="506">
        <v>19</v>
      </c>
      <c r="L7" s="506">
        <v>0.01</v>
      </c>
      <c r="M7" s="506">
        <v>0.01</v>
      </c>
      <c r="N7" s="506">
        <v>1</v>
      </c>
      <c r="O7" s="506">
        <v>0.2</v>
      </c>
      <c r="P7" s="506">
        <v>0</v>
      </c>
      <c r="Q7" s="940"/>
      <c r="R7" s="940"/>
      <c r="S7" s="940"/>
      <c r="T7" s="940"/>
      <c r="U7" s="940"/>
    </row>
    <row r="8" spans="1:21" s="506" customFormat="1">
      <c r="A8" s="478"/>
      <c r="B8" s="587">
        <v>8013</v>
      </c>
      <c r="C8" s="588" t="s">
        <v>49</v>
      </c>
      <c r="D8" s="587">
        <v>1</v>
      </c>
      <c r="E8" s="506">
        <v>2</v>
      </c>
      <c r="F8" s="506">
        <v>0.2</v>
      </c>
      <c r="G8" s="506">
        <v>0</v>
      </c>
      <c r="H8" s="506">
        <v>0.6</v>
      </c>
      <c r="I8" s="506">
        <v>0</v>
      </c>
      <c r="J8" s="506">
        <v>0</v>
      </c>
      <c r="K8" s="506">
        <v>0</v>
      </c>
      <c r="L8" s="506">
        <v>0.01</v>
      </c>
      <c r="M8" s="506">
        <v>0.01</v>
      </c>
      <c r="N8" s="506">
        <v>0</v>
      </c>
      <c r="O8" s="506">
        <v>0.4</v>
      </c>
      <c r="P8" s="506">
        <v>0</v>
      </c>
      <c r="Q8" s="940"/>
      <c r="R8" s="940"/>
      <c r="S8" s="940"/>
      <c r="T8" s="940"/>
      <c r="U8" s="940"/>
    </row>
    <row r="9" spans="1:21" s="506" customFormat="1">
      <c r="A9" s="478"/>
      <c r="B9" s="589">
        <v>17007</v>
      </c>
      <c r="C9" s="85" t="s">
        <v>5</v>
      </c>
      <c r="D9" s="589">
        <v>1</v>
      </c>
      <c r="E9" s="230">
        <v>1</v>
      </c>
      <c r="F9" s="230">
        <v>0.1</v>
      </c>
      <c r="G9" s="230">
        <v>0</v>
      </c>
      <c r="H9" s="230">
        <v>0.1</v>
      </c>
      <c r="I9" s="230">
        <v>0</v>
      </c>
      <c r="J9" s="230">
        <v>0</v>
      </c>
      <c r="K9" s="230">
        <v>0</v>
      </c>
      <c r="L9" s="230">
        <v>0</v>
      </c>
      <c r="M9" s="230">
        <v>0</v>
      </c>
      <c r="N9" s="230">
        <v>0</v>
      </c>
      <c r="O9" s="230">
        <v>0</v>
      </c>
      <c r="P9" s="230">
        <v>0.1</v>
      </c>
      <c r="Q9" s="940"/>
      <c r="R9" s="940"/>
      <c r="S9" s="940"/>
      <c r="T9" s="940"/>
      <c r="U9" s="940"/>
    </row>
    <row r="10" spans="1:21" s="506" customFormat="1">
      <c r="A10" s="478"/>
      <c r="B10" s="589">
        <v>16003</v>
      </c>
      <c r="C10" s="85" t="s">
        <v>74</v>
      </c>
      <c r="D10" s="589">
        <v>2</v>
      </c>
      <c r="E10" s="230">
        <v>2</v>
      </c>
      <c r="F10" s="230">
        <v>0</v>
      </c>
      <c r="G10" s="230">
        <v>0</v>
      </c>
      <c r="H10" s="230">
        <v>0.1</v>
      </c>
      <c r="I10" s="230">
        <v>0</v>
      </c>
      <c r="J10" s="230">
        <v>0</v>
      </c>
      <c r="K10" s="230">
        <v>0</v>
      </c>
      <c r="L10" s="230">
        <v>0</v>
      </c>
      <c r="M10" s="230">
        <v>0</v>
      </c>
      <c r="N10" s="230">
        <v>0</v>
      </c>
      <c r="O10" s="230">
        <v>0</v>
      </c>
      <c r="P10" s="230">
        <v>0</v>
      </c>
      <c r="Q10" s="940"/>
      <c r="R10" s="940"/>
      <c r="S10" s="940"/>
      <c r="T10" s="940"/>
      <c r="U10" s="940"/>
    </row>
    <row r="11" spans="1:21" s="506" customFormat="1">
      <c r="A11" s="478"/>
      <c r="B11" s="589">
        <v>17012</v>
      </c>
      <c r="C11" s="85" t="s">
        <v>0</v>
      </c>
      <c r="D11" s="589">
        <v>0.4</v>
      </c>
      <c r="E11" s="230">
        <v>0</v>
      </c>
      <c r="F11" s="230">
        <v>0</v>
      </c>
      <c r="G11" s="230">
        <v>0</v>
      </c>
      <c r="H11" s="230">
        <v>0</v>
      </c>
      <c r="I11" s="230">
        <v>0</v>
      </c>
      <c r="J11" s="230">
        <v>0</v>
      </c>
      <c r="K11" s="230">
        <v>0</v>
      </c>
      <c r="L11" s="230">
        <v>0</v>
      </c>
      <c r="M11" s="230">
        <v>0</v>
      </c>
      <c r="N11" s="230">
        <v>0</v>
      </c>
      <c r="O11" s="230">
        <v>0</v>
      </c>
      <c r="P11" s="230">
        <v>0.4</v>
      </c>
      <c r="Q11" s="940"/>
      <c r="R11" s="940"/>
      <c r="S11" s="940"/>
      <c r="T11" s="940"/>
      <c r="U11" s="940"/>
    </row>
    <row r="12" spans="1:21" s="506" customFormat="1">
      <c r="A12" s="478"/>
      <c r="B12" s="567">
        <v>14006</v>
      </c>
      <c r="C12" s="84" t="s">
        <v>15</v>
      </c>
      <c r="D12" s="567">
        <v>2.5</v>
      </c>
      <c r="E12" s="590">
        <v>23</v>
      </c>
      <c r="F12" s="590">
        <v>0</v>
      </c>
      <c r="G12" s="590">
        <v>2.5</v>
      </c>
      <c r="H12" s="590">
        <v>0</v>
      </c>
      <c r="I12" s="590">
        <v>0</v>
      </c>
      <c r="J12" s="590">
        <v>0</v>
      </c>
      <c r="K12" s="590">
        <v>0</v>
      </c>
      <c r="L12" s="590">
        <v>0</v>
      </c>
      <c r="M12" s="590">
        <v>0</v>
      </c>
      <c r="N12" s="590">
        <v>0</v>
      </c>
      <c r="O12" s="590">
        <v>0</v>
      </c>
      <c r="P12" s="590">
        <v>0</v>
      </c>
      <c r="Q12" s="941"/>
      <c r="R12" s="941"/>
      <c r="S12" s="941"/>
      <c r="T12" s="941"/>
      <c r="U12" s="941"/>
    </row>
    <row r="13" spans="1:21" s="506" customFormat="1">
      <c r="A13" s="478"/>
      <c r="C13" s="506" t="s">
        <v>64</v>
      </c>
      <c r="D13" s="587">
        <v>146.9</v>
      </c>
      <c r="E13" s="506">
        <v>104</v>
      </c>
      <c r="F13" s="506">
        <v>6.1</v>
      </c>
      <c r="G13" s="506">
        <v>7.9</v>
      </c>
      <c r="H13" s="506">
        <v>1.4</v>
      </c>
      <c r="I13" s="506">
        <v>12</v>
      </c>
      <c r="J13" s="506">
        <v>0.2</v>
      </c>
      <c r="K13" s="506">
        <v>22</v>
      </c>
      <c r="L13" s="506">
        <v>0.25</v>
      </c>
      <c r="M13" s="506">
        <v>0.08</v>
      </c>
      <c r="N13" s="506">
        <v>2</v>
      </c>
      <c r="O13" s="506">
        <v>0.7</v>
      </c>
      <c r="P13" s="506">
        <v>0.7</v>
      </c>
      <c r="Q13" s="506">
        <v>0</v>
      </c>
      <c r="R13" s="506">
        <v>0</v>
      </c>
      <c r="S13" s="506">
        <v>0</v>
      </c>
      <c r="T13" s="506">
        <v>0</v>
      </c>
      <c r="U13" s="506">
        <v>0</v>
      </c>
    </row>
  </sheetData>
  <mergeCells count="1">
    <mergeCell ref="Q3:U12"/>
  </mergeCells>
  <phoneticPr fontId="1"/>
  <pageMargins left="0.7" right="0.7" top="0.75" bottom="0.75" header="0.3" footer="0.3"/>
  <pageSetup paperSize="9" scale="63" orientation="landscape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8.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1620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10">
        <v>17025</v>
      </c>
      <c r="C3" s="29" t="s">
        <v>1050</v>
      </c>
      <c r="D3" s="10">
        <v>100</v>
      </c>
      <c r="E3" s="461">
        <v>3</v>
      </c>
      <c r="F3" s="462">
        <v>0.8</v>
      </c>
      <c r="G3" s="462">
        <v>0</v>
      </c>
      <c r="H3" s="462">
        <v>0</v>
      </c>
      <c r="I3" s="461">
        <v>3</v>
      </c>
      <c r="J3" s="471">
        <v>0</v>
      </c>
      <c r="K3" s="472">
        <v>0</v>
      </c>
      <c r="L3" s="473">
        <v>0.15</v>
      </c>
      <c r="M3" s="474">
        <v>0.03</v>
      </c>
      <c r="N3" s="472">
        <v>0</v>
      </c>
      <c r="O3" s="475">
        <v>0</v>
      </c>
      <c r="P3" s="475">
        <v>0.1</v>
      </c>
      <c r="Q3" s="938"/>
      <c r="R3" s="938"/>
      <c r="S3" s="938"/>
      <c r="T3" s="938"/>
      <c r="U3" s="938"/>
    </row>
    <row r="4" spans="2:21">
      <c r="B4" s="10">
        <v>17012</v>
      </c>
      <c r="C4" s="29" t="s">
        <v>0</v>
      </c>
      <c r="D4" s="10">
        <v>0.5</v>
      </c>
      <c r="E4" s="461">
        <v>0</v>
      </c>
      <c r="F4" s="462">
        <v>0</v>
      </c>
      <c r="G4" s="462">
        <v>0</v>
      </c>
      <c r="H4" s="462">
        <v>0</v>
      </c>
      <c r="I4" s="461">
        <v>0.11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0.4955</v>
      </c>
      <c r="Q4" s="938"/>
      <c r="R4" s="938"/>
      <c r="S4" s="938"/>
      <c r="T4" s="938"/>
      <c r="U4" s="938"/>
    </row>
    <row r="5" spans="2:21">
      <c r="B5" s="186">
        <v>16002</v>
      </c>
      <c r="C5" s="29" t="s">
        <v>1049</v>
      </c>
      <c r="D5" s="10">
        <v>5</v>
      </c>
      <c r="E5" s="461">
        <v>5.15</v>
      </c>
      <c r="F5" s="462">
        <v>0.02</v>
      </c>
      <c r="G5" s="462">
        <v>0</v>
      </c>
      <c r="H5" s="462">
        <v>0.18</v>
      </c>
      <c r="I5" s="461">
        <v>0.15</v>
      </c>
      <c r="J5" s="471">
        <v>5.0000000000000001E-3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8"/>
      <c r="R5" s="938"/>
      <c r="S5" s="938"/>
      <c r="T5" s="938"/>
      <c r="U5" s="938"/>
    </row>
    <row r="6" spans="2:21">
      <c r="B6" s="10">
        <v>17007</v>
      </c>
      <c r="C6" s="29" t="s">
        <v>5</v>
      </c>
      <c r="D6" s="10">
        <v>3</v>
      </c>
      <c r="E6" s="461">
        <v>2.13</v>
      </c>
      <c r="F6" s="462">
        <v>0.23100000000000001</v>
      </c>
      <c r="G6" s="462">
        <v>0</v>
      </c>
      <c r="H6" s="462">
        <v>0.30299999999999999</v>
      </c>
      <c r="I6" s="461">
        <v>0.87</v>
      </c>
      <c r="J6" s="471">
        <v>5.0999999999999997E-2</v>
      </c>
      <c r="K6" s="472">
        <v>0</v>
      </c>
      <c r="L6" s="473">
        <v>1.5000000000000002E-3</v>
      </c>
      <c r="M6" s="474">
        <v>5.1000000000000004E-3</v>
      </c>
      <c r="N6" s="472">
        <v>0</v>
      </c>
      <c r="O6" s="475">
        <v>0</v>
      </c>
      <c r="P6" s="475">
        <v>0.435</v>
      </c>
      <c r="Q6" s="938"/>
      <c r="R6" s="938"/>
      <c r="S6" s="938"/>
      <c r="T6" s="938"/>
      <c r="U6" s="938"/>
    </row>
    <row r="7" spans="2:21">
      <c r="B7" s="581">
        <v>6173</v>
      </c>
      <c r="C7" s="591" t="s">
        <v>1048</v>
      </c>
      <c r="D7" s="10">
        <v>30</v>
      </c>
      <c r="E7" s="461">
        <v>4.8</v>
      </c>
      <c r="F7" s="462">
        <v>0.15</v>
      </c>
      <c r="G7" s="462">
        <v>0.03</v>
      </c>
      <c r="H7" s="462">
        <v>1.1399999999999999</v>
      </c>
      <c r="I7" s="461">
        <v>5.7</v>
      </c>
      <c r="J7" s="471">
        <v>0.06</v>
      </c>
      <c r="K7" s="472">
        <v>0</v>
      </c>
      <c r="L7" s="473">
        <v>3.0000000000000001E-3</v>
      </c>
      <c r="M7" s="474">
        <v>3.0000000000000001E-3</v>
      </c>
      <c r="N7" s="472">
        <v>11.7</v>
      </c>
      <c r="O7" s="475">
        <v>0.39</v>
      </c>
      <c r="P7" s="475">
        <v>0</v>
      </c>
      <c r="Q7" s="938"/>
      <c r="R7" s="938"/>
      <c r="S7" s="938"/>
      <c r="T7" s="938"/>
      <c r="U7" s="938"/>
    </row>
    <row r="8" spans="2:21">
      <c r="B8" s="27">
        <v>11227</v>
      </c>
      <c r="C8" s="592" t="s">
        <v>26</v>
      </c>
      <c r="D8" s="10">
        <v>10</v>
      </c>
      <c r="E8" s="461">
        <v>10.5</v>
      </c>
      <c r="F8" s="462">
        <v>2.2999999999999998</v>
      </c>
      <c r="G8" s="462">
        <v>0.08</v>
      </c>
      <c r="H8" s="462">
        <v>0</v>
      </c>
      <c r="I8" s="461">
        <v>0.3</v>
      </c>
      <c r="J8" s="471">
        <v>0.02</v>
      </c>
      <c r="K8" s="472">
        <v>0.5</v>
      </c>
      <c r="L8" s="473">
        <v>8.9999999999999993E-3</v>
      </c>
      <c r="M8" s="474">
        <v>1.1000000000000001E-2</v>
      </c>
      <c r="N8" s="472">
        <v>0.2</v>
      </c>
      <c r="O8" s="475">
        <v>0</v>
      </c>
      <c r="P8" s="475">
        <v>0.01</v>
      </c>
      <c r="Q8" s="938"/>
      <c r="R8" s="938"/>
      <c r="S8" s="938"/>
      <c r="T8" s="938"/>
      <c r="U8" s="938"/>
    </row>
    <row r="9" spans="2:21">
      <c r="B9" s="10">
        <v>11176</v>
      </c>
      <c r="C9" s="29" t="s">
        <v>8</v>
      </c>
      <c r="D9" s="10">
        <v>10</v>
      </c>
      <c r="E9" s="461">
        <v>19.600000000000001</v>
      </c>
      <c r="F9" s="462">
        <v>1.65</v>
      </c>
      <c r="G9" s="462">
        <v>1.39</v>
      </c>
      <c r="H9" s="462">
        <v>0.13</v>
      </c>
      <c r="I9" s="461">
        <v>1</v>
      </c>
      <c r="J9" s="471">
        <v>0.05</v>
      </c>
      <c r="K9" s="472">
        <v>0</v>
      </c>
      <c r="L9" s="473">
        <v>0.06</v>
      </c>
      <c r="M9" s="474">
        <v>1.2E-2</v>
      </c>
      <c r="N9" s="472">
        <v>5</v>
      </c>
      <c r="O9" s="475">
        <v>0</v>
      </c>
      <c r="P9" s="475">
        <v>0.25</v>
      </c>
      <c r="Q9" s="938"/>
      <c r="R9" s="938"/>
      <c r="S9" s="938"/>
      <c r="T9" s="938"/>
      <c r="U9" s="938"/>
    </row>
    <row r="10" spans="2:21">
      <c r="B10" s="40">
        <v>6227</v>
      </c>
      <c r="C10" s="242" t="s">
        <v>27</v>
      </c>
      <c r="D10" s="40">
        <v>2</v>
      </c>
      <c r="E10" s="269">
        <v>0.62</v>
      </c>
      <c r="F10" s="268">
        <v>0.03</v>
      </c>
      <c r="G10" s="268">
        <v>6.0000000000000001E-3</v>
      </c>
      <c r="H10" s="268">
        <v>0.14000000000000001</v>
      </c>
      <c r="I10" s="269">
        <v>1.08</v>
      </c>
      <c r="J10" s="268">
        <v>1.3999999999999999E-2</v>
      </c>
      <c r="K10" s="270">
        <v>3</v>
      </c>
      <c r="L10" s="271">
        <v>1E-3</v>
      </c>
      <c r="M10" s="272">
        <v>1.8E-3</v>
      </c>
      <c r="N10" s="270">
        <v>0.62</v>
      </c>
      <c r="O10" s="273">
        <v>5.7999999999999996E-2</v>
      </c>
      <c r="P10" s="273">
        <v>0</v>
      </c>
      <c r="Q10" s="947"/>
      <c r="R10" s="947"/>
      <c r="S10" s="947"/>
      <c r="T10" s="947"/>
      <c r="U10" s="947"/>
    </row>
    <row r="11" spans="2:21">
      <c r="C11" s="29" t="s">
        <v>220</v>
      </c>
      <c r="D11" s="10">
        <v>160.5</v>
      </c>
      <c r="E11" s="461">
        <v>45.800000000000004</v>
      </c>
      <c r="F11" s="462">
        <v>5.181</v>
      </c>
      <c r="G11" s="462">
        <v>1.506</v>
      </c>
      <c r="H11" s="462">
        <v>1.8929999999999998</v>
      </c>
      <c r="I11" s="461">
        <v>12.21</v>
      </c>
      <c r="J11" s="471">
        <v>0.2</v>
      </c>
      <c r="K11" s="472">
        <v>3.5</v>
      </c>
      <c r="L11" s="473">
        <v>0.22450000000000001</v>
      </c>
      <c r="M11" s="474">
        <v>6.2899999999999998E-2</v>
      </c>
      <c r="N11" s="472">
        <v>17.52</v>
      </c>
      <c r="O11" s="475">
        <v>0.44800000000000001</v>
      </c>
      <c r="P11" s="475">
        <v>1.2905</v>
      </c>
      <c r="Q11" s="265">
        <v>0</v>
      </c>
      <c r="R11" s="265">
        <v>1</v>
      </c>
      <c r="S11" s="265">
        <v>0</v>
      </c>
      <c r="T11" s="265">
        <v>0</v>
      </c>
      <c r="U11" s="265">
        <v>0</v>
      </c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2:21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</sheetData>
  <mergeCells count="1">
    <mergeCell ref="Q3:U10"/>
  </mergeCells>
  <phoneticPr fontId="1"/>
  <pageMargins left="0.7" right="0.7" top="0.75" bottom="0.75" header="0.3" footer="0.3"/>
  <pageSetup paperSize="9" scale="7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zoomScaleNormal="100" workbookViewId="0"/>
  </sheetViews>
  <sheetFormatPr defaultRowHeight="13.5"/>
  <cols>
    <col min="1" max="1" width="3.875" style="478" customWidth="1"/>
    <col min="2" max="2" width="12.625" style="195" customWidth="1"/>
    <col min="3" max="3" width="24.75" customWidth="1"/>
    <col min="4" max="16" width="11.125" customWidth="1"/>
    <col min="17" max="21" width="9" style="89" customWidth="1"/>
  </cols>
  <sheetData>
    <row r="1" spans="2:21">
      <c r="B1" s="196" t="s">
        <v>791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1117</v>
      </c>
      <c r="C3" s="29" t="s">
        <v>271</v>
      </c>
      <c r="D3" s="10">
        <v>60</v>
      </c>
      <c r="E3" s="250">
        <v>141</v>
      </c>
      <c r="F3" s="249">
        <v>2.52</v>
      </c>
      <c r="G3" s="249">
        <v>0.48</v>
      </c>
      <c r="H3" s="249">
        <v>30.18</v>
      </c>
      <c r="I3" s="250">
        <v>4.2</v>
      </c>
      <c r="J3" s="251">
        <v>0.12</v>
      </c>
      <c r="K3" s="252">
        <v>0</v>
      </c>
      <c r="L3" s="253">
        <v>0.03</v>
      </c>
      <c r="M3" s="254">
        <v>1.2E-2</v>
      </c>
      <c r="N3" s="252">
        <v>0</v>
      </c>
      <c r="O3" s="255">
        <v>0.48</v>
      </c>
      <c r="P3" s="255">
        <v>0</v>
      </c>
      <c r="Q3" s="945"/>
      <c r="R3" s="945"/>
      <c r="S3" s="945"/>
      <c r="T3" s="945"/>
      <c r="U3" s="945"/>
    </row>
    <row r="4" spans="2:21">
      <c r="B4" s="195">
        <v>6132</v>
      </c>
      <c r="C4" s="29" t="s">
        <v>790</v>
      </c>
      <c r="D4" s="10">
        <v>20</v>
      </c>
      <c r="E4" s="250">
        <v>3.6</v>
      </c>
      <c r="F4" s="249">
        <v>0.1</v>
      </c>
      <c r="G4" s="249">
        <v>0.02</v>
      </c>
      <c r="H4" s="249">
        <v>0.82</v>
      </c>
      <c r="I4" s="250">
        <v>4.8</v>
      </c>
      <c r="J4" s="251">
        <v>0.04</v>
      </c>
      <c r="K4" s="252">
        <v>0</v>
      </c>
      <c r="L4" s="253">
        <v>4.0000000000000001E-3</v>
      </c>
      <c r="M4" s="254">
        <v>2E-3</v>
      </c>
      <c r="N4" s="252">
        <v>2.4</v>
      </c>
      <c r="O4" s="255">
        <v>0.28000000000000003</v>
      </c>
      <c r="P4" s="255">
        <v>0</v>
      </c>
      <c r="Q4" s="945"/>
      <c r="R4" s="945"/>
      <c r="S4" s="945"/>
      <c r="T4" s="945"/>
      <c r="U4" s="945"/>
    </row>
    <row r="5" spans="2:21">
      <c r="B5" s="195">
        <v>6218</v>
      </c>
      <c r="C5" s="29" t="s">
        <v>2215</v>
      </c>
      <c r="D5" s="10">
        <v>10</v>
      </c>
      <c r="E5" s="250">
        <v>4.4000000000000004</v>
      </c>
      <c r="F5" s="249">
        <v>0.18</v>
      </c>
      <c r="G5" s="249">
        <v>0.02</v>
      </c>
      <c r="H5" s="249">
        <v>0.96</v>
      </c>
      <c r="I5" s="250">
        <v>3.7</v>
      </c>
      <c r="J5" s="251">
        <v>0.04</v>
      </c>
      <c r="K5" s="252">
        <v>41</v>
      </c>
      <c r="L5" s="253">
        <v>7.000000000000001E-3</v>
      </c>
      <c r="M5" s="254">
        <v>5.0000000000000001E-3</v>
      </c>
      <c r="N5" s="252">
        <v>0.8</v>
      </c>
      <c r="O5" s="255">
        <v>0.39</v>
      </c>
      <c r="P5" s="255">
        <v>0</v>
      </c>
      <c r="Q5" s="945"/>
      <c r="R5" s="945"/>
      <c r="S5" s="945"/>
      <c r="T5" s="945"/>
      <c r="U5" s="945"/>
    </row>
    <row r="6" spans="2:21">
      <c r="B6" s="195">
        <v>2010</v>
      </c>
      <c r="C6" s="29" t="s">
        <v>180</v>
      </c>
      <c r="D6" s="10">
        <v>20</v>
      </c>
      <c r="E6" s="250">
        <v>11.6</v>
      </c>
      <c r="F6" s="249">
        <v>0.3</v>
      </c>
      <c r="G6" s="249">
        <v>0.02</v>
      </c>
      <c r="H6" s="249">
        <v>2.62</v>
      </c>
      <c r="I6" s="250">
        <v>2</v>
      </c>
      <c r="J6" s="251">
        <v>0.1</v>
      </c>
      <c r="K6" s="252">
        <v>0</v>
      </c>
      <c r="L6" s="253">
        <v>1.4000000000000002E-2</v>
      </c>
      <c r="M6" s="254">
        <v>4.0000000000000001E-3</v>
      </c>
      <c r="N6" s="252">
        <v>1.2</v>
      </c>
      <c r="O6" s="255">
        <v>0.46</v>
      </c>
      <c r="P6" s="255">
        <v>0</v>
      </c>
      <c r="Q6" s="945"/>
      <c r="R6" s="945"/>
      <c r="S6" s="945"/>
      <c r="T6" s="945"/>
      <c r="U6" s="945"/>
    </row>
    <row r="7" spans="2:21">
      <c r="B7" s="195">
        <v>17044</v>
      </c>
      <c r="C7" s="29" t="s">
        <v>159</v>
      </c>
      <c r="D7" s="10">
        <v>25</v>
      </c>
      <c r="E7" s="250">
        <v>54.25</v>
      </c>
      <c r="F7" s="249">
        <v>2.4249999999999998</v>
      </c>
      <c r="G7" s="249">
        <v>0.75</v>
      </c>
      <c r="H7" s="249">
        <v>9.4749999999999996</v>
      </c>
      <c r="I7" s="250">
        <v>20</v>
      </c>
      <c r="J7" s="251">
        <v>0.85</v>
      </c>
      <c r="K7" s="252">
        <v>0</v>
      </c>
      <c r="L7" s="253">
        <v>1.2500000000000001E-2</v>
      </c>
      <c r="M7" s="254">
        <v>2.5000000000000001E-2</v>
      </c>
      <c r="N7" s="252">
        <v>0</v>
      </c>
      <c r="O7" s="255">
        <v>1.4</v>
      </c>
      <c r="P7" s="255">
        <v>1.5249999999999999</v>
      </c>
      <c r="Q7" s="945"/>
      <c r="R7" s="945"/>
      <c r="S7" s="945"/>
      <c r="T7" s="945"/>
      <c r="U7" s="945"/>
    </row>
    <row r="8" spans="2:21">
      <c r="B8" s="195">
        <v>17021</v>
      </c>
      <c r="C8" s="29" t="s">
        <v>174</v>
      </c>
      <c r="D8" s="10">
        <v>150</v>
      </c>
      <c r="E8" s="250">
        <v>3</v>
      </c>
      <c r="F8" s="249">
        <v>0.45</v>
      </c>
      <c r="G8" s="249">
        <v>0</v>
      </c>
      <c r="H8" s="249">
        <v>0.45</v>
      </c>
      <c r="I8" s="250">
        <v>4.5</v>
      </c>
      <c r="J8" s="251">
        <v>0</v>
      </c>
      <c r="K8" s="252">
        <v>0</v>
      </c>
      <c r="L8" s="253">
        <v>1.4999999999999999E-2</v>
      </c>
      <c r="M8" s="254">
        <v>1.4999999999999999E-2</v>
      </c>
      <c r="N8" s="252">
        <v>0</v>
      </c>
      <c r="O8" s="255">
        <v>0</v>
      </c>
      <c r="P8" s="255">
        <v>0.15</v>
      </c>
      <c r="Q8" s="946"/>
      <c r="R8" s="946"/>
      <c r="S8" s="946"/>
      <c r="T8" s="946"/>
      <c r="U8" s="946"/>
    </row>
    <row r="9" spans="2:21">
      <c r="B9" s="28"/>
      <c r="C9" s="245" t="s">
        <v>220</v>
      </c>
      <c r="D9" s="265">
        <v>285</v>
      </c>
      <c r="E9" s="259">
        <v>217.85</v>
      </c>
      <c r="F9" s="258">
        <v>5.9750000000000005</v>
      </c>
      <c r="G9" s="258">
        <v>1.29</v>
      </c>
      <c r="H9" s="258">
        <v>44.505000000000003</v>
      </c>
      <c r="I9" s="259">
        <v>39.200000000000003</v>
      </c>
      <c r="J9" s="258">
        <v>1.1499999999999999</v>
      </c>
      <c r="K9" s="260">
        <v>41</v>
      </c>
      <c r="L9" s="261">
        <v>8.2500000000000004E-2</v>
      </c>
      <c r="M9" s="262">
        <v>6.3E-2</v>
      </c>
      <c r="N9" s="260">
        <v>4.4000000000000004</v>
      </c>
      <c r="O9" s="263">
        <v>3.01</v>
      </c>
      <c r="P9" s="263">
        <v>1.6749999999999998</v>
      </c>
      <c r="Q9" s="89">
        <v>1</v>
      </c>
      <c r="R9" s="89">
        <v>0</v>
      </c>
      <c r="S9" s="89">
        <v>1</v>
      </c>
      <c r="T9" s="89">
        <v>0</v>
      </c>
      <c r="U9" s="89">
        <v>0</v>
      </c>
    </row>
  </sheetData>
  <mergeCells count="1">
    <mergeCell ref="Q3:U8"/>
  </mergeCells>
  <phoneticPr fontId="1"/>
  <pageMargins left="0.7" right="0.7" top="0.75" bottom="0.75" header="0.3" footer="0.3"/>
  <pageSetup paperSize="9" scale="83" orientation="landscape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3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1953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41">
        <v>6088</v>
      </c>
      <c r="C3" s="572" t="s">
        <v>1052</v>
      </c>
      <c r="D3" s="441">
        <v>10</v>
      </c>
      <c r="E3" s="248">
        <f ca="1">'[2]6'!E$93*$F3/100</f>
        <v>2.2999999999999998</v>
      </c>
      <c r="F3" s="462">
        <f ca="1">'[2]6'!G$93*$F3/100</f>
        <v>0.25</v>
      </c>
      <c r="G3" s="462">
        <f ca="1">'[2]6'!I$93*$F3/100</f>
        <v>0.01</v>
      </c>
      <c r="H3" s="462">
        <f ca="1">'[2]6'!K$93*$F3/100</f>
        <v>0.46</v>
      </c>
      <c r="I3" s="248">
        <f ca="1">'[2]6'!O$93*$F3/100</f>
        <v>14</v>
      </c>
      <c r="J3" s="471">
        <f ca="1">'[2]6'!R$93*$F3/100</f>
        <v>0.28999999999999998</v>
      </c>
      <c r="K3" s="472">
        <f ca="1">'[2]6'!AE$93*$F3/100</f>
        <v>0.1</v>
      </c>
      <c r="L3" s="473">
        <f ca="1">'[2]6'!AM$93*$F3/100</f>
        <v>4.0000000000000001E-3</v>
      </c>
      <c r="M3" s="474">
        <f ca="1">'[2]6'!AN$93*$F3/100</f>
        <v>7.000000000000001E-3</v>
      </c>
      <c r="N3" s="472">
        <f ca="1">'[2]6'!AV$93*$F3/100</f>
        <v>0</v>
      </c>
      <c r="O3" s="475">
        <f ca="1">'[2]6'!BC$93*$F3/100</f>
        <v>0.46</v>
      </c>
      <c r="P3" s="475">
        <v>0.7</v>
      </c>
      <c r="Q3" s="938"/>
      <c r="R3" s="938"/>
      <c r="S3" s="938"/>
      <c r="T3" s="938"/>
      <c r="U3" s="938"/>
    </row>
    <row r="4" spans="2:21">
      <c r="B4" s="441">
        <v>11130</v>
      </c>
      <c r="C4" s="572" t="s">
        <v>1051</v>
      </c>
      <c r="D4" s="441">
        <v>15</v>
      </c>
      <c r="E4" s="248">
        <f ca="1">'[2]11'!E$131*$F4/100</f>
        <v>27.45</v>
      </c>
      <c r="F4" s="462">
        <f ca="1">'[2]11'!G$131*$F4/100</f>
        <v>3.0750000000000002</v>
      </c>
      <c r="G4" s="462">
        <f ca="1">'[2]11'!I$131*$F4/100</f>
        <v>1.53</v>
      </c>
      <c r="H4" s="462">
        <f ca="1">'[2]11'!K$131*$F4/100</f>
        <v>0.03</v>
      </c>
      <c r="I4" s="248">
        <f ca="1">'[2]11'!O$131*$F4/100</f>
        <v>0.6</v>
      </c>
      <c r="J4" s="471">
        <f ca="1">'[2]11'!R$131*$F4/100</f>
        <v>0.105</v>
      </c>
      <c r="K4" s="472">
        <f ca="1">'[2]11'!AE$131*$F4/100</f>
        <v>0.6</v>
      </c>
      <c r="L4" s="473">
        <f ca="1">'[2]11'!AM$131*$F4/100</f>
        <v>0.13500000000000001</v>
      </c>
      <c r="M4" s="474">
        <f ca="1">'[2]11'!AN$131*$F4/100</f>
        <v>3.15E-2</v>
      </c>
      <c r="N4" s="472">
        <f ca="1">'[2]11'!AV$131*$F4/100</f>
        <v>0.15</v>
      </c>
      <c r="O4" s="475">
        <f ca="1">'[2]11'!BC$131*$F4/100</f>
        <v>0</v>
      </c>
      <c r="P4" s="475">
        <f ca="1">'[2]11'!BD$131*$F4/100</f>
        <v>1.4999999999999999E-2</v>
      </c>
      <c r="Q4" s="938"/>
      <c r="R4" s="938"/>
      <c r="S4" s="938"/>
      <c r="T4" s="938"/>
      <c r="U4" s="938"/>
    </row>
    <row r="5" spans="2:21">
      <c r="B5" s="441">
        <v>16001</v>
      </c>
      <c r="C5" s="572" t="s">
        <v>78</v>
      </c>
      <c r="D5" s="441">
        <v>1.25</v>
      </c>
      <c r="E5" s="248">
        <f ca="1">'[2]16'!E$2*$F5/100</f>
        <v>1.3625</v>
      </c>
      <c r="F5" s="462">
        <f ca="1">'[2]16'!G$2*$F5/100</f>
        <v>5.0000000000000001E-3</v>
      </c>
      <c r="G5" s="462">
        <f ca="1">'[2]16'!I$2*$F5/100</f>
        <v>0</v>
      </c>
      <c r="H5" s="462">
        <f ca="1">'[2]16'!K$2*$F5/100</f>
        <v>6.1249999999999999E-2</v>
      </c>
      <c r="I5" s="248">
        <f ca="1">'[2]16'!O$2*$F5/100</f>
        <v>3.7499999999999999E-2</v>
      </c>
      <c r="J5" s="471">
        <f ca="1">'[2]16'!R$2*$F5/100</f>
        <v>0</v>
      </c>
      <c r="K5" s="472">
        <f ca="1">'[2]16'!AE$2*$F5/100</f>
        <v>0</v>
      </c>
      <c r="L5" s="473">
        <f ca="1">'[2]16'!AM$2*$F5/100</f>
        <v>0</v>
      </c>
      <c r="M5" s="474">
        <f ca="1">'[2]16'!AN$2*$F5/100</f>
        <v>0</v>
      </c>
      <c r="N5" s="472">
        <f ca="1">'[2]16'!AV$2*$F5/100</f>
        <v>0</v>
      </c>
      <c r="O5" s="475">
        <f ca="1">'[2]16'!BC$2*$F5/100</f>
        <v>0</v>
      </c>
      <c r="P5" s="475">
        <f ca="1">'[2]16'!BD$2*$F5/100</f>
        <v>0</v>
      </c>
      <c r="Q5" s="938"/>
      <c r="R5" s="938"/>
      <c r="S5" s="938"/>
      <c r="T5" s="938"/>
      <c r="U5" s="938"/>
    </row>
    <row r="6" spans="2:21">
      <c r="B6" s="441">
        <v>2034</v>
      </c>
      <c r="C6" s="572" t="s">
        <v>3</v>
      </c>
      <c r="D6" s="441">
        <v>0.75</v>
      </c>
      <c r="E6" s="248">
        <f ca="1">'[2]2'!E$35*$F6/100</f>
        <v>2.4750000000000001</v>
      </c>
      <c r="F6" s="462">
        <f ca="1">'[2]2'!G$35*$F6/100</f>
        <v>7.5000000000000012E-4</v>
      </c>
      <c r="G6" s="462">
        <f ca="1">'[2]2'!I$35*$F6/100</f>
        <v>7.5000000000000012E-4</v>
      </c>
      <c r="H6" s="462">
        <f ca="1">'[2]2'!K$35*$F6/100</f>
        <v>0.61199999999999999</v>
      </c>
      <c r="I6" s="248">
        <f ca="1">'[2]2'!O$35*$F6/100</f>
        <v>7.4999999999999997E-2</v>
      </c>
      <c r="J6" s="471">
        <f ca="1">'[2]2'!R$35*$F6/100</f>
        <v>4.4999999999999997E-3</v>
      </c>
      <c r="K6" s="472">
        <f ca="1">'[2]2'!AE$35*$F6/100</f>
        <v>0</v>
      </c>
      <c r="L6" s="473">
        <f ca="1">'[2]2'!AM$35*$F6/100</f>
        <v>0</v>
      </c>
      <c r="M6" s="474">
        <f ca="1">'[2]2'!AN$35*$F6/100</f>
        <v>0</v>
      </c>
      <c r="N6" s="472">
        <f ca="1">'[2]2'!AV$35*$F6/100</f>
        <v>0</v>
      </c>
      <c r="O6" s="475">
        <f ca="1">'[2]2'!BC$35*$F6/100</f>
        <v>0</v>
      </c>
      <c r="P6" s="475">
        <f ca="1">'[2]2'!BD$35*$F6/100</f>
        <v>0</v>
      </c>
      <c r="Q6" s="938"/>
      <c r="R6" s="938"/>
      <c r="S6" s="938"/>
      <c r="T6" s="938"/>
      <c r="U6" s="938"/>
    </row>
    <row r="7" spans="2:21">
      <c r="B7" s="441">
        <v>8013</v>
      </c>
      <c r="C7" s="572" t="s">
        <v>49</v>
      </c>
      <c r="D7" s="441">
        <v>1.5</v>
      </c>
      <c r="E7" s="248">
        <f ca="1">'[2]8'!E$15*$F7/100</f>
        <v>2.73</v>
      </c>
      <c r="F7" s="462">
        <f ca="1">'[2]8'!G$15*$F7/100</f>
        <v>0.28950000000000004</v>
      </c>
      <c r="G7" s="462">
        <f ca="1">'[2]8'!I$15*$F7/100</f>
        <v>5.5500000000000008E-2</v>
      </c>
      <c r="H7" s="462">
        <f ca="1">'[2]8'!K$15*$F7/100</f>
        <v>0.95099999999999996</v>
      </c>
      <c r="I7" s="248">
        <f ca="1">'[2]8'!O$15*$F7/100</f>
        <v>0.15</v>
      </c>
      <c r="J7" s="471">
        <f ca="1">'[2]8'!R$15*$F7/100</f>
        <v>2.5499999999999998E-2</v>
      </c>
      <c r="K7" s="472">
        <f ca="1">'[2]8'!AE$15*$F7/100</f>
        <v>0</v>
      </c>
      <c r="L7" s="473">
        <f ca="1">'[2]8'!AM$15*$F7/100</f>
        <v>7.4999999999999997E-3</v>
      </c>
      <c r="M7" s="474">
        <f ca="1">'[2]8'!AN$15*$F7/100</f>
        <v>2.0999999999999998E-2</v>
      </c>
      <c r="N7" s="472">
        <f ca="1">'[2]8'!AV$15*$F7/100</f>
        <v>0</v>
      </c>
      <c r="O7" s="475">
        <f ca="1">'[2]8'!BC$15*$F7/100</f>
        <v>0.61499999999999999</v>
      </c>
      <c r="P7" s="475">
        <f ca="1">'[2]8'!BD$15*$F7/100</f>
        <v>0</v>
      </c>
      <c r="Q7" s="938"/>
      <c r="R7" s="938"/>
      <c r="S7" s="938"/>
      <c r="T7" s="938"/>
      <c r="U7" s="938"/>
    </row>
    <row r="8" spans="2:21">
      <c r="B8" s="441">
        <v>6150</v>
      </c>
      <c r="C8" s="572" t="s">
        <v>75</v>
      </c>
      <c r="D8" s="441">
        <v>10</v>
      </c>
      <c r="E8" s="248">
        <f ca="1">'[2]6'!E$160*$F8/100</f>
        <v>3</v>
      </c>
      <c r="F8" s="462">
        <f ca="1">'[2]6'!G$160*$F8/100</f>
        <v>0.35</v>
      </c>
      <c r="G8" s="462">
        <f ca="1">'[2]6'!I$160*$F8/100</f>
        <v>0.02</v>
      </c>
      <c r="H8" s="462">
        <f ca="1">'[2]6'!K$160*$F8/100</f>
        <v>0.55000000000000004</v>
      </c>
      <c r="I8" s="248">
        <f ca="1">'[2]6'!O$160*$F8/100</f>
        <v>1.7</v>
      </c>
      <c r="J8" s="471">
        <f ca="1">'[2]6'!R$160*$F8/100</f>
        <v>0.04</v>
      </c>
      <c r="K8" s="472">
        <f ca="1">'[2]6'!AE$160*$F8/100</f>
        <v>0.1</v>
      </c>
      <c r="L8" s="473">
        <f ca="1">'[2]6'!AM$160*$F8/100</f>
        <v>4.0000000000000001E-3</v>
      </c>
      <c r="M8" s="474">
        <f ca="1">'[2]6'!AN$160*$F8/100</f>
        <v>8.9999999999999993E-3</v>
      </c>
      <c r="N8" s="472">
        <f ca="1">'[2]6'!AV$160*$F8/100</f>
        <v>0.8</v>
      </c>
      <c r="O8" s="475">
        <f ca="1">'[2]6'!BC$160*$F8/100</f>
        <v>0.33</v>
      </c>
      <c r="P8" s="475">
        <f ca="1">'[2]6'!BD$160*$F8/100</f>
        <v>0</v>
      </c>
      <c r="Q8" s="938"/>
      <c r="R8" s="938"/>
      <c r="S8" s="938"/>
      <c r="T8" s="938"/>
      <c r="U8" s="938"/>
    </row>
    <row r="9" spans="2:21">
      <c r="B9" s="441">
        <v>6227</v>
      </c>
      <c r="C9" s="572" t="s">
        <v>27</v>
      </c>
      <c r="D9" s="441">
        <v>2</v>
      </c>
      <c r="E9" s="248">
        <f ca="1">'[2]6'!E$243*$F9/100</f>
        <v>0.62</v>
      </c>
      <c r="F9" s="462">
        <f ca="1">'[2]6'!G$243*$F9/100</f>
        <v>0.03</v>
      </c>
      <c r="G9" s="462">
        <f ca="1">'[2]6'!I$243*$F9/100</f>
        <v>6.0000000000000001E-3</v>
      </c>
      <c r="H9" s="462">
        <f ca="1">'[2]6'!K$243*$F9/100</f>
        <v>0.14000000000000001</v>
      </c>
      <c r="I9" s="248">
        <f ca="1">'[2]6'!O$243*$F9/100</f>
        <v>1.08</v>
      </c>
      <c r="J9" s="471">
        <f ca="1">'[2]6'!R$243*$F9/100</f>
        <v>1.3999999999999999E-2</v>
      </c>
      <c r="K9" s="472">
        <f ca="1">'[2]6'!AE$243*$F9/100</f>
        <v>3</v>
      </c>
      <c r="L9" s="473">
        <f ca="1">'[2]6'!AM$243*$F9/100</f>
        <v>1E-3</v>
      </c>
      <c r="M9" s="474">
        <f ca="1">'[2]6'!AN$243*$F9/100</f>
        <v>1.8E-3</v>
      </c>
      <c r="N9" s="472">
        <f ca="1">'[2]6'!AV$243*$F9/100</f>
        <v>0.62</v>
      </c>
      <c r="O9" s="475">
        <f ca="1">'[2]6'!BC$243*$F9/100</f>
        <v>5.7999999999999996E-2</v>
      </c>
      <c r="P9" s="475">
        <f ca="1">'[2]6'!BD$243*$F9/100</f>
        <v>0</v>
      </c>
      <c r="Q9" s="938"/>
      <c r="R9" s="938"/>
      <c r="S9" s="938"/>
      <c r="T9" s="938"/>
      <c r="U9" s="938"/>
    </row>
    <row r="10" spans="2:21">
      <c r="B10" s="441">
        <v>17024</v>
      </c>
      <c r="C10" s="572" t="s">
        <v>1595</v>
      </c>
      <c r="D10" s="441">
        <v>150</v>
      </c>
      <c r="E10" s="248">
        <f ca="1">'[2]17'!E$26*$F10/100</f>
        <v>10.5</v>
      </c>
      <c r="F10" s="462">
        <f ca="1">'[2]17'!G$26*$F10/100</f>
        <v>1.65</v>
      </c>
      <c r="G10" s="462">
        <f ca="1">'[2]17'!I$26*$F10/100</f>
        <v>0.3</v>
      </c>
      <c r="H10" s="462">
        <f ca="1">'[2]17'!K$26*$F10/100</f>
        <v>0</v>
      </c>
      <c r="I10" s="248">
        <f ca="1">'[2]17'!O$26*$F10/100</f>
        <v>3</v>
      </c>
      <c r="J10" s="471">
        <f ca="1">'[2]17'!R$26*$F10/100</f>
        <v>0.75</v>
      </c>
      <c r="K10" s="472">
        <f ca="1">'[2]17'!AE$26*$F10/100</f>
        <v>0</v>
      </c>
      <c r="L10" s="473">
        <f ca="1">'[2]17'!AM$26*$F10/100</f>
        <v>0.03</v>
      </c>
      <c r="M10" s="474">
        <f ca="1">'[2]17'!AN$26*$F10/100</f>
        <v>0.13500000000000001</v>
      </c>
      <c r="N10" s="472">
        <f ca="1">'[2]17'!AV$26*$F10/100</f>
        <v>0</v>
      </c>
      <c r="O10" s="475">
        <f ca="1">'[2]17'!BC$26*$F10/100</f>
        <v>0</v>
      </c>
      <c r="P10" s="475">
        <f ca="1">'[2]17'!BD$26*$F10/100</f>
        <v>0.15</v>
      </c>
      <c r="Q10" s="938"/>
      <c r="R10" s="938"/>
      <c r="S10" s="938"/>
      <c r="T10" s="938"/>
      <c r="U10" s="938"/>
    </row>
    <row r="11" spans="2:21">
      <c r="B11" s="441">
        <v>16001</v>
      </c>
      <c r="C11" s="410" t="s">
        <v>78</v>
      </c>
      <c r="D11" s="570">
        <v>3.75</v>
      </c>
      <c r="E11" s="248">
        <f ca="1">'[2]16'!E$2*$F11/100</f>
        <v>4.0875000000000004</v>
      </c>
      <c r="F11" s="462">
        <f ca="1">'[2]16'!G$2*$F11/100</f>
        <v>1.4999999999999999E-2</v>
      </c>
      <c r="G11" s="462">
        <f ca="1">'[2]16'!I$2*$F11/100</f>
        <v>0</v>
      </c>
      <c r="H11" s="462">
        <f ca="1">'[2]16'!K$2*$F11/100</f>
        <v>0.18375</v>
      </c>
      <c r="I11" s="248">
        <f ca="1">'[2]16'!O$2*$F11/100</f>
        <v>0.1125</v>
      </c>
      <c r="J11" s="471">
        <f ca="1">'[2]16'!R$2*$F11/100</f>
        <v>0</v>
      </c>
      <c r="K11" s="472">
        <f ca="1">'[2]16'!AE$2*$F11/100</f>
        <v>0</v>
      </c>
      <c r="L11" s="473">
        <f ca="1">'[2]16'!AM$2*$F11/100</f>
        <v>0</v>
      </c>
      <c r="M11" s="474">
        <f ca="1">'[2]16'!AN$2*$F11/100</f>
        <v>0</v>
      </c>
      <c r="N11" s="472">
        <f ca="1">'[2]16'!AV$2*$F11/100</f>
        <v>0</v>
      </c>
      <c r="O11" s="475">
        <f ca="1">'[2]16'!BC$2*$F11/100</f>
        <v>0</v>
      </c>
      <c r="P11" s="475">
        <f ca="1">'[2]16'!BD$2*$F11/100</f>
        <v>0</v>
      </c>
      <c r="Q11" s="938"/>
      <c r="R11" s="938"/>
      <c r="S11" s="938"/>
      <c r="T11" s="938"/>
      <c r="U11" s="938"/>
    </row>
    <row r="12" spans="2:21">
      <c r="B12" s="441">
        <v>17012</v>
      </c>
      <c r="C12" s="572" t="s">
        <v>0</v>
      </c>
      <c r="D12" s="441">
        <v>0.4</v>
      </c>
      <c r="E12" s="248">
        <f ca="1">'[2]17'!E$13*$F12/100</f>
        <v>0</v>
      </c>
      <c r="F12" s="462">
        <f ca="1">'[2]17'!G$13*$F12/100</f>
        <v>0</v>
      </c>
      <c r="G12" s="462">
        <f ca="1">'[2]17'!I$13*$F12/100</f>
        <v>0</v>
      </c>
      <c r="H12" s="462">
        <f ca="1">'[2]17'!K$13*$F12/100</f>
        <v>0</v>
      </c>
      <c r="I12" s="248">
        <f ca="1">'[2]17'!O$13*$F12/100</f>
        <v>8.8000000000000009E-2</v>
      </c>
      <c r="J12" s="471">
        <f ca="1">'[2]17'!R$13*$F12/100</f>
        <v>0</v>
      </c>
      <c r="K12" s="472">
        <f ca="1">'[2]17'!AE$13*$F12/100</f>
        <v>0</v>
      </c>
      <c r="L12" s="473">
        <f ca="1">'[2]17'!AM$13*$F12/100</f>
        <v>0</v>
      </c>
      <c r="M12" s="474">
        <f ca="1">'[2]17'!AN$13*$F12/100</f>
        <v>0</v>
      </c>
      <c r="N12" s="472">
        <f ca="1">'[2]17'!AV$13*$F12/100</f>
        <v>0</v>
      </c>
      <c r="O12" s="475">
        <f ca="1">'[2]17'!BC$13*$F12/100</f>
        <v>0</v>
      </c>
      <c r="P12" s="475">
        <f ca="1">'[2]17'!BD$13*$F12/100</f>
        <v>0.39640000000000003</v>
      </c>
      <c r="Q12" s="938"/>
      <c r="R12" s="938"/>
      <c r="S12" s="938"/>
      <c r="T12" s="938"/>
      <c r="U12" s="938"/>
    </row>
    <row r="13" spans="2:21">
      <c r="B13" s="571">
        <v>17008</v>
      </c>
      <c r="C13" s="573" t="s">
        <v>170</v>
      </c>
      <c r="D13" s="582">
        <v>1</v>
      </c>
      <c r="E13" s="267">
        <f ca="1">'[2]17'!E$9*$F13/100</f>
        <v>0.54</v>
      </c>
      <c r="F13" s="268">
        <f ca="1">'[2]17'!G$9*$F13/100</f>
        <v>5.7000000000000002E-2</v>
      </c>
      <c r="G13" s="268">
        <f ca="1">'[2]17'!I$9*$F13/100</f>
        <v>0</v>
      </c>
      <c r="H13" s="268">
        <f ca="1">'[2]17'!K$9*$F13/100</f>
        <v>7.8E-2</v>
      </c>
      <c r="I13" s="267">
        <f ca="1">'[2]17'!O$9*$F13/100</f>
        <v>0.24</v>
      </c>
      <c r="J13" s="268">
        <f ca="1">'[2]17'!R$9*$F13/100</f>
        <v>1.1000000000000001E-2</v>
      </c>
      <c r="K13" s="270">
        <f ca="1">'[2]17'!AE$9*$F13/100</f>
        <v>0</v>
      </c>
      <c r="L13" s="271">
        <f ca="1">'[2]17'!AM$9*$F13/100</f>
        <v>5.0000000000000001E-4</v>
      </c>
      <c r="M13" s="272">
        <f ca="1">'[2]17'!AN$9*$F13/100</f>
        <v>1.1000000000000001E-3</v>
      </c>
      <c r="N13" s="270">
        <f ca="1">'[2]17'!AV$9*$F13/100</f>
        <v>0</v>
      </c>
      <c r="O13" s="273">
        <f ca="1">'[2]17'!BC$9*$F13/100</f>
        <v>0</v>
      </c>
      <c r="P13" s="273">
        <f ca="1">'[2]17'!BD$9*$F13/100</f>
        <v>0.16</v>
      </c>
      <c r="Q13" s="947"/>
      <c r="R13" s="947"/>
      <c r="S13" s="947"/>
      <c r="T13" s="947"/>
      <c r="U13" s="947"/>
    </row>
    <row r="14" spans="2:21">
      <c r="B14" s="165"/>
      <c r="C14" s="29" t="s">
        <v>220</v>
      </c>
      <c r="D14" s="441">
        <f t="shared" ref="D14:P14" si="0">SUM(D3:D13)</f>
        <v>195.65</v>
      </c>
      <c r="E14" s="248">
        <f t="shared" ca="1" si="0"/>
        <v>55.064999999999991</v>
      </c>
      <c r="F14" s="462">
        <f t="shared" ca="1" si="0"/>
        <v>5.7222499999999998</v>
      </c>
      <c r="G14" s="462">
        <f t="shared" ca="1" si="0"/>
        <v>1.9222500000000002</v>
      </c>
      <c r="H14" s="462">
        <f t="shared" ca="1" si="0"/>
        <v>3.0659999999999998</v>
      </c>
      <c r="I14" s="248">
        <f t="shared" ca="1" si="0"/>
        <v>21.082999999999998</v>
      </c>
      <c r="J14" s="471">
        <f t="shared" ca="1" si="0"/>
        <v>1.24</v>
      </c>
      <c r="K14" s="472">
        <f t="shared" ca="1" si="0"/>
        <v>3.8</v>
      </c>
      <c r="L14" s="473">
        <f t="shared" ca="1" si="0"/>
        <v>0.18200000000000002</v>
      </c>
      <c r="M14" s="474">
        <f t="shared" ca="1" si="0"/>
        <v>0.20639999999999997</v>
      </c>
      <c r="N14" s="472">
        <f t="shared" ca="1" si="0"/>
        <v>1.57</v>
      </c>
      <c r="O14" s="475">
        <f t="shared" ca="1" si="0"/>
        <v>1.4630000000000001</v>
      </c>
      <c r="P14" s="475">
        <f t="shared" ca="1" si="0"/>
        <v>1.4214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</row>
    <row r="15" spans="2:21">
      <c r="D15" s="14"/>
      <c r="E15" s="14"/>
      <c r="F15" s="14"/>
      <c r="G15" s="14"/>
    </row>
    <row r="16" spans="2:21">
      <c r="C16" s="10"/>
      <c r="D16" s="17"/>
      <c r="E16" s="18"/>
      <c r="F16" s="17"/>
      <c r="G16" s="18"/>
      <c r="H16" s="11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3:16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</sheetData>
  <mergeCells count="1">
    <mergeCell ref="Q3:U13"/>
  </mergeCells>
  <phoneticPr fontId="1"/>
  <pageMargins left="0.7" right="0.7" top="0.75" bottom="0.75" header="0.3" footer="0.3"/>
  <pageSetup paperSize="9" scale="81" orientation="landscape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5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.6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1954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41">
        <v>11163</v>
      </c>
      <c r="C3" s="572" t="s">
        <v>35</v>
      </c>
      <c r="D3" s="441">
        <v>35</v>
      </c>
      <c r="E3" s="248">
        <f ca="1">'[2]11'!E$164*$F3/100</f>
        <v>77.349999999999994</v>
      </c>
      <c r="F3" s="462">
        <f ca="1">'[2]11'!G$164*$F3/100</f>
        <v>6.51</v>
      </c>
      <c r="G3" s="462">
        <f ca="1">'[2]11'!I$164*$F3/100</f>
        <v>5.2850000000000001</v>
      </c>
      <c r="H3" s="462">
        <f ca="1">'[2]11'!K$164*$F3/100</f>
        <v>0</v>
      </c>
      <c r="I3" s="248">
        <f ca="1">'[2]11'!O$164*$F3/100</f>
        <v>2.1</v>
      </c>
      <c r="J3" s="471">
        <f ca="1">'[2]11'!R$164*$F3/100</f>
        <v>0.38500000000000001</v>
      </c>
      <c r="K3" s="472">
        <f ca="1">'[2]11'!AE$164*$F3/100</f>
        <v>4.2</v>
      </c>
      <c r="L3" s="473">
        <f ca="1">'[2]11'!AM$164*$F3/100</f>
        <v>0.217</v>
      </c>
      <c r="M3" s="474">
        <f ca="1">'[2]11'!AN$164*$F3/100</f>
        <v>7.6999999999999999E-2</v>
      </c>
      <c r="N3" s="472">
        <f ca="1">'[2]11'!AV$164*$F3/100</f>
        <v>0.7</v>
      </c>
      <c r="O3" s="475">
        <f ca="1">'[2]11'!BC$164*$F3/100</f>
        <v>0</v>
      </c>
      <c r="P3" s="475">
        <f ca="1">'[2]11'!BD$164*$F3/100</f>
        <v>3.5000000000000003E-2</v>
      </c>
      <c r="Q3" s="936"/>
      <c r="R3" s="936"/>
      <c r="S3" s="936"/>
      <c r="T3" s="936"/>
      <c r="U3" s="936"/>
    </row>
    <row r="4" spans="2:21">
      <c r="B4" s="441">
        <v>6103</v>
      </c>
      <c r="C4" s="572" t="s">
        <v>70</v>
      </c>
      <c r="D4" s="570">
        <v>1.5</v>
      </c>
      <c r="E4" s="248">
        <f ca="1">'[2]6'!E$111*$F4/100</f>
        <v>0.45</v>
      </c>
      <c r="F4" s="462">
        <f ca="1">'[2]6'!G$111*$F4/100</f>
        <v>1.3500000000000002E-2</v>
      </c>
      <c r="G4" s="462">
        <f ca="1">'[2]6'!I$111*$F4/100</f>
        <v>4.4999999999999997E-3</v>
      </c>
      <c r="H4" s="462">
        <f ca="1">'[2]6'!K$111*$F4/100</f>
        <v>9.8999999999999991E-2</v>
      </c>
      <c r="I4" s="248">
        <f ca="1">'[2]6'!O$111*$F4/100</f>
        <v>0.18</v>
      </c>
      <c r="J4" s="471">
        <f ca="1">'[2]6'!R$111*$F4/100</f>
        <v>7.4999999999999997E-3</v>
      </c>
      <c r="K4" s="472">
        <f ca="1">'[2]6'!AE$111*$F4/100</f>
        <v>0</v>
      </c>
      <c r="L4" s="473">
        <f ca="1">'[2]6'!AM$111*$F4/100</f>
        <v>4.4999999999999999E-4</v>
      </c>
      <c r="M4" s="474">
        <f ca="1">'[2]6'!AN$111*$F4/100</f>
        <v>2.9999999999999997E-4</v>
      </c>
      <c r="N4" s="472">
        <f ca="1">'[2]6'!AV$111*$F4/100</f>
        <v>0.03</v>
      </c>
      <c r="O4" s="475">
        <f ca="1">'[2]6'!BC$111*$F4/100</f>
        <v>3.15E-2</v>
      </c>
      <c r="P4" s="475">
        <f ca="1">'[2]6'!BD$111*$F4/100</f>
        <v>0</v>
      </c>
      <c r="Q4" s="936"/>
      <c r="R4" s="936"/>
      <c r="S4" s="936"/>
      <c r="T4" s="936"/>
      <c r="U4" s="936"/>
    </row>
    <row r="5" spans="2:21">
      <c r="B5" s="441">
        <v>6227</v>
      </c>
      <c r="C5" s="572" t="s">
        <v>27</v>
      </c>
      <c r="D5" s="441">
        <v>2</v>
      </c>
      <c r="E5" s="248">
        <f ca="1">'[2]6'!E$243*$F5/100</f>
        <v>0.62</v>
      </c>
      <c r="F5" s="462">
        <f ca="1">'[2]6'!G$243*$F5/100</f>
        <v>0.03</v>
      </c>
      <c r="G5" s="462">
        <f ca="1">'[2]6'!I$243*$F5/100</f>
        <v>6.0000000000000001E-3</v>
      </c>
      <c r="H5" s="462">
        <f ca="1">'[2]6'!K$243*$F5/100</f>
        <v>0.14000000000000001</v>
      </c>
      <c r="I5" s="248">
        <f ca="1">'[2]6'!O$243*$F5/100</f>
        <v>1.08</v>
      </c>
      <c r="J5" s="471">
        <f ca="1">'[2]6'!R$243*$F5/100</f>
        <v>1.3999999999999999E-2</v>
      </c>
      <c r="K5" s="472">
        <f ca="1">'[2]6'!AE$243*$F5/100</f>
        <v>3</v>
      </c>
      <c r="L5" s="473">
        <f ca="1">'[2]6'!AM$243*$F5/100</f>
        <v>1E-3</v>
      </c>
      <c r="M5" s="474">
        <f ca="1">'[2]6'!AN$243*$F5/100</f>
        <v>1.8E-3</v>
      </c>
      <c r="N5" s="472">
        <f ca="1">'[2]6'!AV$243*$F5/100</f>
        <v>0.62</v>
      </c>
      <c r="O5" s="475">
        <f ca="1">'[2]6'!BC$243*$F5/100</f>
        <v>5.7999999999999996E-2</v>
      </c>
      <c r="P5" s="475">
        <f ca="1">'[2]6'!BD$243*$F5/100</f>
        <v>0</v>
      </c>
      <c r="Q5" s="936"/>
      <c r="R5" s="936"/>
      <c r="S5" s="936"/>
      <c r="T5" s="936"/>
      <c r="U5" s="936"/>
    </row>
    <row r="6" spans="2:21">
      <c r="B6" s="441">
        <v>17012</v>
      </c>
      <c r="C6" s="572" t="s">
        <v>0</v>
      </c>
      <c r="D6" s="441">
        <v>0.3</v>
      </c>
      <c r="E6" s="248">
        <f ca="1">'[2]17'!E$13*$F6/100</f>
        <v>0</v>
      </c>
      <c r="F6" s="462">
        <f ca="1">'[2]17'!G$13*$F6/100</f>
        <v>0</v>
      </c>
      <c r="G6" s="462">
        <f ca="1">'[2]17'!I$13*$F6/100</f>
        <v>0</v>
      </c>
      <c r="H6" s="462">
        <f ca="1">'[2]17'!K$13*$F6/100</f>
        <v>0</v>
      </c>
      <c r="I6" s="248">
        <f ca="1">'[2]17'!O$13*$F6/100</f>
        <v>6.6000000000000003E-2</v>
      </c>
      <c r="J6" s="471">
        <f ca="1">'[2]17'!R$13*$F6/100</f>
        <v>0</v>
      </c>
      <c r="K6" s="472">
        <f ca="1">'[2]17'!AE$13*$F6/100</f>
        <v>0</v>
      </c>
      <c r="L6" s="473">
        <f ca="1">'[2]17'!AM$13*$F6/100</f>
        <v>0</v>
      </c>
      <c r="M6" s="474">
        <f ca="1">'[2]17'!AN$13*$F6/100</f>
        <v>0</v>
      </c>
      <c r="N6" s="472">
        <f ca="1">'[2]17'!AV$13*$F6/100</f>
        <v>0</v>
      </c>
      <c r="O6" s="475">
        <f ca="1">'[2]17'!BC$13*$F6/100</f>
        <v>0</v>
      </c>
      <c r="P6" s="475">
        <f ca="1">'[2]17'!BD$13*$F6/100</f>
        <v>0.29729999999999995</v>
      </c>
      <c r="Q6" s="936"/>
      <c r="R6" s="936"/>
      <c r="S6" s="936"/>
      <c r="T6" s="936"/>
      <c r="U6" s="936"/>
    </row>
    <row r="7" spans="2:21">
      <c r="B7" s="441">
        <v>2034</v>
      </c>
      <c r="C7" s="572" t="s">
        <v>3</v>
      </c>
      <c r="D7" s="570">
        <v>2</v>
      </c>
      <c r="E7" s="248">
        <f ca="1">'[2]2'!E$35*$F7/100</f>
        <v>6.6</v>
      </c>
      <c r="F7" s="462">
        <f ca="1">'[2]2'!G$35*$F7/100</f>
        <v>2E-3</v>
      </c>
      <c r="G7" s="462">
        <f ca="1">'[2]2'!I$35*$F7/100</f>
        <v>2E-3</v>
      </c>
      <c r="H7" s="462">
        <f ca="1">'[2]2'!K$35*$F7/100</f>
        <v>1.6319999999999999</v>
      </c>
      <c r="I7" s="248">
        <f ca="1">'[2]2'!O$35*$F7/100</f>
        <v>0.2</v>
      </c>
      <c r="J7" s="471">
        <f ca="1">'[2]2'!R$35*$F7/100</f>
        <v>1.2E-2</v>
      </c>
      <c r="K7" s="472">
        <f ca="1">'[2]2'!AE$35*$F7/100</f>
        <v>0</v>
      </c>
      <c r="L7" s="473">
        <f ca="1">'[2]2'!AM$35*$F7/100</f>
        <v>0</v>
      </c>
      <c r="M7" s="474">
        <f ca="1">'[2]2'!AN$35*$F7/100</f>
        <v>0</v>
      </c>
      <c r="N7" s="472">
        <f ca="1">'[2]2'!AV$35*$F7/100</f>
        <v>0</v>
      </c>
      <c r="O7" s="475">
        <f ca="1">'[2]2'!BC$35*$F7/100</f>
        <v>0</v>
      </c>
      <c r="P7" s="475">
        <f ca="1">'[2]2'!BD$35*$F7/100</f>
        <v>0</v>
      </c>
      <c r="Q7" s="936"/>
      <c r="R7" s="936"/>
      <c r="S7" s="936"/>
      <c r="T7" s="936"/>
      <c r="U7" s="936"/>
    </row>
    <row r="8" spans="2:21">
      <c r="B8" s="441">
        <v>6150</v>
      </c>
      <c r="C8" s="572" t="s">
        <v>75</v>
      </c>
      <c r="D8" s="441">
        <v>10</v>
      </c>
      <c r="E8" s="248">
        <f ca="1">'[2]6'!E$160*$F8/100</f>
        <v>3</v>
      </c>
      <c r="F8" s="462">
        <f ca="1">'[2]6'!G$160*$F8/100</f>
        <v>0.35</v>
      </c>
      <c r="G8" s="462">
        <f ca="1">'[2]6'!I$160*$F8/100</f>
        <v>0.02</v>
      </c>
      <c r="H8" s="462">
        <f ca="1">'[2]6'!K$160*$F8/100</f>
        <v>0.55000000000000004</v>
      </c>
      <c r="I8" s="248">
        <f ca="1">'[2]6'!O$160*$F8/100</f>
        <v>1.7</v>
      </c>
      <c r="J8" s="471">
        <f ca="1">'[2]6'!R$160*$F8/100</f>
        <v>0.04</v>
      </c>
      <c r="K8" s="472">
        <f ca="1">'[2]6'!AE$160*$F8/100</f>
        <v>0.1</v>
      </c>
      <c r="L8" s="473">
        <f ca="1">'[2]6'!AM$160*$F8/100</f>
        <v>4.0000000000000001E-3</v>
      </c>
      <c r="M8" s="474">
        <f ca="1">'[2]6'!AN$160*$F8/100</f>
        <v>8.9999999999999993E-3</v>
      </c>
      <c r="N8" s="472">
        <f ca="1">'[2]6'!AV$160*$F8/100</f>
        <v>0.8</v>
      </c>
      <c r="O8" s="475">
        <f ca="1">'[2]6'!BC$160*$F8/100</f>
        <v>0.33</v>
      </c>
      <c r="P8" s="475">
        <f ca="1">'[2]6'!BD$160*$F8/100</f>
        <v>0</v>
      </c>
      <c r="Q8" s="936"/>
      <c r="R8" s="936"/>
      <c r="S8" s="936"/>
      <c r="T8" s="936"/>
      <c r="U8" s="936"/>
    </row>
    <row r="9" spans="2:21">
      <c r="B9" s="441">
        <v>6212</v>
      </c>
      <c r="C9" s="572" t="s">
        <v>100</v>
      </c>
      <c r="D9" s="570">
        <v>8</v>
      </c>
      <c r="E9" s="248">
        <f ca="1">'[2]6'!E$228*$F9/100</f>
        <v>2.96</v>
      </c>
      <c r="F9" s="462">
        <f ca="1">'[2]6'!G$228*$F9/100</f>
        <v>4.8000000000000001E-2</v>
      </c>
      <c r="G9" s="462">
        <f ca="1">'[2]6'!I$228*$F9/100</f>
        <v>8.0000000000000002E-3</v>
      </c>
      <c r="H9" s="462">
        <f ca="1">'[2]6'!K$228*$F9/100</f>
        <v>0.72799999999999998</v>
      </c>
      <c r="I9" s="248">
        <f ca="1">'[2]6'!O$228*$F9/100</f>
        <v>2.2400000000000002</v>
      </c>
      <c r="J9" s="471">
        <f ca="1">'[2]6'!R$228*$F9/100</f>
        <v>1.6E-2</v>
      </c>
      <c r="K9" s="472">
        <f ca="1">'[2]6'!AE$228*$F9/100</f>
        <v>60.8</v>
      </c>
      <c r="L9" s="473">
        <f ca="1">'[2]6'!AM$228*$F9/100</f>
        <v>4.0000000000000001E-3</v>
      </c>
      <c r="M9" s="474">
        <f ca="1">'[2]6'!AN$228*$F9/100</f>
        <v>3.2000000000000002E-3</v>
      </c>
      <c r="N9" s="472">
        <f ca="1">'[2]6'!AV$228*$F9/100</f>
        <v>0.32</v>
      </c>
      <c r="O9" s="475">
        <f ca="1">'[2]6'!BC$228*$F9/100</f>
        <v>0.21600000000000003</v>
      </c>
      <c r="P9" s="475">
        <f ca="1">'[2]6'!BD$228*$F9/100</f>
        <v>8.0000000000000002E-3</v>
      </c>
      <c r="Q9" s="936"/>
      <c r="R9" s="936"/>
      <c r="S9" s="936"/>
      <c r="T9" s="936"/>
      <c r="U9" s="936"/>
    </row>
    <row r="10" spans="2:21">
      <c r="B10" s="441">
        <v>6227</v>
      </c>
      <c r="C10" s="572" t="s">
        <v>27</v>
      </c>
      <c r="D10" s="441">
        <v>2</v>
      </c>
      <c r="E10" s="248">
        <f ca="1">'[2]6'!E$243*$F10/100</f>
        <v>0.62</v>
      </c>
      <c r="F10" s="462">
        <f ca="1">'[2]6'!G$243*$F10/100</f>
        <v>0.03</v>
      </c>
      <c r="G10" s="462">
        <f ca="1">'[2]6'!I$243*$F10/100</f>
        <v>6.0000000000000001E-3</v>
      </c>
      <c r="H10" s="462">
        <f ca="1">'[2]6'!K$243*$F10/100</f>
        <v>0.14000000000000001</v>
      </c>
      <c r="I10" s="248">
        <f ca="1">'[2]6'!O$243*$F10/100</f>
        <v>1.08</v>
      </c>
      <c r="J10" s="471">
        <f ca="1">'[2]6'!R$243*$F10/100</f>
        <v>1.3999999999999999E-2</v>
      </c>
      <c r="K10" s="472">
        <f ca="1">'[2]6'!AE$243*$F10/100</f>
        <v>3</v>
      </c>
      <c r="L10" s="473">
        <f ca="1">'[2]6'!AM$243*$F10/100</f>
        <v>1E-3</v>
      </c>
      <c r="M10" s="474">
        <f ca="1">'[2]6'!AN$243*$F10/100</f>
        <v>1.8E-3</v>
      </c>
      <c r="N10" s="472">
        <f ca="1">'[2]6'!AV$243*$F10/100</f>
        <v>0.62</v>
      </c>
      <c r="O10" s="475">
        <f ca="1">'[2]6'!BC$243*$F10/100</f>
        <v>5.7999999999999996E-2</v>
      </c>
      <c r="P10" s="475">
        <f ca="1">'[2]6'!BD$243*$F10/100</f>
        <v>0</v>
      </c>
      <c r="Q10" s="936"/>
      <c r="R10" s="936"/>
      <c r="S10" s="936"/>
      <c r="T10" s="936"/>
      <c r="U10" s="936"/>
    </row>
    <row r="11" spans="2:21">
      <c r="B11" s="441">
        <v>17024</v>
      </c>
      <c r="C11" s="572" t="s">
        <v>195</v>
      </c>
      <c r="D11" s="441">
        <v>150</v>
      </c>
      <c r="E11" s="248">
        <f ca="1">'[2]17'!E$26*$F11/100</f>
        <v>10.5</v>
      </c>
      <c r="F11" s="462">
        <f ca="1">'[2]17'!G$26*$F11/100</f>
        <v>1.65</v>
      </c>
      <c r="G11" s="462">
        <f ca="1">'[2]17'!I$26*$F11/100</f>
        <v>0.3</v>
      </c>
      <c r="H11" s="462">
        <f ca="1">'[2]17'!K$26*$F11/100</f>
        <v>0</v>
      </c>
      <c r="I11" s="248">
        <f ca="1">'[2]17'!O$26*$F11/100</f>
        <v>3</v>
      </c>
      <c r="J11" s="471">
        <f ca="1">'[2]17'!R$26*$F11/100</f>
        <v>0.75</v>
      </c>
      <c r="K11" s="472">
        <f ca="1">'[2]17'!AE$26*$F11/100</f>
        <v>0</v>
      </c>
      <c r="L11" s="473">
        <f ca="1">'[2]17'!AM$26*$F11/100</f>
        <v>0.03</v>
      </c>
      <c r="M11" s="474">
        <f ca="1">'[2]17'!AN$26*$F11/100</f>
        <v>0.13500000000000001</v>
      </c>
      <c r="N11" s="472">
        <f ca="1">'[2]17'!AV$26*$F11/100</f>
        <v>0</v>
      </c>
      <c r="O11" s="475">
        <f ca="1">'[2]17'!BC$26*$F11/100</f>
        <v>0</v>
      </c>
      <c r="P11" s="475">
        <f ca="1">'[2]17'!BD$26*$F11/100</f>
        <v>0.15</v>
      </c>
      <c r="Q11" s="936"/>
      <c r="R11" s="936"/>
      <c r="S11" s="936"/>
      <c r="T11" s="936"/>
      <c r="U11" s="936"/>
    </row>
    <row r="12" spans="2:21">
      <c r="B12" s="441">
        <v>16001</v>
      </c>
      <c r="C12" s="572" t="s">
        <v>78</v>
      </c>
      <c r="D12" s="570">
        <v>3</v>
      </c>
      <c r="E12" s="248">
        <f ca="1">'[2]16'!E$2*$F12/100</f>
        <v>3.27</v>
      </c>
      <c r="F12" s="462">
        <f ca="1">'[2]16'!G$2*$F12/100</f>
        <v>1.2000000000000002E-2</v>
      </c>
      <c r="G12" s="462">
        <f ca="1">'[2]16'!I$2*$F12/100</f>
        <v>0</v>
      </c>
      <c r="H12" s="462">
        <f ca="1">'[2]16'!K$2*$F12/100</f>
        <v>0.14700000000000002</v>
      </c>
      <c r="I12" s="248">
        <f ca="1">'[2]16'!O$2*$F12/100</f>
        <v>0.09</v>
      </c>
      <c r="J12" s="471">
        <f ca="1">'[2]16'!R$2*$F12/100</f>
        <v>0</v>
      </c>
      <c r="K12" s="472">
        <f ca="1">'[2]16'!AE$2*$F12/100</f>
        <v>0</v>
      </c>
      <c r="L12" s="473">
        <f ca="1">'[2]16'!AM$2*$F12/100</f>
        <v>0</v>
      </c>
      <c r="M12" s="474">
        <f ca="1">'[2]16'!AN$2*$F12/100</f>
        <v>0</v>
      </c>
      <c r="N12" s="472">
        <f ca="1">'[2]16'!AV$2*$F12/100</f>
        <v>0</v>
      </c>
      <c r="O12" s="475">
        <f ca="1">'[2]16'!BC$2*$F12/100</f>
        <v>0</v>
      </c>
      <c r="P12" s="475">
        <f ca="1">'[2]16'!BD$2*$F12/100</f>
        <v>0</v>
      </c>
      <c r="Q12" s="936"/>
      <c r="R12" s="936"/>
      <c r="S12" s="936"/>
      <c r="T12" s="936"/>
      <c r="U12" s="936"/>
    </row>
    <row r="13" spans="2:21">
      <c r="B13" s="441">
        <v>17012</v>
      </c>
      <c r="C13" s="572" t="s">
        <v>0</v>
      </c>
      <c r="D13" s="441">
        <v>0.8</v>
      </c>
      <c r="E13" s="248">
        <f ca="1">'[2]17'!E$13*$F13/100</f>
        <v>0</v>
      </c>
      <c r="F13" s="462">
        <f ca="1">'[2]17'!G$13*$F13/100</f>
        <v>0</v>
      </c>
      <c r="G13" s="462">
        <f ca="1">'[2]17'!I$13*$F13/100</f>
        <v>0</v>
      </c>
      <c r="H13" s="462">
        <f ca="1">'[2]17'!K$13*$F13/100</f>
        <v>0</v>
      </c>
      <c r="I13" s="248">
        <f ca="1">'[2]17'!O$13*$F13/100</f>
        <v>0.17600000000000002</v>
      </c>
      <c r="J13" s="471">
        <f ca="1">'[2]17'!R$13*$F13/100</f>
        <v>0</v>
      </c>
      <c r="K13" s="472">
        <f ca="1">'[2]17'!AE$13*$F13/100</f>
        <v>0</v>
      </c>
      <c r="L13" s="473">
        <f ca="1">'[2]17'!AM$13*$F13/100</f>
        <v>0</v>
      </c>
      <c r="M13" s="474">
        <f ca="1">'[2]17'!AN$13*$F13/100</f>
        <v>0</v>
      </c>
      <c r="N13" s="472">
        <f ca="1">'[2]17'!AV$13*$F13/100</f>
        <v>0</v>
      </c>
      <c r="O13" s="475">
        <f ca="1">'[2]17'!BC$13*$F13/100</f>
        <v>0</v>
      </c>
      <c r="P13" s="475">
        <f ca="1">'[2]17'!BD$13*$F13/100</f>
        <v>0.79280000000000006</v>
      </c>
      <c r="Q13" s="936"/>
      <c r="R13" s="936"/>
      <c r="S13" s="936"/>
      <c r="T13" s="936"/>
      <c r="U13" s="936"/>
    </row>
    <row r="14" spans="2:21">
      <c r="B14" s="441">
        <v>17008</v>
      </c>
      <c r="C14" s="572" t="s">
        <v>170</v>
      </c>
      <c r="D14" s="441">
        <v>2.5</v>
      </c>
      <c r="E14" s="248">
        <f ca="1">'[2]17'!E$9*$F14/100</f>
        <v>1.35</v>
      </c>
      <c r="F14" s="462">
        <f ca="1">'[2]17'!G$9*$F14/100</f>
        <v>0.14249999999999999</v>
      </c>
      <c r="G14" s="462">
        <f ca="1">'[2]17'!I$9*$F14/100</f>
        <v>0</v>
      </c>
      <c r="H14" s="462">
        <f ca="1">'[2]17'!K$9*$F14/100</f>
        <v>0.19500000000000001</v>
      </c>
      <c r="I14" s="248">
        <f ca="1">'[2]17'!O$9*$F14/100</f>
        <v>0.6</v>
      </c>
      <c r="J14" s="471">
        <f ca="1">'[2]17'!R$9*$F14/100</f>
        <v>2.75E-2</v>
      </c>
      <c r="K14" s="472">
        <f ca="1">'[2]17'!AE$9*$F14/100</f>
        <v>0</v>
      </c>
      <c r="L14" s="473">
        <f ca="1">'[2]17'!AM$9*$F14/100</f>
        <v>1.25E-3</v>
      </c>
      <c r="M14" s="474">
        <f ca="1">'[2]17'!AN$9*$F14/100</f>
        <v>2.7500000000000003E-3</v>
      </c>
      <c r="N14" s="472">
        <f ca="1">'[2]17'!AV$9*$F14/100</f>
        <v>0</v>
      </c>
      <c r="O14" s="475">
        <f ca="1">'[2]17'!BC$9*$F14/100</f>
        <v>0</v>
      </c>
      <c r="P14" s="475">
        <f ca="1">'[2]17'!BD$9*$F14/100</f>
        <v>0.4</v>
      </c>
      <c r="Q14" s="936"/>
      <c r="R14" s="936"/>
      <c r="S14" s="936"/>
      <c r="T14" s="936"/>
      <c r="U14" s="936"/>
    </row>
    <row r="15" spans="2:21">
      <c r="B15" s="571">
        <v>2034</v>
      </c>
      <c r="C15" s="573" t="s">
        <v>3</v>
      </c>
      <c r="D15" s="582">
        <v>1.5</v>
      </c>
      <c r="E15" s="267">
        <f ca="1">'[2]2'!E$35*$F15/100</f>
        <v>4.95</v>
      </c>
      <c r="F15" s="268">
        <f ca="1">'[2]2'!G$35*$F15/100</f>
        <v>1.5000000000000002E-3</v>
      </c>
      <c r="G15" s="268">
        <f ca="1">'[2]2'!I$35*$F15/100</f>
        <v>1.5000000000000002E-3</v>
      </c>
      <c r="H15" s="268">
        <f ca="1">'[2]2'!K$35*$F15/100</f>
        <v>1.224</v>
      </c>
      <c r="I15" s="267">
        <f ca="1">'[2]2'!O$35*$F15/100</f>
        <v>0.15</v>
      </c>
      <c r="J15" s="268">
        <f ca="1">'[2]2'!R$35*$F15/100</f>
        <v>8.9999999999999993E-3</v>
      </c>
      <c r="K15" s="270">
        <f ca="1">'[2]2'!AE$35*$F15/100</f>
        <v>0</v>
      </c>
      <c r="L15" s="271">
        <f ca="1">'[2]2'!AM$35*$F15/100</f>
        <v>0</v>
      </c>
      <c r="M15" s="272">
        <f ca="1">'[2]2'!AN$35*$F15/100</f>
        <v>0</v>
      </c>
      <c r="N15" s="270">
        <f ca="1">'[2]2'!AV$35*$F15/100</f>
        <v>0</v>
      </c>
      <c r="O15" s="273">
        <f ca="1">'[2]2'!BC$35*$F15/100</f>
        <v>0</v>
      </c>
      <c r="P15" s="273">
        <f ca="1">'[2]2'!BD$35*$F15/100</f>
        <v>0</v>
      </c>
      <c r="Q15" s="937"/>
      <c r="R15" s="937"/>
      <c r="S15" s="937"/>
      <c r="T15" s="937"/>
      <c r="U15" s="937"/>
    </row>
    <row r="16" spans="2:21">
      <c r="B16" s="165"/>
      <c r="C16" s="29" t="s">
        <v>220</v>
      </c>
      <c r="D16" s="441">
        <f t="shared" ref="D16:P16" si="0">SUM(D3:D15)</f>
        <v>218.60000000000002</v>
      </c>
      <c r="E16" s="248">
        <f t="shared" ca="1" si="0"/>
        <v>111.66999999999999</v>
      </c>
      <c r="F16" s="462">
        <f t="shared" ca="1" si="0"/>
        <v>8.7895000000000003</v>
      </c>
      <c r="G16" s="462">
        <f t="shared" ca="1" si="0"/>
        <v>5.633</v>
      </c>
      <c r="H16" s="462">
        <f t="shared" ca="1" si="0"/>
        <v>4.8549999999999995</v>
      </c>
      <c r="I16" s="248">
        <f t="shared" ca="1" si="0"/>
        <v>12.662000000000001</v>
      </c>
      <c r="J16" s="471">
        <f t="shared" ca="1" si="0"/>
        <v>1.2750000000000001</v>
      </c>
      <c r="K16" s="472">
        <f t="shared" ca="1" si="0"/>
        <v>71.099999999999994</v>
      </c>
      <c r="L16" s="473">
        <f t="shared" ca="1" si="0"/>
        <v>0.25869999999999999</v>
      </c>
      <c r="M16" s="474">
        <f t="shared" ca="1" si="0"/>
        <v>0.23084999999999997</v>
      </c>
      <c r="N16" s="472">
        <f t="shared" ca="1" si="0"/>
        <v>3.0900000000000003</v>
      </c>
      <c r="O16" s="475">
        <f t="shared" ca="1" si="0"/>
        <v>0.69350000000000001</v>
      </c>
      <c r="P16" s="475">
        <f t="shared" ca="1" si="0"/>
        <v>1.6831</v>
      </c>
      <c r="Q16" s="478">
        <v>0</v>
      </c>
      <c r="R16" s="478">
        <v>1</v>
      </c>
      <c r="S16" s="478">
        <v>0</v>
      </c>
      <c r="T16" s="478">
        <v>0</v>
      </c>
      <c r="U16" s="478">
        <v>0</v>
      </c>
    </row>
    <row r="17" spans="3:16">
      <c r="D17" s="14"/>
      <c r="E17" s="14"/>
      <c r="F17" s="14"/>
      <c r="G17" s="14"/>
    </row>
    <row r="18" spans="3:16">
      <c r="C18" s="10"/>
      <c r="D18" s="17"/>
      <c r="E18" s="18"/>
      <c r="F18" s="17"/>
      <c r="G18" s="18"/>
      <c r="H18" s="11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3:16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3:16">
      <c r="C24" s="10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3:16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</sheetData>
  <mergeCells count="1">
    <mergeCell ref="Q3:U15"/>
  </mergeCells>
  <phoneticPr fontId="1"/>
  <pageMargins left="0.7" right="0.7" top="0.75" bottom="0.75" header="0.3" footer="0.3"/>
  <pageSetup paperSize="9" scale="81" orientation="landscape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1.5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1:21" s="477" customFormat="1">
      <c r="A1" s="478"/>
      <c r="B1" s="30" t="s">
        <v>1621</v>
      </c>
    </row>
    <row r="2" spans="1:21" s="478" customFormat="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 s="506" customFormat="1">
      <c r="A3" s="478"/>
      <c r="B3" s="565">
        <v>17025</v>
      </c>
      <c r="C3" s="87" t="s">
        <v>1047</v>
      </c>
      <c r="D3" s="539">
        <v>150</v>
      </c>
      <c r="E3" s="539">
        <v>5</v>
      </c>
      <c r="F3" s="539">
        <v>1.2</v>
      </c>
      <c r="G3" s="539">
        <v>0</v>
      </c>
      <c r="H3" s="539">
        <v>0</v>
      </c>
      <c r="I3" s="539">
        <v>5</v>
      </c>
      <c r="J3" s="539">
        <v>0</v>
      </c>
      <c r="K3" s="539">
        <v>0</v>
      </c>
      <c r="L3" s="539">
        <v>0.23</v>
      </c>
      <c r="M3" s="539">
        <v>0.05</v>
      </c>
      <c r="N3" s="539">
        <v>0</v>
      </c>
      <c r="O3" s="539">
        <v>0</v>
      </c>
      <c r="P3" s="539">
        <v>0.2</v>
      </c>
      <c r="Q3" s="939"/>
      <c r="R3" s="939"/>
      <c r="S3" s="939"/>
      <c r="T3" s="939"/>
      <c r="U3" s="939"/>
    </row>
    <row r="4" spans="1:21" s="506" customFormat="1">
      <c r="A4" s="478"/>
      <c r="B4" s="565">
        <v>10319</v>
      </c>
      <c r="C4" s="87" t="s">
        <v>1053</v>
      </c>
      <c r="D4" s="539">
        <v>30</v>
      </c>
      <c r="E4" s="539">
        <v>26</v>
      </c>
      <c r="F4" s="539">
        <v>5.9</v>
      </c>
      <c r="G4" s="539">
        <v>0.1</v>
      </c>
      <c r="H4" s="539">
        <v>0</v>
      </c>
      <c r="I4" s="539">
        <v>15</v>
      </c>
      <c r="J4" s="539">
        <v>0</v>
      </c>
      <c r="K4" s="539">
        <v>1</v>
      </c>
      <c r="L4" s="539">
        <v>0.01</v>
      </c>
      <c r="M4" s="539">
        <v>0.01</v>
      </c>
      <c r="N4" s="539">
        <v>0</v>
      </c>
      <c r="O4" s="539">
        <v>0</v>
      </c>
      <c r="P4" s="539">
        <v>0.2</v>
      </c>
      <c r="Q4" s="940"/>
      <c r="R4" s="940"/>
      <c r="S4" s="940"/>
      <c r="T4" s="940"/>
      <c r="U4" s="940"/>
    </row>
    <row r="5" spans="1:21" s="506" customFormat="1">
      <c r="A5" s="478"/>
      <c r="B5" s="565">
        <v>12014</v>
      </c>
      <c r="C5" s="87" t="s">
        <v>72</v>
      </c>
      <c r="D5" s="539">
        <v>2.5</v>
      </c>
      <c r="E5" s="539">
        <v>1</v>
      </c>
      <c r="F5" s="539">
        <v>0.3</v>
      </c>
      <c r="G5" s="593">
        <v>0</v>
      </c>
      <c r="H5" s="594">
        <v>0</v>
      </c>
      <c r="I5" s="539">
        <v>0</v>
      </c>
      <c r="J5" s="539">
        <v>0</v>
      </c>
      <c r="K5" s="539">
        <v>0</v>
      </c>
      <c r="L5" s="539">
        <v>0</v>
      </c>
      <c r="M5" s="539">
        <v>0.01</v>
      </c>
      <c r="N5" s="539">
        <v>0</v>
      </c>
      <c r="O5" s="539">
        <v>0</v>
      </c>
      <c r="P5" s="539">
        <v>0</v>
      </c>
      <c r="Q5" s="940"/>
      <c r="R5" s="940"/>
      <c r="S5" s="940"/>
      <c r="T5" s="940"/>
      <c r="U5" s="940"/>
    </row>
    <row r="6" spans="1:21" s="506" customFormat="1">
      <c r="A6" s="478"/>
      <c r="B6" s="565">
        <v>17012</v>
      </c>
      <c r="C6" s="87" t="s">
        <v>0</v>
      </c>
      <c r="D6" s="539">
        <v>0.25</v>
      </c>
      <c r="E6" s="539">
        <v>0</v>
      </c>
      <c r="F6" s="539">
        <v>0</v>
      </c>
      <c r="G6" s="539">
        <v>0</v>
      </c>
      <c r="H6" s="539">
        <v>0</v>
      </c>
      <c r="I6" s="539">
        <v>0</v>
      </c>
      <c r="J6" s="539">
        <v>0</v>
      </c>
      <c r="K6" s="539">
        <v>0</v>
      </c>
      <c r="L6" s="539">
        <v>0</v>
      </c>
      <c r="M6" s="539">
        <v>0</v>
      </c>
      <c r="N6" s="539">
        <v>0</v>
      </c>
      <c r="O6" s="539">
        <v>0</v>
      </c>
      <c r="P6" s="539">
        <v>0.2</v>
      </c>
      <c r="Q6" s="940"/>
      <c r="R6" s="940"/>
      <c r="S6" s="940"/>
      <c r="T6" s="940"/>
      <c r="U6" s="940"/>
    </row>
    <row r="7" spans="1:21" s="506" customFormat="1">
      <c r="A7" s="478"/>
      <c r="B7" s="565">
        <v>2034</v>
      </c>
      <c r="C7" s="87" t="s">
        <v>3</v>
      </c>
      <c r="D7" s="539">
        <v>2</v>
      </c>
      <c r="E7" s="539">
        <v>7</v>
      </c>
      <c r="F7" s="539">
        <v>0</v>
      </c>
      <c r="G7" s="539">
        <v>0</v>
      </c>
      <c r="H7" s="539">
        <v>1.6</v>
      </c>
      <c r="I7" s="539">
        <v>0</v>
      </c>
      <c r="J7" s="539">
        <v>0</v>
      </c>
      <c r="K7" s="539">
        <v>0</v>
      </c>
      <c r="L7" s="539">
        <v>0</v>
      </c>
      <c r="M7" s="539">
        <v>0</v>
      </c>
      <c r="N7" s="539">
        <v>0</v>
      </c>
      <c r="O7" s="539">
        <v>0</v>
      </c>
      <c r="P7" s="539">
        <v>0</v>
      </c>
      <c r="Q7" s="940"/>
      <c r="R7" s="940"/>
      <c r="S7" s="940"/>
      <c r="T7" s="940"/>
      <c r="U7" s="940"/>
    </row>
    <row r="8" spans="1:21" s="506" customFormat="1">
      <c r="A8" s="478"/>
      <c r="B8" s="565">
        <v>2039</v>
      </c>
      <c r="C8" s="87" t="s">
        <v>28</v>
      </c>
      <c r="D8" s="539">
        <v>5</v>
      </c>
      <c r="E8" s="539">
        <v>17</v>
      </c>
      <c r="F8" s="539">
        <v>0</v>
      </c>
      <c r="G8" s="539">
        <v>0</v>
      </c>
      <c r="H8" s="539">
        <v>4.2</v>
      </c>
      <c r="I8" s="539">
        <v>1</v>
      </c>
      <c r="J8" s="539">
        <v>0</v>
      </c>
      <c r="K8" s="539">
        <v>0</v>
      </c>
      <c r="L8" s="539">
        <v>0</v>
      </c>
      <c r="M8" s="539">
        <v>0</v>
      </c>
      <c r="N8" s="539">
        <v>0</v>
      </c>
      <c r="O8" s="539">
        <v>0.2</v>
      </c>
      <c r="P8" s="539">
        <v>0</v>
      </c>
      <c r="Q8" s="940"/>
      <c r="R8" s="940"/>
      <c r="S8" s="940"/>
      <c r="T8" s="940"/>
      <c r="U8" s="940"/>
    </row>
    <row r="9" spans="1:21" s="506" customFormat="1">
      <c r="A9" s="478"/>
      <c r="B9" s="589">
        <v>6267</v>
      </c>
      <c r="C9" s="85" t="s">
        <v>7</v>
      </c>
      <c r="D9" s="595">
        <v>10</v>
      </c>
      <c r="E9" s="595">
        <v>2</v>
      </c>
      <c r="F9" s="595">
        <v>0.2</v>
      </c>
      <c r="G9" s="595">
        <v>0</v>
      </c>
      <c r="H9" s="595">
        <v>0.3</v>
      </c>
      <c r="I9" s="595">
        <v>5</v>
      </c>
      <c r="J9" s="595">
        <v>0.2</v>
      </c>
      <c r="K9" s="595">
        <v>35</v>
      </c>
      <c r="L9" s="595">
        <v>0.01</v>
      </c>
      <c r="M9" s="595">
        <v>0.02</v>
      </c>
      <c r="N9" s="595">
        <v>4</v>
      </c>
      <c r="O9" s="595">
        <v>0.3</v>
      </c>
      <c r="P9" s="595">
        <v>0</v>
      </c>
      <c r="Q9" s="940"/>
      <c r="R9" s="940"/>
      <c r="S9" s="940"/>
      <c r="T9" s="940"/>
      <c r="U9" s="940"/>
    </row>
    <row r="10" spans="1:21" s="506" customFormat="1">
      <c r="A10" s="478"/>
      <c r="B10" s="589">
        <v>16003</v>
      </c>
      <c r="C10" s="85" t="s">
        <v>74</v>
      </c>
      <c r="D10" s="595">
        <v>2</v>
      </c>
      <c r="E10" s="595">
        <v>2</v>
      </c>
      <c r="F10" s="595">
        <v>0</v>
      </c>
      <c r="G10" s="595">
        <v>0</v>
      </c>
      <c r="H10" s="595">
        <v>0.1</v>
      </c>
      <c r="I10" s="595">
        <v>0</v>
      </c>
      <c r="J10" s="595">
        <v>0</v>
      </c>
      <c r="K10" s="595">
        <v>0</v>
      </c>
      <c r="L10" s="595">
        <v>0</v>
      </c>
      <c r="M10" s="595">
        <v>0</v>
      </c>
      <c r="N10" s="595">
        <v>0</v>
      </c>
      <c r="O10" s="595">
        <v>0</v>
      </c>
      <c r="P10" s="595">
        <v>0</v>
      </c>
      <c r="Q10" s="940"/>
      <c r="R10" s="940"/>
      <c r="S10" s="940"/>
      <c r="T10" s="940"/>
      <c r="U10" s="940"/>
    </row>
    <row r="11" spans="1:21" s="506" customFormat="1">
      <c r="A11" s="478"/>
      <c r="B11" s="567">
        <v>17012</v>
      </c>
      <c r="C11" s="84" t="s">
        <v>0</v>
      </c>
      <c r="D11" s="540">
        <v>0.8</v>
      </c>
      <c r="E11" s="540">
        <v>0</v>
      </c>
      <c r="F11" s="540">
        <v>0</v>
      </c>
      <c r="G11" s="540">
        <v>0</v>
      </c>
      <c r="H11" s="540">
        <v>0</v>
      </c>
      <c r="I11" s="540">
        <v>0</v>
      </c>
      <c r="J11" s="540">
        <v>0</v>
      </c>
      <c r="K11" s="540">
        <v>0</v>
      </c>
      <c r="L11" s="540">
        <v>0</v>
      </c>
      <c r="M11" s="540">
        <v>0</v>
      </c>
      <c r="N11" s="540">
        <v>0</v>
      </c>
      <c r="O11" s="540">
        <v>0</v>
      </c>
      <c r="P11" s="540">
        <v>0.8</v>
      </c>
      <c r="Q11" s="941"/>
      <c r="R11" s="941"/>
      <c r="S11" s="941"/>
      <c r="T11" s="941"/>
      <c r="U11" s="941"/>
    </row>
    <row r="12" spans="1:21" s="506" customFormat="1">
      <c r="A12" s="478"/>
      <c r="C12" s="506" t="s">
        <v>64</v>
      </c>
      <c r="D12" s="539">
        <v>202.55</v>
      </c>
      <c r="E12" s="539">
        <v>60</v>
      </c>
      <c r="F12" s="539">
        <v>7.6</v>
      </c>
      <c r="G12" s="539">
        <v>0.2</v>
      </c>
      <c r="H12" s="539">
        <v>6.3</v>
      </c>
      <c r="I12" s="539">
        <v>26</v>
      </c>
      <c r="J12" s="539">
        <v>0.3</v>
      </c>
      <c r="K12" s="539">
        <v>36</v>
      </c>
      <c r="L12" s="539">
        <v>0.24</v>
      </c>
      <c r="M12" s="539">
        <v>0.08</v>
      </c>
      <c r="N12" s="539">
        <v>4</v>
      </c>
      <c r="O12" s="539">
        <v>0.5</v>
      </c>
      <c r="P12" s="539">
        <v>1.4</v>
      </c>
      <c r="Q12" s="539">
        <v>0</v>
      </c>
      <c r="R12" s="539">
        <v>1</v>
      </c>
      <c r="S12" s="539">
        <v>0</v>
      </c>
      <c r="T12" s="539">
        <v>0</v>
      </c>
      <c r="U12" s="539">
        <v>0</v>
      </c>
    </row>
    <row r="13" spans="1:21" s="506" customFormat="1">
      <c r="A13" s="478"/>
      <c r="C13" s="87"/>
      <c r="D13" s="87"/>
    </row>
    <row r="14" spans="1:21" s="506" customFormat="1">
      <c r="A14" s="478"/>
      <c r="C14" s="87"/>
      <c r="D14" s="87"/>
    </row>
  </sheetData>
  <mergeCells count="1">
    <mergeCell ref="Q3:U11"/>
  </mergeCells>
  <phoneticPr fontId="1"/>
  <pageMargins left="0.7" right="0.7" top="0.75" bottom="0.75" header="0.3" footer="0.3"/>
  <pageSetup paperSize="9" scale="65" orientation="landscape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2.3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1622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441">
        <v>4032</v>
      </c>
      <c r="C3" s="572" t="s">
        <v>172</v>
      </c>
      <c r="D3" s="441">
        <v>25</v>
      </c>
      <c r="E3" s="248">
        <f ca="1">'[2]4'!E$37*$F3/100</f>
        <v>18</v>
      </c>
      <c r="F3" s="462">
        <f ca="1">'[2]4'!G$37*$F3/100</f>
        <v>1.65</v>
      </c>
      <c r="G3" s="462">
        <f ca="1">'[2]4'!I$37*$F3/100</f>
        <v>1.05</v>
      </c>
      <c r="H3" s="462">
        <f ca="1">'[2]4'!K$37*$F3/100</f>
        <v>0.4</v>
      </c>
      <c r="I3" s="248">
        <f ca="1">'[2]4'!O$37*$F3/100</f>
        <v>30</v>
      </c>
      <c r="J3" s="471">
        <f ca="1">'[2]4'!R$37*$F3/100</f>
        <v>0.22500000000000001</v>
      </c>
      <c r="K3" s="472">
        <f ca="1">'[2]4'!AE$37*$F3/100</f>
        <v>0</v>
      </c>
      <c r="L3" s="473">
        <f ca="1">'[2]4'!AM$37*$F3/100</f>
        <v>1.7500000000000002E-2</v>
      </c>
      <c r="M3" s="474">
        <f ca="1">'[2]4'!AN$37*$F3/100</f>
        <v>7.4999999999999997E-3</v>
      </c>
      <c r="N3" s="472">
        <f ca="1">'[2]4'!AV$37*$F3/100</f>
        <v>0</v>
      </c>
      <c r="O3" s="475">
        <f ca="1">'[2]4'!BC$37*$F3/100</f>
        <v>0.1</v>
      </c>
      <c r="P3" s="475">
        <f ca="1">'[2]4'!BD$37*$F3/100</f>
        <v>0</v>
      </c>
      <c r="Q3" s="938"/>
      <c r="R3" s="938"/>
      <c r="S3" s="938"/>
      <c r="T3" s="938"/>
      <c r="U3" s="938"/>
    </row>
    <row r="4" spans="2:21">
      <c r="B4" s="441">
        <v>11227</v>
      </c>
      <c r="C4" s="572" t="s">
        <v>26</v>
      </c>
      <c r="D4" s="441">
        <v>10</v>
      </c>
      <c r="E4" s="248">
        <f ca="1">'[2]11'!E$228*$F4/100</f>
        <v>10.5</v>
      </c>
      <c r="F4" s="462">
        <f ca="1">'[2]11'!G$228*$F4/100</f>
        <v>2.2999999999999998</v>
      </c>
      <c r="G4" s="462">
        <f ca="1">'[2]11'!I$228*$F4/100</f>
        <v>0.08</v>
      </c>
      <c r="H4" s="462">
        <f ca="1">'[2]11'!K$228*$F4/100</f>
        <v>0</v>
      </c>
      <c r="I4" s="248">
        <f ca="1">'[2]11'!O$228*$F4/100</f>
        <v>0.3</v>
      </c>
      <c r="J4" s="471">
        <f ca="1">'[2]11'!R$228*$F4/100</f>
        <v>0.02</v>
      </c>
      <c r="K4" s="472">
        <f ca="1">'[2]11'!AE$228*$F4/100</f>
        <v>0.5</v>
      </c>
      <c r="L4" s="473">
        <f ca="1">'[2]11'!AM$228*$F4/100</f>
        <v>8.9999999999999993E-3</v>
      </c>
      <c r="M4" s="474">
        <f ca="1">'[2]11'!AN$228*$F4/100</f>
        <v>1.1000000000000001E-2</v>
      </c>
      <c r="N4" s="472">
        <f ca="1">'[2]11'!AV$228*$F4/100</f>
        <v>0.2</v>
      </c>
      <c r="O4" s="475">
        <f ca="1">'[2]11'!BC$228*$F4/100</f>
        <v>0</v>
      </c>
      <c r="P4" s="475">
        <f ca="1">'[2]11'!BD$228*$F4/100</f>
        <v>0.01</v>
      </c>
      <c r="Q4" s="938"/>
      <c r="R4" s="938"/>
      <c r="S4" s="938"/>
      <c r="T4" s="938"/>
      <c r="U4" s="938"/>
    </row>
    <row r="5" spans="2:21">
      <c r="B5" s="441">
        <v>16001</v>
      </c>
      <c r="C5" s="572" t="s">
        <v>78</v>
      </c>
      <c r="D5" s="441">
        <v>1.25</v>
      </c>
      <c r="E5" s="248">
        <f ca="1">'[2]16'!E$2*$F5/100</f>
        <v>1.3625</v>
      </c>
      <c r="F5" s="462">
        <f ca="1">'[2]16'!G$2*$F5/100</f>
        <v>5.0000000000000001E-3</v>
      </c>
      <c r="G5" s="462">
        <f ca="1">'[2]16'!I$2*$F5/100</f>
        <v>0</v>
      </c>
      <c r="H5" s="462">
        <f ca="1">'[2]16'!K$2*$F5/100</f>
        <v>6.1249999999999999E-2</v>
      </c>
      <c r="I5" s="248">
        <f ca="1">'[2]16'!O$2*$F5/100</f>
        <v>3.7499999999999999E-2</v>
      </c>
      <c r="J5" s="471">
        <f ca="1">'[2]16'!R$2*$F5/100</f>
        <v>0</v>
      </c>
      <c r="K5" s="472">
        <f ca="1">'[2]16'!AE$2*$F5/100</f>
        <v>0</v>
      </c>
      <c r="L5" s="473">
        <f ca="1">'[2]16'!AM$2*$F5/100</f>
        <v>0</v>
      </c>
      <c r="M5" s="474">
        <f ca="1">'[2]16'!AN$2*$F5/100</f>
        <v>0</v>
      </c>
      <c r="N5" s="472">
        <f ca="1">'[2]16'!AV$2*$F5/100</f>
        <v>0</v>
      </c>
      <c r="O5" s="475">
        <f ca="1">'[2]16'!BC$2*$F5/100</f>
        <v>0</v>
      </c>
      <c r="P5" s="475">
        <f ca="1">'[2]16'!BD$2*$F5/100</f>
        <v>0</v>
      </c>
      <c r="Q5" s="938"/>
      <c r="R5" s="938"/>
      <c r="S5" s="938"/>
      <c r="T5" s="938"/>
      <c r="U5" s="938"/>
    </row>
    <row r="6" spans="2:21">
      <c r="B6" s="441">
        <v>6103</v>
      </c>
      <c r="C6" s="572" t="s">
        <v>70</v>
      </c>
      <c r="D6" s="441">
        <v>0.5</v>
      </c>
      <c r="E6" s="248">
        <f ca="1">'[2]6'!E$111*$F6/100</f>
        <v>0.15</v>
      </c>
      <c r="F6" s="462">
        <f ca="1">'[2]6'!G$111*$F6/100</f>
        <v>4.5000000000000005E-3</v>
      </c>
      <c r="G6" s="462">
        <f ca="1">'[2]6'!I$111*$F6/100</f>
        <v>1.5E-3</v>
      </c>
      <c r="H6" s="462">
        <f ca="1">'[2]6'!K$111*$F6/100</f>
        <v>3.3000000000000002E-2</v>
      </c>
      <c r="I6" s="248">
        <f ca="1">'[2]6'!O$111*$F6/100</f>
        <v>0.06</v>
      </c>
      <c r="J6" s="471">
        <f ca="1">'[2]6'!R$111*$F6/100</f>
        <v>2.5000000000000001E-3</v>
      </c>
      <c r="K6" s="472">
        <f ca="1">'[2]6'!AE$111*$F6/100</f>
        <v>0</v>
      </c>
      <c r="L6" s="473">
        <f ca="1">'[2]6'!AM$111*$F6/100</f>
        <v>1.4999999999999999E-4</v>
      </c>
      <c r="M6" s="474">
        <f ca="1">'[2]6'!AN$111*$F6/100</f>
        <v>1E-4</v>
      </c>
      <c r="N6" s="472">
        <f ca="1">'[2]6'!AV$111*$F6/100</f>
        <v>0.01</v>
      </c>
      <c r="O6" s="475">
        <f ca="1">'[2]6'!BC$111*$F6/100</f>
        <v>1.0500000000000001E-2</v>
      </c>
      <c r="P6" s="475">
        <f ca="1">'[2]6'!BD$111*$F6/100</f>
        <v>0</v>
      </c>
      <c r="Q6" s="938"/>
      <c r="R6" s="938"/>
      <c r="S6" s="938"/>
      <c r="T6" s="938"/>
      <c r="U6" s="938"/>
    </row>
    <row r="7" spans="2:21">
      <c r="B7" s="441">
        <v>2034</v>
      </c>
      <c r="C7" s="572" t="s">
        <v>3</v>
      </c>
      <c r="D7" s="441">
        <v>0.75</v>
      </c>
      <c r="E7" s="248">
        <f ca="1">'[2]2'!E$35*$F7/100</f>
        <v>2.4750000000000001</v>
      </c>
      <c r="F7" s="462">
        <f ca="1">'[2]2'!G$35*$F7/100</f>
        <v>7.5000000000000012E-4</v>
      </c>
      <c r="G7" s="462">
        <f ca="1">'[2]2'!I$35*$F7/100</f>
        <v>7.5000000000000012E-4</v>
      </c>
      <c r="H7" s="462">
        <f ca="1">'[2]2'!K$35*$F7/100</f>
        <v>0.61199999999999999</v>
      </c>
      <c r="I7" s="248">
        <f ca="1">'[2]2'!O$35*$F7/100</f>
        <v>7.4999999999999997E-2</v>
      </c>
      <c r="J7" s="471">
        <f ca="1">'[2]2'!R$35*$F7/100</f>
        <v>4.4999999999999997E-3</v>
      </c>
      <c r="K7" s="472">
        <f ca="1">'[2]2'!AE$35*$F7/100</f>
        <v>0</v>
      </c>
      <c r="L7" s="473">
        <f ca="1">'[2]2'!AM$35*$F7/100</f>
        <v>0</v>
      </c>
      <c r="M7" s="474">
        <f ca="1">'[2]2'!AN$35*$F7/100</f>
        <v>0</v>
      </c>
      <c r="N7" s="472">
        <f ca="1">'[2]2'!AV$35*$F7/100</f>
        <v>0</v>
      </c>
      <c r="O7" s="475">
        <f ca="1">'[2]2'!BC$35*$F7/100</f>
        <v>0</v>
      </c>
      <c r="P7" s="475">
        <f ca="1">'[2]2'!BD$35*$F7/100</f>
        <v>0</v>
      </c>
      <c r="Q7" s="938"/>
      <c r="R7" s="938"/>
      <c r="S7" s="938"/>
      <c r="T7" s="938"/>
      <c r="U7" s="938"/>
    </row>
    <row r="8" spans="2:21">
      <c r="B8" s="441">
        <v>6150</v>
      </c>
      <c r="C8" s="572" t="s">
        <v>75</v>
      </c>
      <c r="D8" s="441">
        <v>10</v>
      </c>
      <c r="E8" s="248">
        <f ca="1">'[2]6'!E$160*$F8/100</f>
        <v>3</v>
      </c>
      <c r="F8" s="462">
        <f ca="1">'[2]6'!G$160*$F8/100</f>
        <v>0.35</v>
      </c>
      <c r="G8" s="462">
        <f ca="1">'[2]6'!I$160*$F8/100</f>
        <v>0.02</v>
      </c>
      <c r="H8" s="462">
        <f ca="1">'[2]6'!K$160*$F8/100</f>
        <v>0.55000000000000004</v>
      </c>
      <c r="I8" s="248">
        <f ca="1">'[2]6'!O$160*$F8/100</f>
        <v>1.7</v>
      </c>
      <c r="J8" s="471">
        <f ca="1">'[2]6'!R$160*$F8/100</f>
        <v>0.04</v>
      </c>
      <c r="K8" s="472">
        <f ca="1">'[2]6'!AE$160*$F8/100</f>
        <v>0.1</v>
      </c>
      <c r="L8" s="473">
        <f ca="1">'[2]6'!AM$160*$F8/100</f>
        <v>4.0000000000000001E-3</v>
      </c>
      <c r="M8" s="474">
        <f ca="1">'[2]6'!AN$160*$F8/100</f>
        <v>8.9999999999999993E-3</v>
      </c>
      <c r="N8" s="472">
        <f ca="1">'[2]6'!AV$160*$F8/100</f>
        <v>0.8</v>
      </c>
      <c r="O8" s="475">
        <f ca="1">'[2]6'!BC$160*$F8/100</f>
        <v>0.33</v>
      </c>
      <c r="P8" s="475">
        <f ca="1">'[2]6'!BD$160*$F8/100</f>
        <v>0</v>
      </c>
      <c r="Q8" s="938"/>
      <c r="R8" s="938"/>
      <c r="S8" s="938"/>
      <c r="T8" s="938"/>
      <c r="U8" s="938"/>
    </row>
    <row r="9" spans="2:21">
      <c r="B9" s="441">
        <v>8006</v>
      </c>
      <c r="C9" s="572" t="s">
        <v>21</v>
      </c>
      <c r="D9" s="441">
        <v>0.5</v>
      </c>
      <c r="E9" s="248">
        <f ca="1">'[2]8'!E$7*$F9/100</f>
        <v>0.83499999999999996</v>
      </c>
      <c r="F9" s="462">
        <f ca="1">'[2]8'!G$7*$F9/100</f>
        <v>3.95E-2</v>
      </c>
      <c r="G9" s="462">
        <f ca="1">'[2]8'!I$7*$F9/100</f>
        <v>1.0500000000000001E-2</v>
      </c>
      <c r="H9" s="462">
        <f ca="1">'[2]8'!K$7*$F9/100</f>
        <v>0.35549999999999998</v>
      </c>
      <c r="I9" s="248">
        <f ca="1">'[2]8'!O$7*$F9/100</f>
        <v>1.55</v>
      </c>
      <c r="J9" s="471">
        <f ca="1">'[2]8'!R$7*$F9/100</f>
        <v>0.17600000000000002</v>
      </c>
      <c r="K9" s="472">
        <f ca="1">'[2]8'!AE$7*$F9/100</f>
        <v>0</v>
      </c>
      <c r="L9" s="473">
        <f ca="1">'[2]8'!AM$7*$F9/100</f>
        <v>9.5E-4</v>
      </c>
      <c r="M9" s="474">
        <f ca="1">'[2]8'!AN$7*$F9/100</f>
        <v>4.3499999999999997E-3</v>
      </c>
      <c r="N9" s="472">
        <f ca="1">'[2]8'!AV$7*$F9/100</f>
        <v>2.5000000000000001E-2</v>
      </c>
      <c r="O9" s="475">
        <f ca="1">'[2]8'!BC$7*$F9/100</f>
        <v>0.28699999999999998</v>
      </c>
      <c r="P9" s="475">
        <f ca="1">'[2]8'!BD$7*$F9/100</f>
        <v>5.0000000000000001E-4</v>
      </c>
      <c r="Q9" s="938"/>
      <c r="R9" s="938"/>
      <c r="S9" s="938"/>
      <c r="T9" s="938"/>
      <c r="U9" s="938"/>
    </row>
    <row r="10" spans="2:21">
      <c r="B10" s="441">
        <v>12004</v>
      </c>
      <c r="C10" s="572" t="s">
        <v>1596</v>
      </c>
      <c r="D10" s="441">
        <v>12.5</v>
      </c>
      <c r="E10" s="248">
        <f ca="1">'[2]12'!E$5*$F10/100</f>
        <v>18.875</v>
      </c>
      <c r="F10" s="462">
        <f ca="1">'[2]12'!G$5*$F10/100</f>
        <v>1.5375000000000001</v>
      </c>
      <c r="G10" s="462">
        <f ca="1">'[2]12'!I$5*$F10/100</f>
        <v>1.2875000000000001</v>
      </c>
      <c r="H10" s="462">
        <f ca="1">'[2]12'!K$5*$F10/100</f>
        <v>3.7499999999999999E-2</v>
      </c>
      <c r="I10" s="248">
        <f ca="1">'[2]12'!O$5*$F10/100</f>
        <v>6.375</v>
      </c>
      <c r="J10" s="471">
        <f ca="1">'[2]12'!R$5*$F10/100</f>
        <v>0.22500000000000001</v>
      </c>
      <c r="K10" s="472">
        <f ca="1">'[2]12'!AE$5*$F10/100</f>
        <v>18.75</v>
      </c>
      <c r="L10" s="473">
        <f ca="1">'[2]12'!AM$5*$F10/100</f>
        <v>7.4999999999999997E-3</v>
      </c>
      <c r="M10" s="474">
        <f ca="1">'[2]12'!AN$5*$F10/100</f>
        <v>5.3749999999999999E-2</v>
      </c>
      <c r="N10" s="472">
        <f ca="1">'[2]12'!AV$5*$F10/100</f>
        <v>0</v>
      </c>
      <c r="O10" s="475">
        <f ca="1">'[2]12'!BC$5*$F10/100</f>
        <v>0</v>
      </c>
      <c r="P10" s="475">
        <f ca="1">'[2]12'!BD$5*$F10/100</f>
        <v>0.05</v>
      </c>
      <c r="Q10" s="938"/>
      <c r="R10" s="938"/>
      <c r="S10" s="938"/>
      <c r="T10" s="938"/>
      <c r="U10" s="938"/>
    </row>
    <row r="11" spans="2:21">
      <c r="B11" s="441">
        <v>6020</v>
      </c>
      <c r="C11" s="572" t="s">
        <v>23</v>
      </c>
      <c r="D11" s="441">
        <v>3</v>
      </c>
      <c r="E11" s="248">
        <f ca="1">'[2]6'!E$22*$F11/100</f>
        <v>1.08</v>
      </c>
      <c r="F11" s="462">
        <f ca="1">'[2]6'!G$22*$F11/100</f>
        <v>9.3000000000000013E-2</v>
      </c>
      <c r="G11" s="462">
        <f ca="1">'[2]6'!I$22*$F11/100</f>
        <v>6.000000000000001E-3</v>
      </c>
      <c r="H11" s="462">
        <f ca="1">'[2]6'!K$22*$F11/100</f>
        <v>0.22500000000000001</v>
      </c>
      <c r="I11" s="248">
        <f ca="1">'[2]6'!O$22*$F11/100</f>
        <v>1.05</v>
      </c>
      <c r="J11" s="471">
        <f ca="1">'[2]6'!R$22*$F11/100</f>
        <v>2.7000000000000003E-2</v>
      </c>
      <c r="K11" s="472">
        <f ca="1">'[2]6'!AE$22*$F11/100</f>
        <v>1.41</v>
      </c>
      <c r="L11" s="473">
        <f ca="1">'[2]6'!AM$22*$F11/100</f>
        <v>4.4999999999999997E-3</v>
      </c>
      <c r="M11" s="474">
        <f ca="1">'[2]6'!AN$22*$F11/100</f>
        <v>3.3E-3</v>
      </c>
      <c r="N11" s="472">
        <f ca="1">'[2]6'!AV$22*$F11/100</f>
        <v>1.8</v>
      </c>
      <c r="O11" s="475">
        <f ca="1">'[2]6'!BC$22*$F11/100</f>
        <v>0.09</v>
      </c>
      <c r="P11" s="475">
        <f ca="1">'[2]6'!BD$22*$F11/100</f>
        <v>0</v>
      </c>
      <c r="Q11" s="938"/>
      <c r="R11" s="938"/>
      <c r="S11" s="938"/>
      <c r="T11" s="938"/>
      <c r="U11" s="938"/>
    </row>
    <row r="12" spans="2:21">
      <c r="B12" s="441">
        <v>17024</v>
      </c>
      <c r="C12" s="572" t="s">
        <v>195</v>
      </c>
      <c r="D12" s="441">
        <v>150</v>
      </c>
      <c r="E12" s="248">
        <f ca="1">'[2]17'!E$26*$F12/100</f>
        <v>10.5</v>
      </c>
      <c r="F12" s="462">
        <f ca="1">'[2]17'!G$26*$F12/100</f>
        <v>1.65</v>
      </c>
      <c r="G12" s="462">
        <f ca="1">'[2]17'!I$26*$F12/100</f>
        <v>0.3</v>
      </c>
      <c r="H12" s="462">
        <f ca="1">'[2]17'!K$26*$F12/100</f>
        <v>0</v>
      </c>
      <c r="I12" s="248">
        <f ca="1">'[2]17'!O$26*$F12/100</f>
        <v>3</v>
      </c>
      <c r="J12" s="471">
        <f ca="1">'[2]17'!R$26*$F12/100</f>
        <v>0.75</v>
      </c>
      <c r="K12" s="472">
        <f ca="1">'[2]17'!AE$26*$F12/100</f>
        <v>0</v>
      </c>
      <c r="L12" s="473">
        <f ca="1">'[2]17'!AM$26*$F12/100</f>
        <v>0.03</v>
      </c>
      <c r="M12" s="474">
        <f ca="1">'[2]17'!AN$26*$F12/100</f>
        <v>0.13500000000000001</v>
      </c>
      <c r="N12" s="472">
        <f ca="1">'[2]17'!AV$26*$F12/100</f>
        <v>0</v>
      </c>
      <c r="O12" s="475">
        <f ca="1">'[2]17'!BC$26*$F12/100</f>
        <v>0</v>
      </c>
      <c r="P12" s="475">
        <f ca="1">'[2]17'!BD$26*$F12/100</f>
        <v>0.15</v>
      </c>
      <c r="Q12" s="938"/>
      <c r="R12" s="938"/>
      <c r="S12" s="938"/>
      <c r="T12" s="938"/>
      <c r="U12" s="938"/>
    </row>
    <row r="13" spans="2:21">
      <c r="B13" s="441">
        <v>16001</v>
      </c>
      <c r="C13" s="572" t="s">
        <v>78</v>
      </c>
      <c r="D13" s="570">
        <v>3.75</v>
      </c>
      <c r="E13" s="248">
        <f ca="1">'[2]16'!E$2*$F13/100</f>
        <v>4.0875000000000004</v>
      </c>
      <c r="F13" s="462">
        <f ca="1">'[2]16'!G$2*$F13/100</f>
        <v>1.4999999999999999E-2</v>
      </c>
      <c r="G13" s="462">
        <f ca="1">'[2]16'!I$2*$F13/100</f>
        <v>0</v>
      </c>
      <c r="H13" s="462">
        <f ca="1">'[2]16'!K$2*$F13/100</f>
        <v>0.18375</v>
      </c>
      <c r="I13" s="248">
        <f ca="1">'[2]16'!O$2*$F13/100</f>
        <v>0.1125</v>
      </c>
      <c r="J13" s="471">
        <f ca="1">'[2]16'!R$2*$F13/100</f>
        <v>0</v>
      </c>
      <c r="K13" s="472">
        <f ca="1">'[2]16'!AE$2*$F13/100</f>
        <v>0</v>
      </c>
      <c r="L13" s="473">
        <f ca="1">'[2]16'!AM$2*$F13/100</f>
        <v>0</v>
      </c>
      <c r="M13" s="474">
        <f ca="1">'[2]16'!AN$2*$F13/100</f>
        <v>0</v>
      </c>
      <c r="N13" s="472">
        <f ca="1">'[2]16'!AV$2*$F13/100</f>
        <v>0</v>
      </c>
      <c r="O13" s="475">
        <f ca="1">'[2]16'!BC$2*$F13/100</f>
        <v>0</v>
      </c>
      <c r="P13" s="475">
        <f ca="1">'[2]16'!BD$2*$F13/100</f>
        <v>0</v>
      </c>
      <c r="Q13" s="938"/>
      <c r="R13" s="938"/>
      <c r="S13" s="938"/>
      <c r="T13" s="938"/>
      <c r="U13" s="938"/>
    </row>
    <row r="14" spans="2:21">
      <c r="B14" s="441">
        <v>17012</v>
      </c>
      <c r="C14" s="572" t="s">
        <v>0</v>
      </c>
      <c r="D14" s="441">
        <v>0.6</v>
      </c>
      <c r="E14" s="248">
        <f ca="1">'[2]17'!E$13*$F14/100</f>
        <v>0</v>
      </c>
      <c r="F14" s="462">
        <f ca="1">'[2]17'!G$13*$F14/100</f>
        <v>0</v>
      </c>
      <c r="G14" s="462">
        <f ca="1">'[2]17'!I$13*$F14/100</f>
        <v>0</v>
      </c>
      <c r="H14" s="462">
        <f ca="1">'[2]17'!K$13*$F14/100</f>
        <v>0</v>
      </c>
      <c r="I14" s="248">
        <f ca="1">'[2]17'!O$13*$F14/100</f>
        <v>0.13200000000000001</v>
      </c>
      <c r="J14" s="471">
        <f ca="1">'[2]17'!R$13*$F14/100</f>
        <v>0</v>
      </c>
      <c r="K14" s="472">
        <f ca="1">'[2]17'!AE$13*$F14/100</f>
        <v>0</v>
      </c>
      <c r="L14" s="473">
        <f ca="1">'[2]17'!AM$13*$F14/100</f>
        <v>0</v>
      </c>
      <c r="M14" s="474">
        <f ca="1">'[2]17'!AN$13*$F14/100</f>
        <v>0</v>
      </c>
      <c r="N14" s="472">
        <f ca="1">'[2]17'!AV$13*$F14/100</f>
        <v>0</v>
      </c>
      <c r="O14" s="475">
        <f ca="1">'[2]17'!BC$13*$F14/100</f>
        <v>0</v>
      </c>
      <c r="P14" s="475">
        <f ca="1">'[2]17'!BD$13*$F14/100</f>
        <v>0.59459999999999991</v>
      </c>
      <c r="Q14" s="938"/>
      <c r="R14" s="938"/>
      <c r="S14" s="938"/>
      <c r="T14" s="938"/>
      <c r="U14" s="938"/>
    </row>
    <row r="15" spans="2:21">
      <c r="B15" s="441">
        <v>17008</v>
      </c>
      <c r="C15" s="572" t="s">
        <v>170</v>
      </c>
      <c r="D15" s="441">
        <v>4</v>
      </c>
      <c r="E15" s="248">
        <f ca="1">'[2]17'!E$9*$F15/100</f>
        <v>2.16</v>
      </c>
      <c r="F15" s="462">
        <f ca="1">'[2]17'!G$9*$F15/100</f>
        <v>0.22800000000000001</v>
      </c>
      <c r="G15" s="462">
        <f ca="1">'[2]17'!I$9*$F15/100</f>
        <v>0</v>
      </c>
      <c r="H15" s="462">
        <f ca="1">'[2]17'!K$9*$F15/100</f>
        <v>0.312</v>
      </c>
      <c r="I15" s="248">
        <f ca="1">'[2]17'!O$9*$F15/100</f>
        <v>0.96</v>
      </c>
      <c r="J15" s="471">
        <f ca="1">'[2]17'!R$9*$F15/100</f>
        <v>4.4000000000000004E-2</v>
      </c>
      <c r="K15" s="472">
        <f ca="1">'[2]17'!AE$9*$F15/100</f>
        <v>0</v>
      </c>
      <c r="L15" s="473">
        <f ca="1">'[2]17'!AM$9*$F15/100</f>
        <v>2E-3</v>
      </c>
      <c r="M15" s="474">
        <f ca="1">'[2]17'!AN$9*$F15/100</f>
        <v>4.4000000000000003E-3</v>
      </c>
      <c r="N15" s="472">
        <f ca="1">'[2]17'!AV$9*$F15/100</f>
        <v>0</v>
      </c>
      <c r="O15" s="475">
        <f ca="1">'[2]17'!BC$9*$F15/100</f>
        <v>0</v>
      </c>
      <c r="P15" s="475">
        <f ca="1">'[2]17'!BD$9*$F15/100</f>
        <v>0.64</v>
      </c>
      <c r="Q15" s="938"/>
      <c r="R15" s="938"/>
      <c r="S15" s="938"/>
      <c r="T15" s="938"/>
      <c r="U15" s="938"/>
    </row>
    <row r="16" spans="2:21">
      <c r="B16" s="441">
        <v>17064</v>
      </c>
      <c r="C16" s="572" t="s">
        <v>154</v>
      </c>
      <c r="D16" s="441">
        <v>0.05</v>
      </c>
      <c r="E16" s="248">
        <f ca="1">'[2]17'!E$66*$F16/100</f>
        <v>0.18900000000000003</v>
      </c>
      <c r="F16" s="462">
        <f ca="1">'[2]17'!G$66*$F16/100</f>
        <v>5.0499999999999998E-3</v>
      </c>
      <c r="G16" s="462">
        <f ca="1">'[2]17'!I$66*$F16/100</f>
        <v>3.2000000000000006E-3</v>
      </c>
      <c r="H16" s="462">
        <f ca="1">'[2]17'!K$66*$F16/100</f>
        <v>3.5049999999999998E-2</v>
      </c>
      <c r="I16" s="248">
        <f ca="1">'[2]17'!O$66*$F16/100</f>
        <v>0.12</v>
      </c>
      <c r="J16" s="471">
        <f ca="1">'[2]17'!R$66*$F16/100</f>
        <v>3.65E-3</v>
      </c>
      <c r="K16" s="472">
        <f ca="1">'[2]17'!AE$66*$F16/100</f>
        <v>0</v>
      </c>
      <c r="L16" s="473">
        <f ca="1">'[2]17'!AM$66*$F16/100</f>
        <v>1.0000000000000001E-5</v>
      </c>
      <c r="M16" s="474">
        <f ca="1">'[2]17'!AN$66*$F16/100</f>
        <v>6.0000000000000002E-5</v>
      </c>
      <c r="N16" s="472">
        <f ca="1">'[2]17'!AV$66*$F16/100</f>
        <v>0</v>
      </c>
      <c r="O16" s="475">
        <f ca="1">'[2]17'!BC$66*$F16/100</f>
        <v>0</v>
      </c>
      <c r="P16" s="475">
        <f ca="1">'[2]17'!BD$66*$F16/100</f>
        <v>0</v>
      </c>
      <c r="Q16" s="938"/>
      <c r="R16" s="938"/>
      <c r="S16" s="938"/>
      <c r="T16" s="938"/>
      <c r="U16" s="938"/>
    </row>
    <row r="17" spans="2:21">
      <c r="B17" s="441">
        <v>2034</v>
      </c>
      <c r="C17" s="572" t="s">
        <v>3</v>
      </c>
      <c r="D17" s="441">
        <v>2</v>
      </c>
      <c r="E17" s="248">
        <f ca="1">'[2]2'!E$35*$F17/100</f>
        <v>6.6</v>
      </c>
      <c r="F17" s="462">
        <f ca="1">'[2]2'!G$35*$F17/100</f>
        <v>2E-3</v>
      </c>
      <c r="G17" s="462">
        <f ca="1">'[2]2'!I$35*$F17/100</f>
        <v>2E-3</v>
      </c>
      <c r="H17" s="462">
        <f ca="1">'[2]2'!K$35*$F17/100</f>
        <v>1.6319999999999999</v>
      </c>
      <c r="I17" s="248">
        <f ca="1">'[2]2'!O$35*$F17/100</f>
        <v>0.2</v>
      </c>
      <c r="J17" s="471">
        <f ca="1">'[2]2'!R$35*$F17/100</f>
        <v>1.2E-2</v>
      </c>
      <c r="K17" s="472">
        <f ca="1">'[2]2'!AE$35*$F17/100</f>
        <v>0</v>
      </c>
      <c r="L17" s="473">
        <f ca="1">'[2]2'!AM$35*$F17/100</f>
        <v>0</v>
      </c>
      <c r="M17" s="474">
        <f ca="1">'[2]2'!AN$35*$F17/100</f>
        <v>0</v>
      </c>
      <c r="N17" s="472">
        <f ca="1">'[2]2'!AV$35*$F17/100</f>
        <v>0</v>
      </c>
      <c r="O17" s="475">
        <f ca="1">'[2]2'!BC$35*$F17/100</f>
        <v>0</v>
      </c>
      <c r="P17" s="475">
        <f ca="1">'[2]2'!BD$35*$F17/100</f>
        <v>0</v>
      </c>
      <c r="Q17" s="938"/>
      <c r="R17" s="938"/>
      <c r="S17" s="938"/>
      <c r="T17" s="938"/>
      <c r="U17" s="938"/>
    </row>
    <row r="18" spans="2:21">
      <c r="B18" s="441">
        <v>17015</v>
      </c>
      <c r="C18" s="572" t="s">
        <v>73</v>
      </c>
      <c r="D18" s="441">
        <v>2.5</v>
      </c>
      <c r="E18" s="248">
        <f ca="1">'[2]17'!E$17*$F18/100</f>
        <v>0.625</v>
      </c>
      <c r="F18" s="462">
        <f ca="1">'[2]17'!G$17*$F18/100</f>
        <v>2.5000000000000001E-3</v>
      </c>
      <c r="G18" s="462">
        <f ca="1">'[2]17'!I$17*$F18/100</f>
        <v>0</v>
      </c>
      <c r="H18" s="462">
        <f ca="1">'[2]17'!K$17*$F18/100</f>
        <v>0.06</v>
      </c>
      <c r="I18" s="248">
        <f ca="1">'[2]17'!O$17*$F18/100</f>
        <v>0.05</v>
      </c>
      <c r="J18" s="471">
        <f ca="1">'[2]17'!R$17*$F18/100</f>
        <v>0</v>
      </c>
      <c r="K18" s="472">
        <f ca="1">'[2]17'!AE$17*$F18/100</f>
        <v>0</v>
      </c>
      <c r="L18" s="473">
        <f ca="1">'[2]17'!AM$17*$F18/100</f>
        <v>2.5000000000000001E-4</v>
      </c>
      <c r="M18" s="474">
        <f ca="1">'[2]17'!AN$17*$F18/100</f>
        <v>2.5000000000000001E-4</v>
      </c>
      <c r="N18" s="472">
        <f ca="1">'[2]17'!AV$17*$F18/100</f>
        <v>0</v>
      </c>
      <c r="O18" s="475">
        <f ca="1">'[2]17'!BC$17*$F18/100</f>
        <v>0</v>
      </c>
      <c r="P18" s="475">
        <f ca="1">'[2]17'!BD$17*$F18/100</f>
        <v>0</v>
      </c>
      <c r="Q18" s="938"/>
      <c r="R18" s="938"/>
      <c r="S18" s="938"/>
      <c r="T18" s="938"/>
      <c r="U18" s="938"/>
    </row>
    <row r="19" spans="2:21">
      <c r="B19" s="571">
        <v>17006</v>
      </c>
      <c r="C19" s="573" t="s">
        <v>1054</v>
      </c>
      <c r="D19" s="571">
        <v>0.2</v>
      </c>
      <c r="E19" s="267">
        <f ca="1">'[2]17'!E$7*$F19/100</f>
        <v>1.8380000000000001</v>
      </c>
      <c r="F19" s="268">
        <f ca="1">'[2]17'!G$7*$F19/100</f>
        <v>2.0000000000000004E-4</v>
      </c>
      <c r="G19" s="268">
        <f ca="1">'[2]17'!I$7*$F19/100</f>
        <v>0.1996</v>
      </c>
      <c r="H19" s="268">
        <f ca="1">'[2]17'!K$7*$F19/100</f>
        <v>0</v>
      </c>
      <c r="I19" s="267">
        <f ca="1">'[2]17'!O$7*$F19/100</f>
        <v>0</v>
      </c>
      <c r="J19" s="268">
        <f ca="1">'[2]17'!R$7*$F19/100</f>
        <v>2.0000000000000004E-4</v>
      </c>
      <c r="K19" s="270">
        <f ca="1">'[2]17'!AE$7*$F19/100</f>
        <v>0.11800000000000001</v>
      </c>
      <c r="L19" s="271">
        <f ca="1">'[2]17'!AM$7*$F19/100</f>
        <v>0</v>
      </c>
      <c r="M19" s="272">
        <f ca="1">'[2]17'!AN$7*$F19/100</f>
        <v>0</v>
      </c>
      <c r="N19" s="270">
        <f ca="1">'[2]17'!AV$7*$F19/100</f>
        <v>0</v>
      </c>
      <c r="O19" s="273">
        <f ca="1">'[2]17'!BC$7*$F19/100</f>
        <v>0</v>
      </c>
      <c r="P19" s="273">
        <f ca="1">'[2]17'!BD$7*$F19/100</f>
        <v>0</v>
      </c>
      <c r="Q19" s="947"/>
      <c r="R19" s="947"/>
      <c r="S19" s="947"/>
      <c r="T19" s="947"/>
      <c r="U19" s="947"/>
    </row>
    <row r="20" spans="2:21">
      <c r="B20" s="165"/>
      <c r="C20" s="506" t="s">
        <v>64</v>
      </c>
      <c r="D20" s="441">
        <f t="shared" ref="D20:P20" si="0">SUM(D3:D19)</f>
        <v>226.6</v>
      </c>
      <c r="E20" s="248">
        <f t="shared" ca="1" si="0"/>
        <v>82.276999999999987</v>
      </c>
      <c r="F20" s="462">
        <f t="shared" ca="1" si="0"/>
        <v>7.883</v>
      </c>
      <c r="G20" s="462">
        <f t="shared" ca="1" si="0"/>
        <v>2.9610500000000002</v>
      </c>
      <c r="H20" s="462">
        <f t="shared" ca="1" si="0"/>
        <v>4.4970499999999998</v>
      </c>
      <c r="I20" s="248">
        <f t="shared" ca="1" si="0"/>
        <v>45.721999999999987</v>
      </c>
      <c r="J20" s="471">
        <f t="shared" ca="1" si="0"/>
        <v>1.5298499999999999</v>
      </c>
      <c r="K20" s="472">
        <f t="shared" ca="1" si="0"/>
        <v>20.878</v>
      </c>
      <c r="L20" s="473">
        <f t="shared" ca="1" si="0"/>
        <v>7.5859999999999997E-2</v>
      </c>
      <c r="M20" s="474">
        <f t="shared" ca="1" si="0"/>
        <v>0.22871</v>
      </c>
      <c r="N20" s="472">
        <f t="shared" ca="1" si="0"/>
        <v>2.835</v>
      </c>
      <c r="O20" s="475">
        <f t="shared" ca="1" si="0"/>
        <v>0.8175</v>
      </c>
      <c r="P20" s="475">
        <f t="shared" ca="1" si="0"/>
        <v>1.4451000000000001</v>
      </c>
      <c r="Q20" s="10">
        <v>0</v>
      </c>
      <c r="R20" s="10">
        <v>1</v>
      </c>
      <c r="S20" s="10">
        <v>0</v>
      </c>
      <c r="T20" s="10">
        <v>0</v>
      </c>
      <c r="U20" s="10">
        <v>0</v>
      </c>
    </row>
    <row r="21" spans="2:21">
      <c r="D21" s="14"/>
      <c r="E21" s="14"/>
      <c r="F21" s="14"/>
      <c r="G21" s="14"/>
    </row>
    <row r="22" spans="2:21">
      <c r="C22" s="10"/>
      <c r="D22" s="17"/>
      <c r="E22" s="18"/>
      <c r="F22" s="17"/>
      <c r="G22" s="18"/>
      <c r="H22" s="11"/>
      <c r="I22" s="12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2:21">
      <c r="C26" s="10"/>
      <c r="D26" s="1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2:21">
      <c r="C27" s="10"/>
      <c r="D27" s="1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2:21">
      <c r="C28" s="10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2:21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</sheetData>
  <mergeCells count="1">
    <mergeCell ref="Q3:U19"/>
  </mergeCells>
  <phoneticPr fontId="1"/>
  <pageMargins left="0.7" right="0.7" top="0.75" bottom="0.75" header="0.3" footer="0.3"/>
  <pageSetup paperSize="9" scale="81" orientation="landscape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17.5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1:21" s="477" customFormat="1">
      <c r="A1" s="478"/>
      <c r="B1" s="366" t="s">
        <v>1623</v>
      </c>
    </row>
    <row r="2" spans="1:21" s="478" customFormat="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 s="506" customFormat="1">
      <c r="A3" s="478"/>
      <c r="B3" s="565">
        <v>17025</v>
      </c>
      <c r="C3" s="87" t="s">
        <v>1047</v>
      </c>
      <c r="D3" s="539">
        <v>150</v>
      </c>
      <c r="E3" s="539">
        <v>5</v>
      </c>
      <c r="F3" s="539">
        <v>1.2</v>
      </c>
      <c r="G3" s="539">
        <v>0</v>
      </c>
      <c r="H3" s="539">
        <v>0</v>
      </c>
      <c r="I3" s="539">
        <v>5</v>
      </c>
      <c r="J3" s="539">
        <v>0</v>
      </c>
      <c r="K3" s="539">
        <v>0</v>
      </c>
      <c r="L3" s="539">
        <v>0.23</v>
      </c>
      <c r="M3" s="539">
        <v>0.05</v>
      </c>
      <c r="N3" s="539">
        <v>0</v>
      </c>
      <c r="O3" s="539">
        <v>0</v>
      </c>
      <c r="P3" s="539">
        <v>0.2</v>
      </c>
      <c r="Q3" s="939"/>
      <c r="R3" s="939"/>
      <c r="S3" s="939"/>
      <c r="T3" s="939"/>
      <c r="U3" s="939"/>
    </row>
    <row r="4" spans="1:21" s="506" customFormat="1">
      <c r="A4" s="478"/>
      <c r="B4" s="565">
        <v>10199</v>
      </c>
      <c r="C4" s="87" t="s">
        <v>1055</v>
      </c>
      <c r="D4" s="539">
        <v>15</v>
      </c>
      <c r="E4" s="539">
        <v>12</v>
      </c>
      <c r="F4" s="539">
        <v>2.7</v>
      </c>
      <c r="G4" s="539">
        <v>0</v>
      </c>
      <c r="H4" s="539">
        <v>0</v>
      </c>
      <c r="I4" s="539">
        <v>6</v>
      </c>
      <c r="J4" s="539">
        <v>0.1</v>
      </c>
      <c r="K4" s="539">
        <v>8</v>
      </c>
      <c r="L4" s="539">
        <v>0.01</v>
      </c>
      <c r="M4" s="539">
        <v>0.02</v>
      </c>
      <c r="N4" s="539">
        <v>0</v>
      </c>
      <c r="O4" s="539">
        <v>0</v>
      </c>
      <c r="P4" s="539">
        <v>0</v>
      </c>
      <c r="Q4" s="940"/>
      <c r="R4" s="940"/>
      <c r="S4" s="940"/>
      <c r="T4" s="940"/>
      <c r="U4" s="940"/>
    </row>
    <row r="5" spans="1:21" s="506" customFormat="1">
      <c r="A5" s="478"/>
      <c r="B5" s="565">
        <v>6227</v>
      </c>
      <c r="C5" s="87" t="s">
        <v>27</v>
      </c>
      <c r="D5" s="539">
        <v>2.5</v>
      </c>
      <c r="E5" s="539">
        <v>1</v>
      </c>
      <c r="F5" s="539">
        <v>0</v>
      </c>
      <c r="G5" s="593">
        <v>0</v>
      </c>
      <c r="H5" s="539">
        <v>0.2</v>
      </c>
      <c r="I5" s="539">
        <v>1</v>
      </c>
      <c r="J5" s="539">
        <v>0</v>
      </c>
      <c r="K5" s="539">
        <v>4</v>
      </c>
      <c r="L5" s="539">
        <v>0</v>
      </c>
      <c r="M5" s="539">
        <v>0</v>
      </c>
      <c r="N5" s="539">
        <v>1</v>
      </c>
      <c r="O5" s="539">
        <v>0.1</v>
      </c>
      <c r="P5" s="539">
        <v>0</v>
      </c>
      <c r="Q5" s="940"/>
      <c r="R5" s="940"/>
      <c r="S5" s="940"/>
      <c r="T5" s="940"/>
      <c r="U5" s="940"/>
    </row>
    <row r="6" spans="1:21" s="506" customFormat="1">
      <c r="A6" s="478"/>
      <c r="B6" s="565">
        <v>6103</v>
      </c>
      <c r="C6" s="87" t="s">
        <v>70</v>
      </c>
      <c r="D6" s="539">
        <v>0.25</v>
      </c>
      <c r="E6" s="539">
        <v>0</v>
      </c>
      <c r="F6" s="539">
        <v>0</v>
      </c>
      <c r="G6" s="539">
        <v>0</v>
      </c>
      <c r="H6" s="539">
        <v>0</v>
      </c>
      <c r="I6" s="539">
        <v>0</v>
      </c>
      <c r="J6" s="539">
        <v>0</v>
      </c>
      <c r="K6" s="539">
        <v>0</v>
      </c>
      <c r="L6" s="539">
        <v>0</v>
      </c>
      <c r="M6" s="539">
        <v>0</v>
      </c>
      <c r="N6" s="539">
        <v>0</v>
      </c>
      <c r="O6" s="539">
        <v>0</v>
      </c>
      <c r="P6" s="539">
        <v>0</v>
      </c>
      <c r="Q6" s="940"/>
      <c r="R6" s="940"/>
      <c r="S6" s="940"/>
      <c r="T6" s="940"/>
      <c r="U6" s="940"/>
    </row>
    <row r="7" spans="1:21" s="506" customFormat="1">
      <c r="A7" s="478"/>
      <c r="B7" s="565">
        <v>16003</v>
      </c>
      <c r="C7" s="87" t="s">
        <v>74</v>
      </c>
      <c r="D7" s="539">
        <v>1</v>
      </c>
      <c r="E7" s="539">
        <v>1</v>
      </c>
      <c r="F7" s="539">
        <v>0</v>
      </c>
      <c r="G7" s="539">
        <v>0</v>
      </c>
      <c r="H7" s="539">
        <v>0</v>
      </c>
      <c r="I7" s="539">
        <v>0</v>
      </c>
      <c r="J7" s="539">
        <v>0</v>
      </c>
      <c r="K7" s="539">
        <v>0</v>
      </c>
      <c r="L7" s="539">
        <v>0</v>
      </c>
      <c r="M7" s="539">
        <v>0</v>
      </c>
      <c r="N7" s="539">
        <v>0</v>
      </c>
      <c r="O7" s="539">
        <v>0</v>
      </c>
      <c r="P7" s="539">
        <v>0</v>
      </c>
      <c r="Q7" s="940"/>
      <c r="R7" s="940"/>
      <c r="S7" s="940"/>
      <c r="T7" s="940"/>
      <c r="U7" s="940"/>
    </row>
    <row r="8" spans="1:21" s="506" customFormat="1">
      <c r="A8" s="478"/>
      <c r="B8" s="565">
        <v>17012</v>
      </c>
      <c r="C8" s="87" t="s">
        <v>0</v>
      </c>
      <c r="D8" s="539">
        <v>1</v>
      </c>
      <c r="E8" s="539">
        <v>0</v>
      </c>
      <c r="F8" s="539">
        <v>0</v>
      </c>
      <c r="G8" s="539">
        <v>0</v>
      </c>
      <c r="H8" s="539">
        <v>0</v>
      </c>
      <c r="I8" s="539">
        <v>0</v>
      </c>
      <c r="J8" s="539">
        <v>0</v>
      </c>
      <c r="K8" s="539">
        <v>0</v>
      </c>
      <c r="L8" s="539">
        <v>0</v>
      </c>
      <c r="M8" s="539">
        <v>0</v>
      </c>
      <c r="N8" s="539">
        <v>0</v>
      </c>
      <c r="O8" s="539">
        <v>0</v>
      </c>
      <c r="P8" s="539">
        <v>1</v>
      </c>
      <c r="Q8" s="940"/>
      <c r="R8" s="940"/>
      <c r="S8" s="940"/>
      <c r="T8" s="940"/>
      <c r="U8" s="940"/>
    </row>
    <row r="9" spans="1:21" s="506" customFormat="1">
      <c r="A9" s="478"/>
      <c r="B9" s="565">
        <v>2034</v>
      </c>
      <c r="C9" s="87" t="s">
        <v>3</v>
      </c>
      <c r="D9" s="539">
        <v>2</v>
      </c>
      <c r="E9" s="539">
        <v>7</v>
      </c>
      <c r="F9" s="539">
        <v>0</v>
      </c>
      <c r="G9" s="539">
        <v>0</v>
      </c>
      <c r="H9" s="539">
        <v>1.6</v>
      </c>
      <c r="I9" s="539">
        <v>0</v>
      </c>
      <c r="J9" s="539">
        <v>0</v>
      </c>
      <c r="K9" s="539">
        <v>0</v>
      </c>
      <c r="L9" s="539">
        <v>0</v>
      </c>
      <c r="M9" s="539">
        <v>0</v>
      </c>
      <c r="N9" s="539">
        <v>0</v>
      </c>
      <c r="O9" s="539">
        <v>0</v>
      </c>
      <c r="P9" s="539">
        <v>0</v>
      </c>
      <c r="Q9" s="940"/>
      <c r="R9" s="940"/>
      <c r="S9" s="940"/>
      <c r="T9" s="940"/>
      <c r="U9" s="940"/>
    </row>
    <row r="10" spans="1:21" s="506" customFormat="1">
      <c r="A10" s="478"/>
      <c r="B10" s="567">
        <v>12014</v>
      </c>
      <c r="C10" s="84" t="s">
        <v>72</v>
      </c>
      <c r="D10" s="540">
        <v>10</v>
      </c>
      <c r="E10" s="540">
        <v>5</v>
      </c>
      <c r="F10" s="540">
        <v>1.1000000000000001</v>
      </c>
      <c r="G10" s="540">
        <v>0</v>
      </c>
      <c r="H10" s="540">
        <v>0</v>
      </c>
      <c r="I10" s="540">
        <v>1</v>
      </c>
      <c r="J10" s="540">
        <v>0</v>
      </c>
      <c r="K10" s="540">
        <v>0</v>
      </c>
      <c r="L10" s="540">
        <v>0</v>
      </c>
      <c r="M10" s="540">
        <v>0.04</v>
      </c>
      <c r="N10" s="540">
        <v>0</v>
      </c>
      <c r="O10" s="540">
        <v>0</v>
      </c>
      <c r="P10" s="540">
        <v>0.1</v>
      </c>
      <c r="Q10" s="941"/>
      <c r="R10" s="941"/>
      <c r="S10" s="941"/>
      <c r="T10" s="941"/>
      <c r="U10" s="941"/>
    </row>
    <row r="11" spans="1:21" s="506" customFormat="1">
      <c r="A11" s="478"/>
      <c r="C11" s="506" t="s">
        <v>64</v>
      </c>
      <c r="D11" s="539">
        <v>181.75</v>
      </c>
      <c r="E11" s="539">
        <v>30</v>
      </c>
      <c r="F11" s="596">
        <v>5</v>
      </c>
      <c r="G11" s="244" t="s">
        <v>1624</v>
      </c>
      <c r="H11" s="539">
        <v>1.9</v>
      </c>
      <c r="I11" s="539">
        <v>13</v>
      </c>
      <c r="J11" s="539">
        <v>0.1</v>
      </c>
      <c r="K11" s="539">
        <v>12</v>
      </c>
      <c r="L11" s="539">
        <v>0.24</v>
      </c>
      <c r="M11" s="539">
        <v>0.11</v>
      </c>
      <c r="N11" s="539">
        <v>1</v>
      </c>
      <c r="O11" s="539">
        <v>0.1</v>
      </c>
      <c r="P11" s="539">
        <v>1.2</v>
      </c>
      <c r="Q11" s="539">
        <v>0</v>
      </c>
      <c r="R11" s="539">
        <v>0</v>
      </c>
      <c r="S11" s="539">
        <v>0</v>
      </c>
      <c r="T11" s="539">
        <v>0</v>
      </c>
      <c r="U11" s="539">
        <v>0</v>
      </c>
    </row>
    <row r="12" spans="1:21" s="506" customFormat="1">
      <c r="A12" s="478"/>
      <c r="C12" s="87"/>
      <c r="D12" s="87"/>
    </row>
  </sheetData>
  <mergeCells count="1">
    <mergeCell ref="Q3:U10"/>
  </mergeCells>
  <phoneticPr fontId="1"/>
  <pageMargins left="0.7" right="0.7" top="0.75" bottom="0.75" header="0.3" footer="0.3"/>
  <pageSetup paperSize="9" scale="65" orientation="landscape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5.2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1625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64">
        <v>10335</v>
      </c>
      <c r="C3" s="38" t="s">
        <v>1056</v>
      </c>
      <c r="D3" s="264">
        <v>10</v>
      </c>
      <c r="E3" s="248">
        <f ca="1">'[2]10'!E$360*$F3/100</f>
        <v>6.3</v>
      </c>
      <c r="F3" s="462">
        <f ca="1">'[2]10'!G$360*$F3/100</f>
        <v>1.39</v>
      </c>
      <c r="G3" s="462">
        <f ca="1">'[2]10'!I$360*$F3/100</f>
        <v>0.04</v>
      </c>
      <c r="H3" s="462">
        <f ca="1">'[2]10'!K$360*$F3/100</f>
        <v>0.01</v>
      </c>
      <c r="I3" s="248">
        <f ca="1">'[2]10'!O$360*$F3/100</f>
        <v>9</v>
      </c>
      <c r="J3" s="471">
        <f ca="1">'[2]10'!R$360*$F3/100</f>
        <v>0.05</v>
      </c>
      <c r="K3" s="472">
        <f ca="1">'[2]10'!AE$360*$F3/100</f>
        <v>0</v>
      </c>
      <c r="L3" s="473">
        <f ca="1">'[2]10'!AM$360*$F3/100</f>
        <v>2.4E-2</v>
      </c>
      <c r="M3" s="474">
        <f ca="1">'[2]10'!AN$360*$F3/100</f>
        <v>0.06</v>
      </c>
      <c r="N3" s="472">
        <f ca="1">'[2]10'!AV$360*$F3/100</f>
        <v>0</v>
      </c>
      <c r="O3" s="475">
        <f ca="1">'[2]10'!BC$360*$F3/100</f>
        <v>0</v>
      </c>
      <c r="P3" s="475">
        <f ca="1">'[2]10'!BD$360*$F3/100</f>
        <v>0.08</v>
      </c>
      <c r="Q3" s="938"/>
      <c r="R3" s="938"/>
      <c r="S3" s="938"/>
      <c r="T3" s="938"/>
      <c r="U3" s="938"/>
    </row>
    <row r="4" spans="2:21">
      <c r="B4" s="264">
        <v>12004</v>
      </c>
      <c r="C4" s="38" t="s">
        <v>1</v>
      </c>
      <c r="D4" s="264">
        <v>25</v>
      </c>
      <c r="E4" s="248">
        <f ca="1">'[2]12'!E$5*$F4/100</f>
        <v>37.75</v>
      </c>
      <c r="F4" s="462">
        <f ca="1">'[2]12'!G$5*$F4/100</f>
        <v>3.0750000000000002</v>
      </c>
      <c r="G4" s="462">
        <f ca="1">'[2]12'!I$5*$F4/100</f>
        <v>2.5750000000000002</v>
      </c>
      <c r="H4" s="462">
        <f ca="1">'[2]12'!K$5*$F4/100</f>
        <v>7.4999999999999997E-2</v>
      </c>
      <c r="I4" s="248">
        <f ca="1">'[2]12'!O$5*$F4/100</f>
        <v>12.75</v>
      </c>
      <c r="J4" s="471">
        <f ca="1">'[2]12'!R$5*$F4/100</f>
        <v>0.45</v>
      </c>
      <c r="K4" s="472">
        <f ca="1">'[2]12'!AE$5*$F4/100</f>
        <v>37.5</v>
      </c>
      <c r="L4" s="473">
        <f ca="1">'[2]12'!AM$5*$F4/100</f>
        <v>1.4999999999999999E-2</v>
      </c>
      <c r="M4" s="474">
        <f ca="1">'[2]12'!AN$5*$F4/100</f>
        <v>0.1075</v>
      </c>
      <c r="N4" s="472">
        <f ca="1">'[2]12'!AV$5*$F4/100</f>
        <v>0</v>
      </c>
      <c r="O4" s="475">
        <f ca="1">'[2]12'!BC$5*$F4/100</f>
        <v>0</v>
      </c>
      <c r="P4" s="475">
        <f ca="1">'[2]12'!BD$5*$F4/100</f>
        <v>0.1</v>
      </c>
      <c r="Q4" s="938"/>
      <c r="R4" s="938"/>
      <c r="S4" s="938"/>
      <c r="T4" s="938"/>
      <c r="U4" s="938"/>
    </row>
    <row r="5" spans="2:21">
      <c r="B5" s="264">
        <v>6227</v>
      </c>
      <c r="C5" s="38" t="s">
        <v>27</v>
      </c>
      <c r="D5" s="264">
        <v>2</v>
      </c>
      <c r="E5" s="248">
        <f ca="1">'[2]6'!E$243*$F5/100</f>
        <v>0.62</v>
      </c>
      <c r="F5" s="462">
        <f ca="1">'[2]6'!G$243*$F5/100</f>
        <v>0.03</v>
      </c>
      <c r="G5" s="462">
        <f ca="1">'[2]6'!I$243*$F5/100</f>
        <v>6.0000000000000001E-3</v>
      </c>
      <c r="H5" s="462">
        <f ca="1">'[2]6'!K$243*$F5/100</f>
        <v>0.14000000000000001</v>
      </c>
      <c r="I5" s="248">
        <f ca="1">'[2]6'!O$243*$F5/100</f>
        <v>1.08</v>
      </c>
      <c r="J5" s="471">
        <f ca="1">'[2]6'!R$243*$F5/100</f>
        <v>1.3999999999999999E-2</v>
      </c>
      <c r="K5" s="472">
        <f ca="1">'[2]6'!AE$243*$F5/100</f>
        <v>3</v>
      </c>
      <c r="L5" s="473">
        <f ca="1">'[2]6'!AM$243*$F5/100</f>
        <v>1E-3</v>
      </c>
      <c r="M5" s="474">
        <f ca="1">'[2]6'!AN$243*$F5/100</f>
        <v>1.8E-3</v>
      </c>
      <c r="N5" s="472">
        <f ca="1">'[2]6'!AV$243*$F5/100</f>
        <v>0.62</v>
      </c>
      <c r="O5" s="475">
        <f ca="1">'[2]6'!BC$243*$F5/100</f>
        <v>5.7999999999999996E-2</v>
      </c>
      <c r="P5" s="475">
        <f ca="1">'[2]6'!BD$243*$F5/100</f>
        <v>0</v>
      </c>
      <c r="Q5" s="938"/>
      <c r="R5" s="938"/>
      <c r="S5" s="938"/>
      <c r="T5" s="938"/>
      <c r="U5" s="938"/>
    </row>
    <row r="6" spans="2:21">
      <c r="B6" s="264">
        <v>17024</v>
      </c>
      <c r="C6" s="38" t="s">
        <v>195</v>
      </c>
      <c r="D6" s="264">
        <v>150</v>
      </c>
      <c r="E6" s="248">
        <f ca="1">'[2]17'!E$26*$F6/100</f>
        <v>10.5</v>
      </c>
      <c r="F6" s="462">
        <f ca="1">'[2]17'!G$26*$F6/100</f>
        <v>1.65</v>
      </c>
      <c r="G6" s="462">
        <f ca="1">'[2]17'!I$26*$F6/100</f>
        <v>0.3</v>
      </c>
      <c r="H6" s="462">
        <f ca="1">'[2]17'!K$26*$F6/100</f>
        <v>0</v>
      </c>
      <c r="I6" s="248">
        <f ca="1">'[2]17'!O$26*$F6/100</f>
        <v>3</v>
      </c>
      <c r="J6" s="471">
        <f ca="1">'[2]17'!R$26*$F6/100</f>
        <v>0.75</v>
      </c>
      <c r="K6" s="472">
        <f ca="1">'[2]17'!AE$26*$F6/100</f>
        <v>0</v>
      </c>
      <c r="L6" s="473">
        <f ca="1">'[2]17'!AM$26*$F6/100</f>
        <v>0.03</v>
      </c>
      <c r="M6" s="474">
        <f ca="1">'[2]17'!AN$26*$F6/100</f>
        <v>0.13500000000000001</v>
      </c>
      <c r="N6" s="472">
        <f ca="1">'[2]17'!AV$26*$F6/100</f>
        <v>0</v>
      </c>
      <c r="O6" s="475">
        <f ca="1">'[2]17'!BC$26*$F6/100</f>
        <v>0</v>
      </c>
      <c r="P6" s="475">
        <f ca="1">'[2]17'!BD$26*$F6/100</f>
        <v>0.15</v>
      </c>
      <c r="Q6" s="938"/>
      <c r="R6" s="938"/>
      <c r="S6" s="938"/>
      <c r="T6" s="938"/>
      <c r="U6" s="938"/>
    </row>
    <row r="7" spans="2:21">
      <c r="B7" s="264">
        <v>16001</v>
      </c>
      <c r="C7" s="38" t="s">
        <v>78</v>
      </c>
      <c r="D7" s="264">
        <v>2.5</v>
      </c>
      <c r="E7" s="248">
        <f ca="1">'[2]16'!E$2*$F7/100</f>
        <v>2.7250000000000001</v>
      </c>
      <c r="F7" s="462">
        <f ca="1">'[2]16'!G$2*$F7/100</f>
        <v>0.01</v>
      </c>
      <c r="G7" s="462">
        <f ca="1">'[2]16'!I$2*$F7/100</f>
        <v>0</v>
      </c>
      <c r="H7" s="462">
        <f ca="1">'[2]16'!K$2*$F7/100</f>
        <v>0.1225</v>
      </c>
      <c r="I7" s="248">
        <f ca="1">'[2]16'!O$2*$F7/100</f>
        <v>7.4999999999999997E-2</v>
      </c>
      <c r="J7" s="471">
        <f ca="1">'[2]16'!R$2*$F7/100</f>
        <v>0</v>
      </c>
      <c r="K7" s="472">
        <f ca="1">'[2]16'!AE$2*$F7/100</f>
        <v>0</v>
      </c>
      <c r="L7" s="473">
        <f ca="1">'[2]16'!AM$2*$F7/100</f>
        <v>0</v>
      </c>
      <c r="M7" s="474">
        <f ca="1">'[2]16'!AN$2*$F7/100</f>
        <v>0</v>
      </c>
      <c r="N7" s="472">
        <f ca="1">'[2]16'!AV$2*$F7/100</f>
        <v>0</v>
      </c>
      <c r="O7" s="475">
        <f ca="1">'[2]16'!BC$2*$F7/100</f>
        <v>0</v>
      </c>
      <c r="P7" s="475">
        <f ca="1">'[2]16'!BD$2*$F7/100</f>
        <v>0</v>
      </c>
      <c r="Q7" s="938"/>
      <c r="R7" s="938"/>
      <c r="S7" s="938"/>
      <c r="T7" s="938"/>
      <c r="U7" s="938"/>
    </row>
    <row r="8" spans="2:21">
      <c r="B8" s="264">
        <v>17012</v>
      </c>
      <c r="C8" s="38" t="s">
        <v>0</v>
      </c>
      <c r="D8" s="264">
        <v>0.6</v>
      </c>
      <c r="E8" s="248">
        <f ca="1">'[2]17'!E$13*$F8/100</f>
        <v>0</v>
      </c>
      <c r="F8" s="462">
        <f ca="1">'[2]17'!G$13*$F8/100</f>
        <v>0</v>
      </c>
      <c r="G8" s="462">
        <f ca="1">'[2]17'!I$13*$F8/100</f>
        <v>0</v>
      </c>
      <c r="H8" s="462">
        <f ca="1">'[2]17'!K$13*$F8/100</f>
        <v>0</v>
      </c>
      <c r="I8" s="248">
        <f ca="1">'[2]17'!O$13*$F8/100</f>
        <v>0.13200000000000001</v>
      </c>
      <c r="J8" s="471">
        <f ca="1">'[2]17'!R$13*$F8/100</f>
        <v>0</v>
      </c>
      <c r="K8" s="472">
        <f ca="1">'[2]17'!AE$13*$F8/100</f>
        <v>0</v>
      </c>
      <c r="L8" s="473">
        <f ca="1">'[2]17'!AM$13*$F8/100</f>
        <v>0</v>
      </c>
      <c r="M8" s="474">
        <f ca="1">'[2]17'!AN$13*$F8/100</f>
        <v>0</v>
      </c>
      <c r="N8" s="472">
        <f ca="1">'[2]17'!AV$13*$F8/100</f>
        <v>0</v>
      </c>
      <c r="O8" s="475">
        <f ca="1">'[2]17'!BC$13*$F8/100</f>
        <v>0</v>
      </c>
      <c r="P8" s="475">
        <f ca="1">'[2]17'!BD$13*$F8/100</f>
        <v>0.59459999999999991</v>
      </c>
      <c r="Q8" s="938"/>
      <c r="R8" s="938"/>
      <c r="S8" s="938"/>
      <c r="T8" s="938"/>
      <c r="U8" s="938"/>
    </row>
    <row r="9" spans="2:21">
      <c r="B9" s="264">
        <v>17008</v>
      </c>
      <c r="C9" s="38" t="s">
        <v>170</v>
      </c>
      <c r="D9" s="264">
        <v>4</v>
      </c>
      <c r="E9" s="248">
        <f ca="1">'[2]17'!E$9*$F9/100</f>
        <v>2.16</v>
      </c>
      <c r="F9" s="462">
        <f ca="1">'[2]17'!G$9*$F9/100</f>
        <v>0.22800000000000001</v>
      </c>
      <c r="G9" s="462">
        <f ca="1">'[2]17'!I$9*$F9/100</f>
        <v>0</v>
      </c>
      <c r="H9" s="462">
        <f ca="1">'[2]17'!K$9*$F9/100</f>
        <v>0.312</v>
      </c>
      <c r="I9" s="248">
        <f ca="1">'[2]17'!O$9*$F9/100</f>
        <v>0.96</v>
      </c>
      <c r="J9" s="471">
        <f ca="1">'[2]17'!R$9*$F9/100</f>
        <v>4.4000000000000004E-2</v>
      </c>
      <c r="K9" s="472">
        <f ca="1">'[2]17'!AE$9*$F9/100</f>
        <v>0</v>
      </c>
      <c r="L9" s="473">
        <f ca="1">'[2]17'!AM$9*$F9/100</f>
        <v>2E-3</v>
      </c>
      <c r="M9" s="474">
        <f ca="1">'[2]17'!AN$9*$F9/100</f>
        <v>4.4000000000000003E-3</v>
      </c>
      <c r="N9" s="472">
        <f ca="1">'[2]17'!AV$9*$F9/100</f>
        <v>0</v>
      </c>
      <c r="O9" s="475">
        <f ca="1">'[2]17'!BC$9*$F9/100</f>
        <v>0</v>
      </c>
      <c r="P9" s="475">
        <f ca="1">'[2]17'!BD$9*$F9/100</f>
        <v>0.64</v>
      </c>
      <c r="Q9" s="938"/>
      <c r="R9" s="938"/>
      <c r="S9" s="938"/>
      <c r="T9" s="938"/>
      <c r="U9" s="938"/>
    </row>
    <row r="10" spans="2:21">
      <c r="B10" s="266">
        <v>2034</v>
      </c>
      <c r="C10" s="377" t="s">
        <v>3</v>
      </c>
      <c r="D10" s="266">
        <v>2</v>
      </c>
      <c r="E10" s="267">
        <f ca="1">'[2]2'!E$35*$F10/100</f>
        <v>6.6</v>
      </c>
      <c r="F10" s="268">
        <f ca="1">'[2]2'!G$35*$F10/100</f>
        <v>2E-3</v>
      </c>
      <c r="G10" s="268">
        <f ca="1">'[2]2'!I$35*$F10/100</f>
        <v>2E-3</v>
      </c>
      <c r="H10" s="268">
        <f ca="1">'[2]2'!K$35*$F10/100</f>
        <v>1.6319999999999999</v>
      </c>
      <c r="I10" s="267">
        <f ca="1">'[2]2'!O$35*$F10/100</f>
        <v>0.2</v>
      </c>
      <c r="J10" s="268">
        <f ca="1">'[2]2'!R$35*$F10/100</f>
        <v>1.2E-2</v>
      </c>
      <c r="K10" s="270">
        <f ca="1">'[2]2'!AE$35*$F10/100</f>
        <v>0</v>
      </c>
      <c r="L10" s="271">
        <f ca="1">'[2]2'!AM$35*$F10/100</f>
        <v>0</v>
      </c>
      <c r="M10" s="272">
        <f ca="1">'[2]2'!AN$35*$F10/100</f>
        <v>0</v>
      </c>
      <c r="N10" s="270">
        <f ca="1">'[2]2'!AV$35*$F10/100</f>
        <v>0</v>
      </c>
      <c r="O10" s="273">
        <f ca="1">'[2]2'!BC$35*$F10/100</f>
        <v>0</v>
      </c>
      <c r="P10" s="273">
        <f ca="1">'[2]2'!BD$35*$F10/100</f>
        <v>0</v>
      </c>
      <c r="Q10" s="947"/>
      <c r="R10" s="947"/>
      <c r="S10" s="947"/>
      <c r="T10" s="947"/>
      <c r="U10" s="947"/>
    </row>
    <row r="11" spans="2:21">
      <c r="B11" s="14"/>
      <c r="C11" s="506" t="s">
        <v>64</v>
      </c>
      <c r="D11" s="264">
        <f t="shared" ref="D11:P11" si="0">SUM(D3:D10)</f>
        <v>196.1</v>
      </c>
      <c r="E11" s="248">
        <f t="shared" ca="1" si="0"/>
        <v>66.654999999999987</v>
      </c>
      <c r="F11" s="462">
        <f t="shared" ca="1" si="0"/>
        <v>6.3849999999999989</v>
      </c>
      <c r="G11" s="462">
        <f t="shared" ca="1" si="0"/>
        <v>2.9229999999999996</v>
      </c>
      <c r="H11" s="462">
        <f t="shared" ca="1" si="0"/>
        <v>2.2915000000000001</v>
      </c>
      <c r="I11" s="248">
        <f t="shared" ca="1" si="0"/>
        <v>27.196999999999999</v>
      </c>
      <c r="J11" s="471">
        <f t="shared" ca="1" si="0"/>
        <v>1.32</v>
      </c>
      <c r="K11" s="472">
        <f t="shared" ca="1" si="0"/>
        <v>40.5</v>
      </c>
      <c r="L11" s="473">
        <f t="shared" ca="1" si="0"/>
        <v>7.2000000000000008E-2</v>
      </c>
      <c r="M11" s="474">
        <f t="shared" ca="1" si="0"/>
        <v>0.30870000000000003</v>
      </c>
      <c r="N11" s="472">
        <f t="shared" ca="1" si="0"/>
        <v>0.62</v>
      </c>
      <c r="O11" s="475">
        <f t="shared" ca="1" si="0"/>
        <v>5.7999999999999996E-2</v>
      </c>
      <c r="P11" s="475">
        <f t="shared" ca="1" si="0"/>
        <v>1.5646</v>
      </c>
      <c r="Q11" s="10">
        <v>0</v>
      </c>
      <c r="R11" s="10">
        <v>1</v>
      </c>
      <c r="S11" s="10">
        <v>0</v>
      </c>
      <c r="T11" s="10">
        <v>0</v>
      </c>
      <c r="U11" s="10">
        <v>0</v>
      </c>
    </row>
    <row r="12" spans="2:21">
      <c r="D12" s="14"/>
      <c r="E12" s="14"/>
      <c r="F12" s="14"/>
      <c r="G12" s="14"/>
    </row>
    <row r="13" spans="2:21">
      <c r="C13" s="10"/>
      <c r="D13" s="17"/>
      <c r="E13" s="18"/>
      <c r="F13" s="17"/>
      <c r="G13" s="18"/>
      <c r="H13" s="11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3:16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</sheetData>
  <mergeCells count="1">
    <mergeCell ref="Q3:U10"/>
  </mergeCells>
  <phoneticPr fontId="1"/>
  <pageMargins left="0.7" right="0.7" top="0.75" bottom="0.75" header="0.3" footer="0.3"/>
  <pageSetup paperSize="9" scale="83" orientation="landscape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5.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1955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197">
        <v>6179</v>
      </c>
      <c r="C3" s="597" t="s">
        <v>2288</v>
      </c>
      <c r="D3" s="574">
        <v>50</v>
      </c>
      <c r="E3" s="407">
        <f ca="1">'[2]6'!E$190*$F3/100</f>
        <v>42</v>
      </c>
      <c r="F3" s="471">
        <f ca="1">'[2]6'!G$190*$F3/100</f>
        <v>0.85</v>
      </c>
      <c r="G3" s="471">
        <f ca="1">'[2]6'!I$190*$F3/100</f>
        <v>0.25</v>
      </c>
      <c r="H3" s="471">
        <f ca="1">'[2]6'!K$190*$F3/100</f>
        <v>9.3000000000000007</v>
      </c>
      <c r="I3" s="407">
        <f ca="1">'[2]6'!O$190*$F3/100</f>
        <v>1</v>
      </c>
      <c r="J3" s="471">
        <f ca="1">'[2]6'!R$190*$F3/100</f>
        <v>0.2</v>
      </c>
      <c r="K3" s="472">
        <f ca="1">'[2]6'!AE$190*$F3/100</f>
        <v>2</v>
      </c>
      <c r="L3" s="473">
        <f ca="1">'[2]6'!AM$190*$F3/100</f>
        <v>0.01</v>
      </c>
      <c r="M3" s="474">
        <f ca="1">'[2]6'!AN$190*$F3/100</f>
        <v>2.5000000000000001E-2</v>
      </c>
      <c r="N3" s="472">
        <f ca="1">'[2]6'!AV$190*$F3/100</f>
        <v>1.5</v>
      </c>
      <c r="O3" s="475">
        <f ca="1">'[2]6'!BC$190*$F3/100</f>
        <v>0.9</v>
      </c>
      <c r="P3" s="475">
        <f ca="1">'[2]6'!BD$190*$F3/100</f>
        <v>0.35</v>
      </c>
      <c r="Q3" s="938"/>
      <c r="R3" s="938"/>
      <c r="S3" s="938"/>
      <c r="T3" s="938"/>
      <c r="U3" s="938"/>
    </row>
    <row r="4" spans="2:21">
      <c r="B4" s="197">
        <v>10328</v>
      </c>
      <c r="C4" s="597" t="s">
        <v>54</v>
      </c>
      <c r="D4" s="574">
        <v>20</v>
      </c>
      <c r="E4" s="407">
        <f ca="1">'[2]10'!E$353*$F4/100</f>
        <v>16.600000000000001</v>
      </c>
      <c r="F4" s="471">
        <f ca="1">'[2]10'!G$353*$F4/100</f>
        <v>3.74</v>
      </c>
      <c r="G4" s="471">
        <f ca="1">'[2]10'!I$353*$F4/100</f>
        <v>0.08</v>
      </c>
      <c r="H4" s="471">
        <f ca="1">'[2]10'!K$353*$F4/100</f>
        <v>0.02</v>
      </c>
      <c r="I4" s="407">
        <f ca="1">'[2]10'!O$353*$F4/100</f>
        <v>11.2</v>
      </c>
      <c r="J4" s="471">
        <f ca="1">'[2]10'!R$353*$F4/100</f>
        <v>0.2</v>
      </c>
      <c r="K4" s="472">
        <f ca="1">'[2]10'!AE$353*$F4/100</f>
        <v>0.8</v>
      </c>
      <c r="L4" s="473">
        <f ca="1">'[2]10'!AM$353*$F4/100</f>
        <v>4.0000000000000001E-3</v>
      </c>
      <c r="M4" s="474">
        <f ca="1">'[2]10'!AN$353*$F4/100</f>
        <v>1.2E-2</v>
      </c>
      <c r="N4" s="472">
        <f ca="1">'[2]10'!AV$353*$F4/100</f>
        <v>0.4</v>
      </c>
      <c r="O4" s="475">
        <f ca="1">'[2]10'!BC$353*$F4/100</f>
        <v>0</v>
      </c>
      <c r="P4" s="475">
        <f ca="1">'[2]10'!BD$353*$F4/100</f>
        <v>0.12</v>
      </c>
      <c r="Q4" s="938"/>
      <c r="R4" s="938"/>
      <c r="S4" s="938"/>
      <c r="T4" s="938"/>
      <c r="U4" s="938"/>
    </row>
    <row r="5" spans="2:21">
      <c r="B5" s="197">
        <v>6020</v>
      </c>
      <c r="C5" s="597" t="s">
        <v>1597</v>
      </c>
      <c r="D5" s="574">
        <v>3</v>
      </c>
      <c r="E5" s="407">
        <f ca="1">'[2]6'!E$22*$F5/100</f>
        <v>1.08</v>
      </c>
      <c r="F5" s="471">
        <f ca="1">'[2]6'!G$22*$F5/100</f>
        <v>9.3000000000000013E-2</v>
      </c>
      <c r="G5" s="471">
        <f ca="1">'[2]6'!I$22*$F5/100</f>
        <v>6.000000000000001E-3</v>
      </c>
      <c r="H5" s="471">
        <f ca="1">'[2]6'!K$22*$F5/100</f>
        <v>0.22500000000000001</v>
      </c>
      <c r="I5" s="407">
        <f ca="1">'[2]6'!O$22*$F5/100</f>
        <v>1.05</v>
      </c>
      <c r="J5" s="471">
        <f ca="1">'[2]6'!R$22*$F5/100</f>
        <v>2.7000000000000003E-2</v>
      </c>
      <c r="K5" s="472">
        <f ca="1">'[2]6'!AE$22*$F5/100</f>
        <v>1.41</v>
      </c>
      <c r="L5" s="473">
        <f ca="1">'[2]6'!AM$22*$F5/100</f>
        <v>4.4999999999999997E-3</v>
      </c>
      <c r="M5" s="474">
        <f ca="1">'[2]6'!AN$22*$F5/100</f>
        <v>3.3E-3</v>
      </c>
      <c r="N5" s="472">
        <f ca="1">'[2]6'!AV$22*$F5/100</f>
        <v>1.8</v>
      </c>
      <c r="O5" s="475">
        <f ca="1">'[2]6'!BC$22*$F5/100</f>
        <v>0.09</v>
      </c>
      <c r="P5" s="475">
        <f ca="1">'[2]6'!BD$22*$F5/100</f>
        <v>0</v>
      </c>
      <c r="Q5" s="938"/>
      <c r="R5" s="938"/>
      <c r="S5" s="938"/>
      <c r="T5" s="938"/>
      <c r="U5" s="938"/>
    </row>
    <row r="6" spans="2:21">
      <c r="B6" s="197">
        <v>13003</v>
      </c>
      <c r="C6" s="597" t="s">
        <v>42</v>
      </c>
      <c r="D6" s="574">
        <v>52.5</v>
      </c>
      <c r="E6" s="407">
        <f ca="1">'[2]13'!E$4*$F6/100</f>
        <v>35.174999999999997</v>
      </c>
      <c r="F6" s="471">
        <f ca="1">'[2]13'!G$4*$F6/100</f>
        <v>1.7324999999999999</v>
      </c>
      <c r="G6" s="471">
        <f ca="1">'[2]13'!I$4*$F6/100</f>
        <v>1.9950000000000001</v>
      </c>
      <c r="H6" s="471">
        <f ca="1">'[2]13'!K$4*$F6/100</f>
        <v>2.52</v>
      </c>
      <c r="I6" s="407">
        <f ca="1">'[2]13'!O$4*$F6/100</f>
        <v>57.75</v>
      </c>
      <c r="J6" s="471">
        <f ca="1">'[2]13'!R$4*$F6/100</f>
        <v>0</v>
      </c>
      <c r="K6" s="472">
        <f ca="1">'[2]13'!AE$4*$F6/100</f>
        <v>19.95</v>
      </c>
      <c r="L6" s="473">
        <f ca="1">'[2]13'!AM$4*$F6/100</f>
        <v>2.1000000000000001E-2</v>
      </c>
      <c r="M6" s="474">
        <f ca="1">'[2]13'!AN$4*$F6/100</f>
        <v>7.8750000000000001E-2</v>
      </c>
      <c r="N6" s="472">
        <f ca="1">'[2]13'!AV$4*$F6/100</f>
        <v>0.52500000000000002</v>
      </c>
      <c r="O6" s="475">
        <f ca="1">'[2]13'!BC$4*$F6/100</f>
        <v>0</v>
      </c>
      <c r="P6" s="475">
        <f ca="1">'[2]13'!BD$4*$F6/100</f>
        <v>5.2499999999999998E-2</v>
      </c>
      <c r="Q6" s="938"/>
      <c r="R6" s="938"/>
      <c r="S6" s="938"/>
      <c r="T6" s="938"/>
      <c r="U6" s="938"/>
    </row>
    <row r="7" spans="2:21">
      <c r="B7" s="197">
        <v>17024</v>
      </c>
      <c r="C7" s="597" t="s">
        <v>195</v>
      </c>
      <c r="D7" s="574">
        <v>75</v>
      </c>
      <c r="E7" s="407">
        <f ca="1">'[2]17'!E$26*$F7/100</f>
        <v>5.25</v>
      </c>
      <c r="F7" s="471">
        <f ca="1">'[2]17'!G$26*$F7/100</f>
        <v>0.82499999999999996</v>
      </c>
      <c r="G7" s="471">
        <f ca="1">'[2]17'!I$26*$F7/100</f>
        <v>0.15</v>
      </c>
      <c r="H7" s="471">
        <f ca="1">'[2]17'!K$26*$F7/100</f>
        <v>0</v>
      </c>
      <c r="I7" s="407">
        <f ca="1">'[2]17'!O$26*$F7/100</f>
        <v>1.5</v>
      </c>
      <c r="J7" s="471">
        <f ca="1">'[2]17'!R$26*$F7/100</f>
        <v>0.375</v>
      </c>
      <c r="K7" s="472">
        <f ca="1">'[2]17'!AE$26*$F7/100</f>
        <v>0</v>
      </c>
      <c r="L7" s="473">
        <f ca="1">'[2]17'!AM$26*$F7/100</f>
        <v>1.4999999999999999E-2</v>
      </c>
      <c r="M7" s="474">
        <f ca="1">'[2]17'!AN$26*$F7/100</f>
        <v>6.7500000000000004E-2</v>
      </c>
      <c r="N7" s="472">
        <f ca="1">'[2]17'!AV$26*$F7/100</f>
        <v>0</v>
      </c>
      <c r="O7" s="475">
        <f ca="1">'[2]17'!BC$26*$F7/100</f>
        <v>0</v>
      </c>
      <c r="P7" s="475">
        <f ca="1">'[2]17'!BD$26*$F7/100</f>
        <v>7.4999999999999997E-2</v>
      </c>
      <c r="Q7" s="938"/>
      <c r="R7" s="938"/>
      <c r="S7" s="938"/>
      <c r="T7" s="938"/>
      <c r="U7" s="938"/>
    </row>
    <row r="8" spans="2:21">
      <c r="B8" s="197">
        <v>17012</v>
      </c>
      <c r="C8" s="597" t="s">
        <v>0</v>
      </c>
      <c r="D8" s="574">
        <v>1</v>
      </c>
      <c r="E8" s="407">
        <f ca="1">'[2]17'!E$13*$F8/100</f>
        <v>0</v>
      </c>
      <c r="F8" s="471">
        <f ca="1">'[2]17'!G$13*$F8/100</f>
        <v>0</v>
      </c>
      <c r="G8" s="471">
        <f ca="1">'[2]17'!I$13*$F8/100</f>
        <v>0</v>
      </c>
      <c r="H8" s="471">
        <f ca="1">'[2]17'!K$13*$F8/100</f>
        <v>0</v>
      </c>
      <c r="I8" s="407">
        <f ca="1">'[2]17'!O$13*$F8/100</f>
        <v>0.22</v>
      </c>
      <c r="J8" s="471">
        <f ca="1">'[2]17'!R$13*$F8/100</f>
        <v>0</v>
      </c>
      <c r="K8" s="472">
        <f ca="1">'[2]17'!AE$13*$F8/100</f>
        <v>0</v>
      </c>
      <c r="L8" s="473">
        <f ca="1">'[2]17'!AM$13*$F8/100</f>
        <v>0</v>
      </c>
      <c r="M8" s="474">
        <f ca="1">'[2]17'!AN$13*$F8/100</f>
        <v>0</v>
      </c>
      <c r="N8" s="472">
        <f ca="1">'[2]17'!AV$13*$F8/100</f>
        <v>0</v>
      </c>
      <c r="O8" s="475">
        <f ca="1">'[2]17'!BC$13*$F8/100</f>
        <v>0</v>
      </c>
      <c r="P8" s="475">
        <f ca="1">'[2]17'!BD$13*$F8/100</f>
        <v>0.99099999999999999</v>
      </c>
      <c r="Q8" s="938"/>
      <c r="R8" s="938"/>
      <c r="S8" s="938"/>
      <c r="T8" s="938"/>
      <c r="U8" s="938"/>
    </row>
    <row r="9" spans="2:21">
      <c r="B9" s="197">
        <v>17064</v>
      </c>
      <c r="C9" s="597" t="s">
        <v>2289</v>
      </c>
      <c r="D9" s="574">
        <v>0.05</v>
      </c>
      <c r="E9" s="407">
        <f ca="1">'[2]17'!E$66*$F9/100</f>
        <v>0.18900000000000003</v>
      </c>
      <c r="F9" s="471">
        <f ca="1">'[2]17'!G$66*$F9/100</f>
        <v>5.0499999999999998E-3</v>
      </c>
      <c r="G9" s="471">
        <f ca="1">'[2]17'!I$66*$F9/100</f>
        <v>3.2000000000000006E-3</v>
      </c>
      <c r="H9" s="471">
        <f ca="1">'[2]17'!K$66*$F9/100</f>
        <v>3.5049999999999998E-2</v>
      </c>
      <c r="I9" s="407">
        <f ca="1">'[2]17'!O$66*$F9/100</f>
        <v>0.12</v>
      </c>
      <c r="J9" s="471">
        <f ca="1">'[2]17'!R$66*$F9/100</f>
        <v>3.65E-3</v>
      </c>
      <c r="K9" s="472">
        <f ca="1">'[2]17'!AE$66*$F9/100</f>
        <v>0</v>
      </c>
      <c r="L9" s="473">
        <f ca="1">'[2]17'!AM$66*$F9/100</f>
        <v>1.0000000000000001E-5</v>
      </c>
      <c r="M9" s="474">
        <f ca="1">'[2]17'!AN$66*$F9/100</f>
        <v>6.0000000000000002E-5</v>
      </c>
      <c r="N9" s="472">
        <f ca="1">'[2]17'!AV$66*$F9/100</f>
        <v>0</v>
      </c>
      <c r="O9" s="475">
        <f ca="1">'[2]17'!BC$66*$F9/100</f>
        <v>0</v>
      </c>
      <c r="P9" s="475">
        <f ca="1">'[2]17'!BD$66*$F9/100</f>
        <v>0</v>
      </c>
      <c r="Q9" s="938"/>
      <c r="R9" s="938"/>
      <c r="S9" s="938"/>
      <c r="T9" s="938"/>
      <c r="U9" s="938"/>
    </row>
    <row r="10" spans="2:21">
      <c r="B10" s="266">
        <v>2034</v>
      </c>
      <c r="C10" s="377" t="s">
        <v>3</v>
      </c>
      <c r="D10" s="571">
        <v>2</v>
      </c>
      <c r="E10" s="267">
        <f ca="1">'[2]2'!E$35*$F10/100</f>
        <v>6.6</v>
      </c>
      <c r="F10" s="268">
        <f ca="1">'[2]2'!G$35*$F10/100</f>
        <v>2E-3</v>
      </c>
      <c r="G10" s="268">
        <f ca="1">'[2]2'!I$35*$F10/100</f>
        <v>2E-3</v>
      </c>
      <c r="H10" s="268">
        <f ca="1">'[2]2'!K$35*$F10/100</f>
        <v>1.6319999999999999</v>
      </c>
      <c r="I10" s="267">
        <f ca="1">'[2]2'!O$35*$F10/100</f>
        <v>0.2</v>
      </c>
      <c r="J10" s="268">
        <f ca="1">'[2]2'!R$35*$F10/100</f>
        <v>1.2E-2</v>
      </c>
      <c r="K10" s="270">
        <f ca="1">'[2]2'!AE$35*$F10/100</f>
        <v>0</v>
      </c>
      <c r="L10" s="271">
        <f ca="1">'[2]2'!AM$35*$F10/100</f>
        <v>0</v>
      </c>
      <c r="M10" s="272">
        <f ca="1">'[2]2'!AN$35*$F10/100</f>
        <v>0</v>
      </c>
      <c r="N10" s="270">
        <f ca="1">'[2]2'!AV$35*$F10/100</f>
        <v>0</v>
      </c>
      <c r="O10" s="273">
        <f ca="1">'[2]2'!BC$35*$F10/100</f>
        <v>0</v>
      </c>
      <c r="P10" s="273">
        <f ca="1">'[2]2'!BD$35*$F10/100</f>
        <v>0</v>
      </c>
      <c r="Q10" s="947"/>
      <c r="R10" s="947"/>
      <c r="S10" s="947"/>
      <c r="T10" s="947"/>
      <c r="U10" s="947"/>
    </row>
    <row r="11" spans="2:21">
      <c r="B11" s="161"/>
      <c r="C11" s="506" t="s">
        <v>64</v>
      </c>
      <c r="D11" s="598">
        <f t="shared" ref="D11:P11" si="0">SUM(D3:D10)</f>
        <v>203.55</v>
      </c>
      <c r="E11" s="257">
        <f t="shared" ca="1" si="0"/>
        <v>106.89399999999998</v>
      </c>
      <c r="F11" s="464">
        <f t="shared" ca="1" si="0"/>
        <v>7.2475499999999995</v>
      </c>
      <c r="G11" s="464">
        <f t="shared" ca="1" si="0"/>
        <v>2.4861999999999997</v>
      </c>
      <c r="H11" s="464">
        <f t="shared" ca="1" si="0"/>
        <v>13.732049999999999</v>
      </c>
      <c r="I11" s="257">
        <f t="shared" ca="1" si="0"/>
        <v>73.040000000000006</v>
      </c>
      <c r="J11" s="464">
        <f t="shared" ca="1" si="0"/>
        <v>0.8176500000000001</v>
      </c>
      <c r="K11" s="465">
        <f t="shared" ca="1" si="0"/>
        <v>24.16</v>
      </c>
      <c r="L11" s="466">
        <f t="shared" ca="1" si="0"/>
        <v>5.4510000000000003E-2</v>
      </c>
      <c r="M11" s="467">
        <f t="shared" ca="1" si="0"/>
        <v>0.18661</v>
      </c>
      <c r="N11" s="465">
        <f t="shared" ca="1" si="0"/>
        <v>4.2250000000000005</v>
      </c>
      <c r="O11" s="468">
        <f t="shared" ca="1" si="0"/>
        <v>0.99</v>
      </c>
      <c r="P11" s="468">
        <f t="shared" ca="1" si="0"/>
        <v>1.5884999999999998</v>
      </c>
      <c r="Q11" s="10">
        <v>0</v>
      </c>
      <c r="R11" s="10">
        <v>0</v>
      </c>
      <c r="S11" s="10">
        <v>1</v>
      </c>
      <c r="T11" s="10">
        <v>0</v>
      </c>
      <c r="U11" s="10">
        <v>0</v>
      </c>
    </row>
    <row r="12" spans="2:21">
      <c r="D12" s="14"/>
      <c r="E12" s="14"/>
      <c r="F12" s="14"/>
      <c r="G12" s="14"/>
    </row>
    <row r="13" spans="2:21">
      <c r="C13" s="10"/>
      <c r="D13" s="17"/>
      <c r="E13" s="18"/>
      <c r="F13" s="17"/>
      <c r="G13" s="18"/>
      <c r="H13" s="11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3:16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</sheetData>
  <mergeCells count="1">
    <mergeCell ref="Q3:U10"/>
  </mergeCells>
  <phoneticPr fontId="1"/>
  <pageMargins left="0.7" right="0.7" top="0.75" bottom="0.75" header="0.3" footer="0.3"/>
  <pageSetup paperSize="9" scale="81" orientation="landscape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2.3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1626</v>
      </c>
    </row>
    <row r="2" spans="2:2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10">
        <v>12004</v>
      </c>
      <c r="C3" s="29" t="s">
        <v>1607</v>
      </c>
      <c r="D3" s="173">
        <v>110</v>
      </c>
      <c r="E3" s="55">
        <v>166.1</v>
      </c>
      <c r="F3" s="54">
        <v>13.53</v>
      </c>
      <c r="G3" s="54">
        <v>11.33</v>
      </c>
      <c r="H3" s="54">
        <v>0.33</v>
      </c>
      <c r="I3" s="55">
        <v>56.1</v>
      </c>
      <c r="J3" s="54">
        <v>1.98</v>
      </c>
      <c r="K3" s="57">
        <v>165</v>
      </c>
      <c r="L3" s="56">
        <v>6.6000000000000003E-2</v>
      </c>
      <c r="M3" s="56">
        <v>0.47299999999999998</v>
      </c>
      <c r="N3" s="55">
        <v>0</v>
      </c>
      <c r="O3" s="54">
        <v>0</v>
      </c>
      <c r="P3" s="54">
        <v>0.44</v>
      </c>
      <c r="Q3" s="936"/>
      <c r="R3" s="936"/>
      <c r="S3" s="936"/>
      <c r="T3" s="936"/>
      <c r="U3" s="936"/>
    </row>
    <row r="4" spans="2:21">
      <c r="B4" s="10">
        <v>10328</v>
      </c>
      <c r="C4" s="243" t="s">
        <v>1606</v>
      </c>
      <c r="D4" s="22">
        <v>80</v>
      </c>
      <c r="E4" s="55">
        <v>66.400000000000006</v>
      </c>
      <c r="F4" s="54">
        <v>14.96</v>
      </c>
      <c r="G4" s="54">
        <v>0.32</v>
      </c>
      <c r="H4" s="54">
        <v>0.08</v>
      </c>
      <c r="I4" s="55">
        <v>44.8</v>
      </c>
      <c r="J4" s="54">
        <v>0.8</v>
      </c>
      <c r="K4" s="57">
        <v>3.2</v>
      </c>
      <c r="L4" s="56">
        <v>1.6E-2</v>
      </c>
      <c r="M4" s="56">
        <v>4.8000000000000001E-2</v>
      </c>
      <c r="N4" s="55">
        <v>1.6</v>
      </c>
      <c r="O4" s="54">
        <v>0</v>
      </c>
      <c r="P4" s="54">
        <v>0.48</v>
      </c>
      <c r="Q4" s="936"/>
      <c r="R4" s="936"/>
      <c r="S4" s="936"/>
      <c r="T4" s="936"/>
      <c r="U4" s="936"/>
    </row>
    <row r="5" spans="2:21">
      <c r="B5" s="10">
        <v>10205</v>
      </c>
      <c r="C5" s="29" t="s">
        <v>1605</v>
      </c>
      <c r="D5" s="22">
        <v>80</v>
      </c>
      <c r="E5" s="55">
        <v>61.6</v>
      </c>
      <c r="F5" s="54">
        <v>14.08</v>
      </c>
      <c r="G5" s="54">
        <v>0.16</v>
      </c>
      <c r="H5" s="54">
        <v>0.08</v>
      </c>
      <c r="I5" s="55">
        <v>25.6</v>
      </c>
      <c r="J5" s="54">
        <v>0.16</v>
      </c>
      <c r="K5" s="57">
        <v>7.2</v>
      </c>
      <c r="L5" s="56">
        <v>0.08</v>
      </c>
      <c r="M5" s="56">
        <v>0.08</v>
      </c>
      <c r="N5" s="55">
        <v>0</v>
      </c>
      <c r="O5" s="54">
        <v>0</v>
      </c>
      <c r="P5" s="54">
        <v>0.24</v>
      </c>
      <c r="Q5" s="936"/>
      <c r="R5" s="936"/>
      <c r="S5" s="936"/>
      <c r="T5" s="936"/>
      <c r="U5" s="936"/>
    </row>
    <row r="6" spans="2:21">
      <c r="B6" s="10">
        <v>3003</v>
      </c>
      <c r="C6" s="29" t="s">
        <v>1604</v>
      </c>
      <c r="D6" s="22">
        <v>3</v>
      </c>
      <c r="E6" s="55">
        <v>11.52</v>
      </c>
      <c r="F6" s="54">
        <v>0</v>
      </c>
      <c r="G6" s="54">
        <v>0</v>
      </c>
      <c r="H6" s="54">
        <v>2.9760000000000004</v>
      </c>
      <c r="I6" s="55">
        <v>0.03</v>
      </c>
      <c r="J6" s="54">
        <v>0</v>
      </c>
      <c r="K6" s="57">
        <v>0</v>
      </c>
      <c r="L6" s="56">
        <v>0</v>
      </c>
      <c r="M6" s="56">
        <v>0</v>
      </c>
      <c r="N6" s="55">
        <v>0</v>
      </c>
      <c r="O6" s="54">
        <v>0</v>
      </c>
      <c r="P6" s="54">
        <v>0</v>
      </c>
      <c r="Q6" s="936"/>
      <c r="R6" s="936"/>
      <c r="S6" s="936"/>
      <c r="T6" s="936"/>
      <c r="U6" s="936"/>
    </row>
    <row r="7" spans="2:21">
      <c r="B7" s="10">
        <v>16023</v>
      </c>
      <c r="C7" s="29" t="s">
        <v>1603</v>
      </c>
      <c r="D7" s="22">
        <v>5</v>
      </c>
      <c r="E7" s="55">
        <v>5.45</v>
      </c>
      <c r="F7" s="54">
        <v>5.0000000000000001E-3</v>
      </c>
      <c r="G7" s="54">
        <v>0</v>
      </c>
      <c r="H7" s="54">
        <v>0.26500000000000001</v>
      </c>
      <c r="I7" s="55">
        <v>0.1</v>
      </c>
      <c r="J7" s="54">
        <v>0</v>
      </c>
      <c r="K7" s="57">
        <v>0</v>
      </c>
      <c r="L7" s="56">
        <v>0</v>
      </c>
      <c r="M7" s="56">
        <v>0</v>
      </c>
      <c r="N7" s="55">
        <v>0</v>
      </c>
      <c r="O7" s="54">
        <v>0</v>
      </c>
      <c r="P7" s="54">
        <v>0</v>
      </c>
      <c r="Q7" s="936"/>
      <c r="R7" s="936"/>
      <c r="S7" s="936"/>
      <c r="T7" s="936"/>
      <c r="U7" s="936"/>
    </row>
    <row r="8" spans="2:21">
      <c r="B8" s="10">
        <v>17012</v>
      </c>
      <c r="C8" s="29" t="s">
        <v>1602</v>
      </c>
      <c r="D8" s="22">
        <v>4.5</v>
      </c>
      <c r="E8" s="55">
        <v>0</v>
      </c>
      <c r="F8" s="54">
        <v>0</v>
      </c>
      <c r="G8" s="54">
        <v>0</v>
      </c>
      <c r="H8" s="54">
        <v>0</v>
      </c>
      <c r="I8" s="55">
        <v>0.99</v>
      </c>
      <c r="J8" s="54">
        <v>0</v>
      </c>
      <c r="K8" s="57">
        <v>0</v>
      </c>
      <c r="L8" s="56">
        <v>0</v>
      </c>
      <c r="M8" s="56">
        <v>0</v>
      </c>
      <c r="N8" s="55">
        <v>0</v>
      </c>
      <c r="O8" s="54">
        <v>0</v>
      </c>
      <c r="P8" s="54">
        <v>4.4595000000000002</v>
      </c>
      <c r="Q8" s="936"/>
      <c r="R8" s="936"/>
      <c r="S8" s="936"/>
      <c r="T8" s="936"/>
      <c r="U8" s="936"/>
    </row>
    <row r="9" spans="2:21">
      <c r="B9" s="10">
        <v>6103</v>
      </c>
      <c r="C9" s="29" t="s">
        <v>1601</v>
      </c>
      <c r="D9" s="22">
        <v>3</v>
      </c>
      <c r="E9" s="55">
        <v>0.9</v>
      </c>
      <c r="F9" s="54">
        <v>2.7000000000000003E-2</v>
      </c>
      <c r="G9" s="54">
        <v>8.9999999999999993E-3</v>
      </c>
      <c r="H9" s="54">
        <v>0.19799999999999998</v>
      </c>
      <c r="I9" s="55">
        <v>0.36</v>
      </c>
      <c r="J9" s="54">
        <v>1.4999999999999999E-2</v>
      </c>
      <c r="K9" s="57">
        <v>0</v>
      </c>
      <c r="L9" s="56">
        <v>8.9999999999999998E-4</v>
      </c>
      <c r="M9" s="56">
        <v>5.9999999999999995E-4</v>
      </c>
      <c r="N9" s="55">
        <v>0.06</v>
      </c>
      <c r="O9" s="54">
        <v>6.3E-2</v>
      </c>
      <c r="P9" s="54">
        <v>0</v>
      </c>
      <c r="Q9" s="936"/>
      <c r="R9" s="936"/>
      <c r="S9" s="936"/>
      <c r="T9" s="936"/>
      <c r="U9" s="936"/>
    </row>
    <row r="10" spans="2:21">
      <c r="B10" s="10">
        <v>2034</v>
      </c>
      <c r="C10" s="29" t="s">
        <v>1600</v>
      </c>
      <c r="D10" s="22">
        <v>6</v>
      </c>
      <c r="E10" s="55">
        <v>19.8</v>
      </c>
      <c r="F10" s="54">
        <v>6.000000000000001E-3</v>
      </c>
      <c r="G10" s="54">
        <v>6.000000000000001E-3</v>
      </c>
      <c r="H10" s="54">
        <v>4.8959999999999999</v>
      </c>
      <c r="I10" s="55">
        <v>0.6</v>
      </c>
      <c r="J10" s="54">
        <v>3.5999999999999997E-2</v>
      </c>
      <c r="K10" s="57">
        <v>0</v>
      </c>
      <c r="L10" s="56">
        <v>0</v>
      </c>
      <c r="M10" s="56">
        <v>0</v>
      </c>
      <c r="N10" s="55">
        <v>0</v>
      </c>
      <c r="O10" s="54">
        <v>0</v>
      </c>
      <c r="P10" s="54">
        <v>0</v>
      </c>
      <c r="Q10" s="936"/>
      <c r="R10" s="936"/>
      <c r="S10" s="936"/>
      <c r="T10" s="936"/>
      <c r="U10" s="936"/>
    </row>
    <row r="11" spans="2:21">
      <c r="B11" s="10">
        <v>6020</v>
      </c>
      <c r="C11" s="29" t="s">
        <v>1599</v>
      </c>
      <c r="D11" s="22">
        <v>10</v>
      </c>
      <c r="E11" s="55">
        <v>3.6</v>
      </c>
      <c r="F11" s="54">
        <v>0.31</v>
      </c>
      <c r="G11" s="54">
        <v>0.02</v>
      </c>
      <c r="H11" s="54">
        <v>0.75</v>
      </c>
      <c r="I11" s="55">
        <v>3.5</v>
      </c>
      <c r="J11" s="54">
        <v>0.09</v>
      </c>
      <c r="K11" s="57">
        <v>4.7</v>
      </c>
      <c r="L11" s="56">
        <v>1.4999999999999999E-2</v>
      </c>
      <c r="M11" s="56">
        <v>1.1000000000000001E-2</v>
      </c>
      <c r="N11" s="55">
        <v>6</v>
      </c>
      <c r="O11" s="54">
        <v>0.3</v>
      </c>
      <c r="P11" s="54">
        <v>0</v>
      </c>
      <c r="Q11" s="936"/>
      <c r="R11" s="936"/>
      <c r="S11" s="936"/>
      <c r="T11" s="936"/>
      <c r="U11" s="936"/>
    </row>
    <row r="12" spans="2:21">
      <c r="B12" s="40">
        <v>14006</v>
      </c>
      <c r="C12" s="242" t="s">
        <v>1598</v>
      </c>
      <c r="D12" s="171">
        <v>24</v>
      </c>
      <c r="E12" s="50">
        <v>221.04</v>
      </c>
      <c r="F12" s="49">
        <v>0</v>
      </c>
      <c r="G12" s="49">
        <v>24</v>
      </c>
      <c r="H12" s="49">
        <v>0</v>
      </c>
      <c r="I12" s="50">
        <v>0</v>
      </c>
      <c r="J12" s="49">
        <v>0</v>
      </c>
      <c r="K12" s="52">
        <v>0</v>
      </c>
      <c r="L12" s="51">
        <v>0</v>
      </c>
      <c r="M12" s="51">
        <v>0</v>
      </c>
      <c r="N12" s="50">
        <v>0</v>
      </c>
      <c r="O12" s="49">
        <v>0</v>
      </c>
      <c r="P12" s="49">
        <v>0</v>
      </c>
      <c r="Q12" s="937"/>
      <c r="R12" s="937"/>
      <c r="S12" s="937"/>
      <c r="T12" s="937"/>
      <c r="U12" s="937"/>
    </row>
    <row r="13" spans="2:21">
      <c r="B13" s="170"/>
      <c r="C13" s="506" t="s">
        <v>64</v>
      </c>
      <c r="D13" s="22">
        <v>325.5</v>
      </c>
      <c r="E13" s="55">
        <v>556.41</v>
      </c>
      <c r="F13" s="54">
        <v>42.918000000000006</v>
      </c>
      <c r="G13" s="54">
        <v>35.844999999999999</v>
      </c>
      <c r="H13" s="54">
        <v>9.5750000000000011</v>
      </c>
      <c r="I13" s="55">
        <v>132.07999999999998</v>
      </c>
      <c r="J13" s="54">
        <v>3.0810000000000004</v>
      </c>
      <c r="K13" s="57">
        <v>180.09999999999997</v>
      </c>
      <c r="L13" s="56">
        <v>0.1779</v>
      </c>
      <c r="M13" s="56">
        <v>0.61260000000000003</v>
      </c>
      <c r="N13" s="55">
        <v>7.66</v>
      </c>
      <c r="O13" s="54">
        <v>0.36299999999999999</v>
      </c>
      <c r="P13" s="54">
        <v>5.6195000000000004</v>
      </c>
    </row>
    <row r="14" spans="2:21">
      <c r="D14" s="14"/>
      <c r="E14" s="14"/>
      <c r="F14" s="14"/>
      <c r="G14" s="14"/>
    </row>
    <row r="15" spans="2:21">
      <c r="C15" s="10"/>
      <c r="D15" s="17"/>
      <c r="E15" s="18"/>
      <c r="F15" s="17"/>
      <c r="G15" s="18"/>
      <c r="H15" s="11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3:16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</sheetData>
  <mergeCells count="1">
    <mergeCell ref="Q3:U12"/>
  </mergeCells>
  <phoneticPr fontId="1"/>
  <pageMargins left="0.7" right="0.7" top="0.75" bottom="0.75" header="0.3" footer="0.3"/>
  <pageSetup paperSize="9" scale="79" orientation="landscape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3.125" style="42" customWidth="1"/>
    <col min="4" max="16" width="11.125" style="42" customWidth="1"/>
    <col min="17" max="21" width="9" style="42" customWidth="1"/>
    <col min="22" max="16384" width="8.875" style="42"/>
  </cols>
  <sheetData>
    <row r="1" spans="1:21" s="478" customFormat="1">
      <c r="B1" s="29" t="s">
        <v>1635</v>
      </c>
    </row>
    <row r="2" spans="1:21" s="478" customFormat="1" ht="24">
      <c r="B2" s="501" t="s">
        <v>922</v>
      </c>
      <c r="C2" s="501" t="s">
        <v>923</v>
      </c>
      <c r="D2" s="502" t="s">
        <v>1007</v>
      </c>
      <c r="E2" s="502" t="s">
        <v>924</v>
      </c>
      <c r="F2" s="502" t="s">
        <v>1008</v>
      </c>
      <c r="G2" s="502" t="s">
        <v>1009</v>
      </c>
      <c r="H2" s="502" t="s">
        <v>1010</v>
      </c>
      <c r="I2" s="502" t="s">
        <v>925</v>
      </c>
      <c r="J2" s="502" t="s">
        <v>926</v>
      </c>
      <c r="K2" s="502" t="s">
        <v>927</v>
      </c>
      <c r="L2" s="502" t="s">
        <v>1011</v>
      </c>
      <c r="M2" s="502" t="s">
        <v>1012</v>
      </c>
      <c r="N2" s="502" t="s">
        <v>928</v>
      </c>
      <c r="O2" s="502" t="s">
        <v>1013</v>
      </c>
      <c r="P2" s="502" t="s">
        <v>1014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 s="506" customFormat="1">
      <c r="A3" s="478"/>
      <c r="B3" s="599">
        <v>11163</v>
      </c>
      <c r="C3" s="600" t="s">
        <v>35</v>
      </c>
      <c r="D3" s="601">
        <v>50</v>
      </c>
      <c r="E3" s="220">
        <v>110.5</v>
      </c>
      <c r="F3" s="221">
        <v>9.3000000000000007</v>
      </c>
      <c r="G3" s="221">
        <v>7.55</v>
      </c>
      <c r="H3" s="221">
        <v>0</v>
      </c>
      <c r="I3" s="220">
        <v>3</v>
      </c>
      <c r="J3" s="221">
        <v>0.55000000000000004</v>
      </c>
      <c r="K3" s="222">
        <v>6</v>
      </c>
      <c r="L3" s="223">
        <v>0.31</v>
      </c>
      <c r="M3" s="223">
        <v>0.11</v>
      </c>
      <c r="N3" s="220">
        <v>1</v>
      </c>
      <c r="O3" s="221">
        <v>0</v>
      </c>
      <c r="P3" s="221">
        <v>0.05</v>
      </c>
      <c r="Q3" s="939"/>
      <c r="R3" s="939"/>
      <c r="S3" s="939"/>
      <c r="T3" s="939"/>
      <c r="U3" s="939"/>
    </row>
    <row r="4" spans="1:21" s="506" customFormat="1">
      <c r="A4" s="478"/>
      <c r="B4" s="599">
        <v>6103</v>
      </c>
      <c r="C4" s="600" t="s">
        <v>70</v>
      </c>
      <c r="D4" s="601">
        <v>1</v>
      </c>
      <c r="E4" s="220">
        <v>0.3</v>
      </c>
      <c r="F4" s="221">
        <v>9.0000000000000011E-3</v>
      </c>
      <c r="G4" s="221">
        <v>3.0000000000000001E-3</v>
      </c>
      <c r="H4" s="221">
        <v>6.6000000000000003E-2</v>
      </c>
      <c r="I4" s="220">
        <v>0.12</v>
      </c>
      <c r="J4" s="221">
        <v>5.0000000000000001E-3</v>
      </c>
      <c r="K4" s="222">
        <v>0</v>
      </c>
      <c r="L4" s="223">
        <v>2.9999999999999997E-4</v>
      </c>
      <c r="M4" s="223">
        <v>2.0000000000000001E-4</v>
      </c>
      <c r="N4" s="220">
        <v>0.02</v>
      </c>
      <c r="O4" s="221">
        <v>2.1000000000000001E-2</v>
      </c>
      <c r="P4" s="221">
        <v>0</v>
      </c>
      <c r="Q4" s="940"/>
      <c r="R4" s="940"/>
      <c r="S4" s="940"/>
      <c r="T4" s="940"/>
      <c r="U4" s="940"/>
    </row>
    <row r="5" spans="1:21" s="506" customFormat="1">
      <c r="A5" s="478"/>
      <c r="B5" s="599">
        <v>6226</v>
      </c>
      <c r="C5" s="600" t="s">
        <v>2290</v>
      </c>
      <c r="D5" s="601">
        <v>1</v>
      </c>
      <c r="E5" s="220">
        <v>0.28000000000000003</v>
      </c>
      <c r="F5" s="221">
        <v>5.0000000000000001E-3</v>
      </c>
      <c r="G5" s="221">
        <v>1E-3</v>
      </c>
      <c r="H5" s="221">
        <v>7.2000000000000008E-2</v>
      </c>
      <c r="I5" s="220">
        <v>0.31</v>
      </c>
      <c r="J5" s="221">
        <v>2E-3</v>
      </c>
      <c r="K5" s="222">
        <v>0.01</v>
      </c>
      <c r="L5" s="223">
        <v>4.0000000000000002E-4</v>
      </c>
      <c r="M5" s="223">
        <v>4.0000000000000002E-4</v>
      </c>
      <c r="N5" s="220">
        <v>0.11</v>
      </c>
      <c r="O5" s="221">
        <v>2.2000000000000002E-2</v>
      </c>
      <c r="P5" s="221">
        <v>0</v>
      </c>
      <c r="Q5" s="940"/>
      <c r="R5" s="940"/>
      <c r="S5" s="940"/>
      <c r="T5" s="940"/>
      <c r="U5" s="940"/>
    </row>
    <row r="6" spans="1:21" s="506" customFormat="1">
      <c r="A6" s="478"/>
      <c r="B6" s="599">
        <v>16001</v>
      </c>
      <c r="C6" s="600" t="s">
        <v>78</v>
      </c>
      <c r="D6" s="601">
        <v>0.5</v>
      </c>
      <c r="E6" s="220">
        <v>0.54500000000000004</v>
      </c>
      <c r="F6" s="221">
        <v>2E-3</v>
      </c>
      <c r="G6" s="221">
        <v>0</v>
      </c>
      <c r="H6" s="221">
        <v>2.4500000000000001E-2</v>
      </c>
      <c r="I6" s="220">
        <v>1.4999999999999999E-2</v>
      </c>
      <c r="J6" s="221">
        <v>0</v>
      </c>
      <c r="K6" s="222">
        <v>0</v>
      </c>
      <c r="L6" s="223">
        <v>0</v>
      </c>
      <c r="M6" s="223">
        <v>0</v>
      </c>
      <c r="N6" s="220">
        <v>0</v>
      </c>
      <c r="O6" s="221">
        <v>0</v>
      </c>
      <c r="P6" s="221">
        <v>0</v>
      </c>
      <c r="Q6" s="940"/>
      <c r="R6" s="940"/>
      <c r="S6" s="940"/>
      <c r="T6" s="940"/>
      <c r="U6" s="940"/>
    </row>
    <row r="7" spans="1:21" s="506" customFormat="1">
      <c r="A7" s="478"/>
      <c r="B7" s="599">
        <v>16003</v>
      </c>
      <c r="C7" s="600" t="s">
        <v>74</v>
      </c>
      <c r="D7" s="601">
        <v>0.5</v>
      </c>
      <c r="E7" s="220">
        <v>0.53500000000000003</v>
      </c>
      <c r="F7" s="221">
        <v>2E-3</v>
      </c>
      <c r="G7" s="221">
        <v>0</v>
      </c>
      <c r="H7" s="221">
        <v>2.2499999999999999E-2</v>
      </c>
      <c r="I7" s="220">
        <v>1.4999999999999999E-2</v>
      </c>
      <c r="J7" s="221">
        <v>0</v>
      </c>
      <c r="K7" s="222">
        <v>0</v>
      </c>
      <c r="L7" s="223">
        <v>0</v>
      </c>
      <c r="M7" s="223">
        <v>0</v>
      </c>
      <c r="N7" s="220">
        <v>0</v>
      </c>
      <c r="O7" s="221">
        <v>0</v>
      </c>
      <c r="P7" s="221">
        <v>0</v>
      </c>
      <c r="Q7" s="940"/>
      <c r="R7" s="940"/>
      <c r="S7" s="940"/>
      <c r="T7" s="940"/>
      <c r="U7" s="940"/>
    </row>
    <row r="8" spans="1:21" s="506" customFormat="1">
      <c r="A8" s="478"/>
      <c r="B8" s="599">
        <v>17007</v>
      </c>
      <c r="C8" s="600" t="s">
        <v>5</v>
      </c>
      <c r="D8" s="601">
        <v>1</v>
      </c>
      <c r="E8" s="220">
        <v>0.71</v>
      </c>
      <c r="F8" s="221">
        <v>7.6999999999999999E-2</v>
      </c>
      <c r="G8" s="221">
        <v>0</v>
      </c>
      <c r="H8" s="221">
        <v>0.10099999999999999</v>
      </c>
      <c r="I8" s="220">
        <v>0.28999999999999998</v>
      </c>
      <c r="J8" s="221">
        <v>1.7000000000000001E-2</v>
      </c>
      <c r="K8" s="222">
        <v>0</v>
      </c>
      <c r="L8" s="223">
        <v>5.0000000000000001E-4</v>
      </c>
      <c r="M8" s="223">
        <v>1.7000000000000001E-3</v>
      </c>
      <c r="N8" s="220">
        <v>0</v>
      </c>
      <c r="O8" s="221">
        <v>0</v>
      </c>
      <c r="P8" s="221">
        <v>0.14499999999999999</v>
      </c>
      <c r="Q8" s="940"/>
      <c r="R8" s="940"/>
      <c r="S8" s="940"/>
      <c r="T8" s="940"/>
      <c r="U8" s="940"/>
    </row>
    <row r="9" spans="1:21" s="506" customFormat="1">
      <c r="A9" s="478"/>
      <c r="B9" s="599">
        <v>17012</v>
      </c>
      <c r="C9" s="600" t="s">
        <v>0</v>
      </c>
      <c r="D9" s="601">
        <v>0.5</v>
      </c>
      <c r="E9" s="220">
        <v>0</v>
      </c>
      <c r="F9" s="221">
        <v>0</v>
      </c>
      <c r="G9" s="221">
        <v>0</v>
      </c>
      <c r="H9" s="221">
        <v>0</v>
      </c>
      <c r="I9" s="220">
        <v>0.11</v>
      </c>
      <c r="J9" s="221">
        <v>0</v>
      </c>
      <c r="K9" s="222">
        <v>0</v>
      </c>
      <c r="L9" s="223">
        <v>0</v>
      </c>
      <c r="M9" s="223">
        <v>0</v>
      </c>
      <c r="N9" s="220">
        <v>0</v>
      </c>
      <c r="O9" s="221">
        <v>0</v>
      </c>
      <c r="P9" s="221">
        <v>0.4955</v>
      </c>
      <c r="Q9" s="940"/>
      <c r="R9" s="940"/>
      <c r="S9" s="940"/>
      <c r="T9" s="940"/>
      <c r="U9" s="940"/>
    </row>
    <row r="10" spans="1:21" s="506" customFormat="1">
      <c r="A10" s="478"/>
      <c r="B10" s="599">
        <v>12004</v>
      </c>
      <c r="C10" s="600" t="s">
        <v>1</v>
      </c>
      <c r="D10" s="601">
        <v>5</v>
      </c>
      <c r="E10" s="220">
        <v>7.55</v>
      </c>
      <c r="F10" s="221">
        <v>0.61499999999999999</v>
      </c>
      <c r="G10" s="221">
        <v>0.51500000000000001</v>
      </c>
      <c r="H10" s="221">
        <v>1.4999999999999999E-2</v>
      </c>
      <c r="I10" s="220">
        <v>2.5499999999999998</v>
      </c>
      <c r="J10" s="221">
        <v>0.09</v>
      </c>
      <c r="K10" s="222">
        <v>7.5</v>
      </c>
      <c r="L10" s="223">
        <v>3.0000000000000001E-3</v>
      </c>
      <c r="M10" s="223">
        <v>2.1499999999999998E-2</v>
      </c>
      <c r="N10" s="220">
        <v>0</v>
      </c>
      <c r="O10" s="221">
        <v>0</v>
      </c>
      <c r="P10" s="221">
        <v>0.02</v>
      </c>
      <c r="Q10" s="940"/>
      <c r="R10" s="940"/>
      <c r="S10" s="940"/>
      <c r="T10" s="940"/>
      <c r="U10" s="940"/>
    </row>
    <row r="11" spans="1:21" s="506" customFormat="1">
      <c r="A11" s="478"/>
      <c r="B11" s="602">
        <v>2034</v>
      </c>
      <c r="C11" s="603" t="s">
        <v>3</v>
      </c>
      <c r="D11" s="604">
        <v>3</v>
      </c>
      <c r="E11" s="232">
        <v>9.9</v>
      </c>
      <c r="F11" s="233">
        <v>3.0000000000000005E-3</v>
      </c>
      <c r="G11" s="233">
        <v>3.0000000000000005E-3</v>
      </c>
      <c r="H11" s="233">
        <v>2.448</v>
      </c>
      <c r="I11" s="232">
        <v>0.3</v>
      </c>
      <c r="J11" s="233">
        <v>1.7999999999999999E-2</v>
      </c>
      <c r="K11" s="234">
        <v>0</v>
      </c>
      <c r="L11" s="235">
        <v>0</v>
      </c>
      <c r="M11" s="235">
        <v>0</v>
      </c>
      <c r="N11" s="232">
        <v>0</v>
      </c>
      <c r="O11" s="233">
        <v>0</v>
      </c>
      <c r="P11" s="233">
        <v>0</v>
      </c>
      <c r="Q11" s="940"/>
      <c r="R11" s="940"/>
      <c r="S11" s="940"/>
      <c r="T11" s="940"/>
      <c r="U11" s="940"/>
    </row>
    <row r="12" spans="1:21" s="506" customFormat="1">
      <c r="A12" s="478"/>
      <c r="B12" s="605">
        <v>1083</v>
      </c>
      <c r="C12" s="606" t="s">
        <v>39</v>
      </c>
      <c r="D12" s="607">
        <v>12</v>
      </c>
      <c r="E12" s="226">
        <v>42.72</v>
      </c>
      <c r="F12" s="227">
        <v>0.73199999999999987</v>
      </c>
      <c r="G12" s="227">
        <v>0.10800000000000001</v>
      </c>
      <c r="H12" s="227">
        <v>9.2519999999999989</v>
      </c>
      <c r="I12" s="226">
        <v>0.6</v>
      </c>
      <c r="J12" s="227">
        <v>9.6000000000000016E-2</v>
      </c>
      <c r="K12" s="228">
        <v>0</v>
      </c>
      <c r="L12" s="229">
        <v>9.5999999999999992E-3</v>
      </c>
      <c r="M12" s="229">
        <v>2.3999999999999998E-3</v>
      </c>
      <c r="N12" s="226">
        <v>0</v>
      </c>
      <c r="O12" s="227">
        <v>0.06</v>
      </c>
      <c r="P12" s="227">
        <v>0</v>
      </c>
      <c r="Q12" s="941"/>
      <c r="R12" s="941"/>
      <c r="S12" s="941"/>
      <c r="T12" s="941"/>
      <c r="U12" s="941"/>
    </row>
    <row r="13" spans="1:21" s="506" customFormat="1">
      <c r="A13" s="478"/>
      <c r="B13" s="601"/>
      <c r="C13" s="601" t="s">
        <v>64</v>
      </c>
      <c r="D13" s="601">
        <v>74.5</v>
      </c>
      <c r="E13" s="220">
        <v>173.04</v>
      </c>
      <c r="F13" s="221">
        <v>10.744999999999999</v>
      </c>
      <c r="G13" s="221">
        <v>8.18</v>
      </c>
      <c r="H13" s="221">
        <v>12.000999999999999</v>
      </c>
      <c r="I13" s="220">
        <v>7.31</v>
      </c>
      <c r="J13" s="221">
        <v>0.77800000000000002</v>
      </c>
      <c r="K13" s="222">
        <v>13.51</v>
      </c>
      <c r="L13" s="223">
        <v>0.32380000000000003</v>
      </c>
      <c r="M13" s="223">
        <v>0.13620000000000002</v>
      </c>
      <c r="N13" s="220">
        <v>1.1299999999999999</v>
      </c>
      <c r="O13" s="221">
        <v>0.10300000000000001</v>
      </c>
      <c r="P13" s="221">
        <v>0.71050000000000002</v>
      </c>
      <c r="Q13" s="506">
        <v>0</v>
      </c>
      <c r="R13" s="506">
        <v>1</v>
      </c>
      <c r="S13" s="506">
        <v>0</v>
      </c>
      <c r="T13" s="506">
        <v>0</v>
      </c>
      <c r="U13" s="506">
        <v>0</v>
      </c>
    </row>
    <row r="14" spans="1:21" s="506" customFormat="1">
      <c r="A14" s="478"/>
    </row>
    <row r="15" spans="1:21" s="506" customFormat="1">
      <c r="A15" s="478"/>
    </row>
  </sheetData>
  <mergeCells count="1">
    <mergeCell ref="Q3:U12"/>
  </mergeCells>
  <phoneticPr fontId="1"/>
  <pageMargins left="0.7" right="0.7" top="0.75" bottom="0.75" header="0.3" footer="0.3"/>
  <pageSetup paperSize="9" scale="61" orientation="landscape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2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2.125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1:21" s="478" customFormat="1">
      <c r="B1" s="29" t="s">
        <v>1980</v>
      </c>
    </row>
    <row r="2" spans="1:21" s="478" customFormat="1" ht="24">
      <c r="B2" s="501" t="s">
        <v>922</v>
      </c>
      <c r="C2" s="501" t="s">
        <v>923</v>
      </c>
      <c r="D2" s="502" t="s">
        <v>1067</v>
      </c>
      <c r="E2" s="502" t="s">
        <v>924</v>
      </c>
      <c r="F2" s="502" t="s">
        <v>1066</v>
      </c>
      <c r="G2" s="502" t="s">
        <v>1065</v>
      </c>
      <c r="H2" s="502" t="s">
        <v>1064</v>
      </c>
      <c r="I2" s="502" t="s">
        <v>925</v>
      </c>
      <c r="J2" s="502" t="s">
        <v>926</v>
      </c>
      <c r="K2" s="502" t="s">
        <v>927</v>
      </c>
      <c r="L2" s="502" t="s">
        <v>1063</v>
      </c>
      <c r="M2" s="502" t="s">
        <v>1062</v>
      </c>
      <c r="N2" s="502" t="s">
        <v>928</v>
      </c>
      <c r="O2" s="502" t="s">
        <v>1061</v>
      </c>
      <c r="P2" s="502" t="s">
        <v>1060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1:21" s="506" customFormat="1">
      <c r="A3" s="478"/>
      <c r="B3" s="587">
        <v>11163</v>
      </c>
      <c r="C3" s="588" t="s">
        <v>35</v>
      </c>
      <c r="D3" s="565">
        <v>50</v>
      </c>
      <c r="E3" s="565">
        <v>111</v>
      </c>
      <c r="F3" s="565">
        <v>9.3000000000000007</v>
      </c>
      <c r="G3" s="565">
        <v>7.6</v>
      </c>
      <c r="H3" s="565">
        <v>0</v>
      </c>
      <c r="I3" s="565">
        <v>3</v>
      </c>
      <c r="J3" s="565">
        <v>0.6</v>
      </c>
      <c r="K3" s="565">
        <v>6</v>
      </c>
      <c r="L3" s="565">
        <v>0.31</v>
      </c>
      <c r="M3" s="565">
        <v>0.11</v>
      </c>
      <c r="N3" s="565">
        <v>1</v>
      </c>
      <c r="O3" s="565">
        <v>0</v>
      </c>
      <c r="P3" s="565">
        <v>0.1</v>
      </c>
      <c r="Q3" s="1006"/>
      <c r="R3" s="1006"/>
      <c r="S3" s="1006"/>
      <c r="T3" s="1006"/>
      <c r="U3" s="1006"/>
    </row>
    <row r="4" spans="1:21" s="506" customFormat="1">
      <c r="A4" s="478"/>
      <c r="B4" s="587">
        <v>6227</v>
      </c>
      <c r="C4" s="588" t="s">
        <v>27</v>
      </c>
      <c r="D4" s="565">
        <v>5</v>
      </c>
      <c r="E4" s="565">
        <v>2</v>
      </c>
      <c r="F4" s="565">
        <v>0.1</v>
      </c>
      <c r="G4" s="565">
        <v>0</v>
      </c>
      <c r="H4" s="565">
        <v>0.4</v>
      </c>
      <c r="I4" s="565">
        <v>3</v>
      </c>
      <c r="J4" s="565">
        <v>0</v>
      </c>
      <c r="K4" s="565">
        <v>8</v>
      </c>
      <c r="L4" s="565">
        <v>0</v>
      </c>
      <c r="M4" s="565">
        <v>0</v>
      </c>
      <c r="N4" s="565">
        <v>2</v>
      </c>
      <c r="O4" s="565">
        <v>0.1</v>
      </c>
      <c r="P4" s="565">
        <v>0</v>
      </c>
      <c r="Q4" s="1007"/>
      <c r="R4" s="1007"/>
      <c r="S4" s="1007"/>
      <c r="T4" s="1007"/>
      <c r="U4" s="1007"/>
    </row>
    <row r="5" spans="1:21" s="506" customFormat="1">
      <c r="A5" s="478"/>
      <c r="B5" s="587">
        <v>8013</v>
      </c>
      <c r="C5" s="588" t="s">
        <v>49</v>
      </c>
      <c r="D5" s="565">
        <v>1</v>
      </c>
      <c r="E5" s="565">
        <v>2</v>
      </c>
      <c r="F5" s="565">
        <v>0.2</v>
      </c>
      <c r="G5" s="538">
        <v>0</v>
      </c>
      <c r="H5" s="538">
        <v>0.6</v>
      </c>
      <c r="I5" s="587">
        <v>0</v>
      </c>
      <c r="J5" s="565">
        <v>0</v>
      </c>
      <c r="K5" s="565">
        <v>0</v>
      </c>
      <c r="L5" s="565">
        <v>0.01</v>
      </c>
      <c r="M5" s="565">
        <v>0.01</v>
      </c>
      <c r="N5" s="565">
        <v>0</v>
      </c>
      <c r="O5" s="565">
        <v>0.4</v>
      </c>
      <c r="P5" s="565">
        <v>0</v>
      </c>
      <c r="Q5" s="1007"/>
      <c r="R5" s="1007"/>
      <c r="S5" s="1007"/>
      <c r="T5" s="1007"/>
      <c r="U5" s="1007"/>
    </row>
    <row r="6" spans="1:21" s="506" customFormat="1">
      <c r="A6" s="478"/>
      <c r="B6" s="587">
        <v>6150</v>
      </c>
      <c r="C6" s="588" t="s">
        <v>75</v>
      </c>
      <c r="D6" s="565">
        <v>8</v>
      </c>
      <c r="E6" s="565">
        <v>2</v>
      </c>
      <c r="F6" s="565">
        <v>0.3</v>
      </c>
      <c r="G6" s="565">
        <v>0</v>
      </c>
      <c r="H6" s="565">
        <v>0.4</v>
      </c>
      <c r="I6" s="565">
        <v>1</v>
      </c>
      <c r="J6" s="565">
        <v>0</v>
      </c>
      <c r="K6" s="565">
        <v>0</v>
      </c>
      <c r="L6" s="565">
        <v>0</v>
      </c>
      <c r="M6" s="565">
        <v>0.01</v>
      </c>
      <c r="N6" s="565">
        <v>1</v>
      </c>
      <c r="O6" s="565">
        <v>0.3</v>
      </c>
      <c r="P6" s="565">
        <v>0</v>
      </c>
      <c r="Q6" s="1007"/>
      <c r="R6" s="1007"/>
      <c r="S6" s="1007"/>
      <c r="T6" s="1007"/>
      <c r="U6" s="1007"/>
    </row>
    <row r="7" spans="1:21" s="506" customFormat="1">
      <c r="A7" s="478"/>
      <c r="B7" s="587">
        <v>10315</v>
      </c>
      <c r="C7" s="588" t="s">
        <v>1059</v>
      </c>
      <c r="D7" s="565">
        <v>10</v>
      </c>
      <c r="E7" s="565">
        <v>9</v>
      </c>
      <c r="F7" s="565">
        <v>2</v>
      </c>
      <c r="G7" s="565">
        <v>0.1</v>
      </c>
      <c r="H7" s="565">
        <v>0.2</v>
      </c>
      <c r="I7" s="565">
        <v>5</v>
      </c>
      <c r="J7" s="565">
        <v>0.1</v>
      </c>
      <c r="K7" s="565">
        <v>0</v>
      </c>
      <c r="L7" s="565">
        <v>0</v>
      </c>
      <c r="M7" s="565">
        <v>0.01</v>
      </c>
      <c r="N7" s="565">
        <v>0</v>
      </c>
      <c r="O7" s="565">
        <v>0</v>
      </c>
      <c r="P7" s="565">
        <v>0.1</v>
      </c>
      <c r="Q7" s="1007"/>
      <c r="R7" s="1007"/>
      <c r="S7" s="1007"/>
      <c r="T7" s="1007"/>
      <c r="U7" s="1007"/>
    </row>
    <row r="8" spans="1:21" s="506" customFormat="1">
      <c r="A8" s="478"/>
      <c r="B8" s="587">
        <v>12005</v>
      </c>
      <c r="C8" s="588" t="s">
        <v>38</v>
      </c>
      <c r="D8" s="565">
        <v>35</v>
      </c>
      <c r="E8" s="565">
        <v>53</v>
      </c>
      <c r="F8" s="565">
        <v>4.5</v>
      </c>
      <c r="G8" s="565">
        <v>3.5</v>
      </c>
      <c r="H8" s="565">
        <v>0.1</v>
      </c>
      <c r="I8" s="565">
        <v>18</v>
      </c>
      <c r="J8" s="565">
        <v>0.6</v>
      </c>
      <c r="K8" s="565">
        <v>49</v>
      </c>
      <c r="L8" s="565">
        <v>0.02</v>
      </c>
      <c r="M8" s="565">
        <v>0.14000000000000001</v>
      </c>
      <c r="N8" s="565">
        <v>0</v>
      </c>
      <c r="O8" s="565">
        <v>0</v>
      </c>
      <c r="P8" s="565">
        <v>0.1</v>
      </c>
      <c r="Q8" s="1007"/>
      <c r="R8" s="1007"/>
      <c r="S8" s="1007"/>
      <c r="T8" s="1007"/>
      <c r="U8" s="1007"/>
    </row>
    <row r="9" spans="1:21" s="506" customFormat="1">
      <c r="A9" s="478"/>
      <c r="B9" s="587">
        <v>12004</v>
      </c>
      <c r="C9" s="588" t="s">
        <v>1</v>
      </c>
      <c r="D9" s="565">
        <v>8</v>
      </c>
      <c r="E9" s="565">
        <v>12</v>
      </c>
      <c r="F9" s="565">
        <v>1</v>
      </c>
      <c r="G9" s="565">
        <v>0.8</v>
      </c>
      <c r="H9" s="565">
        <v>0</v>
      </c>
      <c r="I9" s="565">
        <v>4</v>
      </c>
      <c r="J9" s="565">
        <v>0.1</v>
      </c>
      <c r="K9" s="565">
        <v>12</v>
      </c>
      <c r="L9" s="565">
        <v>0</v>
      </c>
      <c r="M9" s="565">
        <v>0.03</v>
      </c>
      <c r="N9" s="565">
        <v>0</v>
      </c>
      <c r="O9" s="565">
        <v>0</v>
      </c>
      <c r="P9" s="565">
        <v>0</v>
      </c>
      <c r="Q9" s="1007"/>
      <c r="R9" s="1007"/>
      <c r="S9" s="1007"/>
      <c r="T9" s="1007"/>
      <c r="U9" s="1007"/>
    </row>
    <row r="10" spans="1:21" s="506" customFormat="1">
      <c r="A10" s="478"/>
      <c r="B10" s="587">
        <v>6103</v>
      </c>
      <c r="C10" s="588" t="s">
        <v>70</v>
      </c>
      <c r="D10" s="565">
        <v>1.5</v>
      </c>
      <c r="E10" s="565">
        <v>0</v>
      </c>
      <c r="F10" s="565">
        <v>0</v>
      </c>
      <c r="G10" s="565">
        <v>0</v>
      </c>
      <c r="H10" s="565">
        <v>0.1</v>
      </c>
      <c r="I10" s="565">
        <v>0</v>
      </c>
      <c r="J10" s="565">
        <v>0</v>
      </c>
      <c r="K10" s="565">
        <v>0</v>
      </c>
      <c r="L10" s="565">
        <v>0</v>
      </c>
      <c r="M10" s="565">
        <v>0</v>
      </c>
      <c r="N10" s="565">
        <v>0</v>
      </c>
      <c r="O10" s="565">
        <v>0</v>
      </c>
      <c r="P10" s="565">
        <v>0</v>
      </c>
      <c r="Q10" s="1007"/>
      <c r="R10" s="1007"/>
      <c r="S10" s="1007"/>
      <c r="T10" s="1007"/>
      <c r="U10" s="1007"/>
    </row>
    <row r="11" spans="1:21" s="506" customFormat="1">
      <c r="A11" s="478"/>
      <c r="B11" s="587">
        <v>16003</v>
      </c>
      <c r="C11" s="588" t="s">
        <v>74</v>
      </c>
      <c r="D11" s="565">
        <v>4</v>
      </c>
      <c r="E11" s="565">
        <v>4</v>
      </c>
      <c r="F11" s="565">
        <v>0</v>
      </c>
      <c r="G11" s="565">
        <v>0</v>
      </c>
      <c r="H11" s="565">
        <v>0.2</v>
      </c>
      <c r="I11" s="565">
        <v>0</v>
      </c>
      <c r="J11" s="565">
        <v>0</v>
      </c>
      <c r="K11" s="565">
        <v>0</v>
      </c>
      <c r="L11" s="565">
        <v>0</v>
      </c>
      <c r="M11" s="565">
        <v>0</v>
      </c>
      <c r="N11" s="565">
        <v>0</v>
      </c>
      <c r="O11" s="565">
        <v>0</v>
      </c>
      <c r="P11" s="565">
        <v>0</v>
      </c>
      <c r="Q11" s="1007"/>
      <c r="R11" s="1007"/>
      <c r="S11" s="1007"/>
      <c r="T11" s="1007"/>
      <c r="U11" s="1007"/>
    </row>
    <row r="12" spans="1:21" s="506" customFormat="1">
      <c r="A12" s="478"/>
      <c r="B12" s="587">
        <v>17007</v>
      </c>
      <c r="C12" s="588" t="s">
        <v>5</v>
      </c>
      <c r="D12" s="565">
        <v>1</v>
      </c>
      <c r="E12" s="565">
        <v>1</v>
      </c>
      <c r="F12" s="565">
        <v>0.1</v>
      </c>
      <c r="G12" s="565">
        <v>0</v>
      </c>
      <c r="H12" s="565">
        <v>0.1</v>
      </c>
      <c r="I12" s="565">
        <v>0</v>
      </c>
      <c r="J12" s="565">
        <v>0</v>
      </c>
      <c r="K12" s="565">
        <v>0</v>
      </c>
      <c r="L12" s="565">
        <v>0</v>
      </c>
      <c r="M12" s="565">
        <v>0</v>
      </c>
      <c r="N12" s="565">
        <v>0</v>
      </c>
      <c r="O12" s="565">
        <v>0</v>
      </c>
      <c r="P12" s="565">
        <v>0.1</v>
      </c>
      <c r="Q12" s="1007"/>
      <c r="R12" s="1007"/>
      <c r="S12" s="1007"/>
      <c r="T12" s="1007"/>
      <c r="U12" s="1007"/>
    </row>
    <row r="13" spans="1:21" s="506" customFormat="1">
      <c r="A13" s="478"/>
      <c r="B13" s="587">
        <v>3003</v>
      </c>
      <c r="C13" s="588" t="s">
        <v>4</v>
      </c>
      <c r="D13" s="565">
        <v>1</v>
      </c>
      <c r="E13" s="565">
        <v>4</v>
      </c>
      <c r="F13" s="565">
        <v>0</v>
      </c>
      <c r="G13" s="565">
        <v>0</v>
      </c>
      <c r="H13" s="565">
        <v>1</v>
      </c>
      <c r="I13" s="565">
        <v>0</v>
      </c>
      <c r="J13" s="565">
        <v>0</v>
      </c>
      <c r="K13" s="565">
        <v>0</v>
      </c>
      <c r="L13" s="565">
        <v>0</v>
      </c>
      <c r="M13" s="565">
        <v>0</v>
      </c>
      <c r="N13" s="565">
        <v>0</v>
      </c>
      <c r="O13" s="565">
        <v>0</v>
      </c>
      <c r="P13" s="565">
        <v>0</v>
      </c>
      <c r="Q13" s="1007"/>
      <c r="R13" s="1007"/>
      <c r="S13" s="1007"/>
      <c r="T13" s="1007"/>
      <c r="U13" s="1007"/>
    </row>
    <row r="14" spans="1:21" s="506" customFormat="1">
      <c r="A14" s="478"/>
      <c r="B14" s="587">
        <v>17012</v>
      </c>
      <c r="C14" s="588" t="s">
        <v>0</v>
      </c>
      <c r="D14" s="565">
        <v>1</v>
      </c>
      <c r="E14" s="565">
        <v>0</v>
      </c>
      <c r="F14" s="565">
        <v>0</v>
      </c>
      <c r="G14" s="565">
        <v>0</v>
      </c>
      <c r="H14" s="565">
        <v>0</v>
      </c>
      <c r="I14" s="565">
        <v>0</v>
      </c>
      <c r="J14" s="565">
        <v>0</v>
      </c>
      <c r="K14" s="565">
        <v>0</v>
      </c>
      <c r="L14" s="565">
        <v>0</v>
      </c>
      <c r="M14" s="565">
        <v>0</v>
      </c>
      <c r="N14" s="565">
        <v>0</v>
      </c>
      <c r="O14" s="565">
        <v>0</v>
      </c>
      <c r="P14" s="565">
        <v>1</v>
      </c>
      <c r="Q14" s="1007"/>
      <c r="R14" s="1007"/>
      <c r="S14" s="1007"/>
      <c r="T14" s="1007"/>
      <c r="U14" s="1007"/>
    </row>
    <row r="15" spans="1:21" s="506" customFormat="1">
      <c r="A15" s="478"/>
      <c r="B15" s="587">
        <v>17063</v>
      </c>
      <c r="C15" s="588" t="s">
        <v>2291</v>
      </c>
      <c r="D15" s="565">
        <v>0.01</v>
      </c>
      <c r="E15" s="565">
        <v>0</v>
      </c>
      <c r="F15" s="565">
        <v>0</v>
      </c>
      <c r="G15" s="565">
        <v>0</v>
      </c>
      <c r="H15" s="565">
        <v>0</v>
      </c>
      <c r="I15" s="565">
        <v>0</v>
      </c>
      <c r="J15" s="565">
        <v>0</v>
      </c>
      <c r="K15" s="565">
        <v>0</v>
      </c>
      <c r="L15" s="565">
        <v>0</v>
      </c>
      <c r="M15" s="565">
        <v>0</v>
      </c>
      <c r="N15" s="565">
        <v>0</v>
      </c>
      <c r="O15" s="565">
        <v>0</v>
      </c>
      <c r="P15" s="565">
        <v>0</v>
      </c>
      <c r="Q15" s="1007"/>
      <c r="R15" s="1007"/>
      <c r="S15" s="1007"/>
      <c r="T15" s="1007"/>
      <c r="U15" s="1007"/>
    </row>
    <row r="16" spans="1:21" s="506" customFormat="1">
      <c r="A16" s="478"/>
      <c r="B16" s="589">
        <v>2034</v>
      </c>
      <c r="C16" s="85" t="s">
        <v>3</v>
      </c>
      <c r="D16" s="589">
        <v>1.5</v>
      </c>
      <c r="E16" s="589">
        <v>5</v>
      </c>
      <c r="F16" s="589">
        <v>0</v>
      </c>
      <c r="G16" s="589">
        <v>0</v>
      </c>
      <c r="H16" s="589">
        <v>1.2</v>
      </c>
      <c r="I16" s="589">
        <v>0</v>
      </c>
      <c r="J16" s="589">
        <v>0</v>
      </c>
      <c r="K16" s="589">
        <v>0</v>
      </c>
      <c r="L16" s="589">
        <v>0</v>
      </c>
      <c r="M16" s="589">
        <v>0</v>
      </c>
      <c r="N16" s="589">
        <v>0</v>
      </c>
      <c r="O16" s="589">
        <v>0</v>
      </c>
      <c r="P16" s="589">
        <v>0</v>
      </c>
      <c r="Q16" s="1007"/>
      <c r="R16" s="1007"/>
      <c r="S16" s="1007"/>
      <c r="T16" s="1007"/>
      <c r="U16" s="1007"/>
    </row>
    <row r="17" spans="1:21" s="506" customFormat="1">
      <c r="A17" s="478"/>
      <c r="B17" s="567">
        <v>6201</v>
      </c>
      <c r="C17" s="84" t="s">
        <v>1058</v>
      </c>
      <c r="D17" s="567">
        <v>8</v>
      </c>
      <c r="E17" s="567">
        <v>3</v>
      </c>
      <c r="F17" s="567">
        <v>0.4</v>
      </c>
      <c r="G17" s="567">
        <v>0</v>
      </c>
      <c r="H17" s="567">
        <v>0.5</v>
      </c>
      <c r="I17" s="567">
        <v>13</v>
      </c>
      <c r="J17" s="567">
        <v>0.2</v>
      </c>
      <c r="K17" s="567">
        <v>14</v>
      </c>
      <c r="L17" s="567">
        <v>0.01</v>
      </c>
      <c r="M17" s="567">
        <v>0.02</v>
      </c>
      <c r="N17" s="567">
        <v>10</v>
      </c>
      <c r="O17" s="567">
        <v>0.3</v>
      </c>
      <c r="P17" s="567">
        <v>0</v>
      </c>
      <c r="Q17" s="1008"/>
      <c r="R17" s="1008"/>
      <c r="S17" s="1008"/>
      <c r="T17" s="1008"/>
      <c r="U17" s="1008"/>
    </row>
    <row r="18" spans="1:21" s="506" customFormat="1">
      <c r="A18" s="478"/>
      <c r="C18" s="506" t="s">
        <v>64</v>
      </c>
      <c r="D18" s="565">
        <v>135.01</v>
      </c>
      <c r="E18" s="565">
        <v>208</v>
      </c>
      <c r="F18" s="565">
        <v>17.8</v>
      </c>
      <c r="G18" s="565">
        <v>12</v>
      </c>
      <c r="H18" s="565">
        <v>4.8</v>
      </c>
      <c r="I18" s="565">
        <v>48</v>
      </c>
      <c r="J18" s="565">
        <v>1.7</v>
      </c>
      <c r="K18" s="565">
        <v>89</v>
      </c>
      <c r="L18" s="565">
        <v>0.36</v>
      </c>
      <c r="M18" s="565">
        <v>0.34</v>
      </c>
      <c r="N18" s="565">
        <v>14</v>
      </c>
      <c r="O18" s="565">
        <v>1.2</v>
      </c>
      <c r="P18" s="565">
        <v>1.4</v>
      </c>
      <c r="Q18" s="882">
        <v>0</v>
      </c>
      <c r="R18" s="882">
        <v>3</v>
      </c>
      <c r="S18" s="882">
        <v>0</v>
      </c>
      <c r="T18" s="882">
        <v>0</v>
      </c>
      <c r="U18" s="882">
        <v>0</v>
      </c>
    </row>
    <row r="22" spans="1:21">
      <c r="Q22" s="856"/>
    </row>
  </sheetData>
  <mergeCells count="1">
    <mergeCell ref="Q3:U17"/>
  </mergeCells>
  <phoneticPr fontId="1"/>
  <pageMargins left="0.7" right="0.7" top="0.75" bottom="0.75" header="0.3" footer="0.3"/>
  <pageSetup paperSize="9" scale="6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"/>
  <sheetViews>
    <sheetView workbookViewId="0"/>
  </sheetViews>
  <sheetFormatPr defaultRowHeight="13.5"/>
  <cols>
    <col min="1" max="1" width="3.875" style="478" customWidth="1"/>
    <col min="2" max="2" width="12.625" customWidth="1"/>
    <col min="3" max="3" width="24.875" customWidth="1"/>
    <col min="4" max="16" width="11.125" customWidth="1"/>
  </cols>
  <sheetData>
    <row r="1" spans="2:21">
      <c r="B1" t="s">
        <v>887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1043</v>
      </c>
      <c r="C3" t="s">
        <v>888</v>
      </c>
      <c r="D3" s="10">
        <v>100</v>
      </c>
      <c r="E3" s="250">
        <v>356</v>
      </c>
      <c r="F3" s="249">
        <v>9.5</v>
      </c>
      <c r="G3" s="249">
        <v>1.1000000000000001</v>
      </c>
      <c r="H3" s="249">
        <v>72.7</v>
      </c>
      <c r="I3" s="250">
        <v>17</v>
      </c>
      <c r="J3" s="251">
        <v>0.6</v>
      </c>
      <c r="K3" s="252">
        <v>0</v>
      </c>
      <c r="L3" s="253">
        <v>0.08</v>
      </c>
      <c r="M3" s="254">
        <v>0.02</v>
      </c>
      <c r="N3" s="252">
        <v>0</v>
      </c>
      <c r="O3" s="255">
        <v>2.5</v>
      </c>
      <c r="P3" s="255">
        <v>3.8</v>
      </c>
      <c r="Q3" s="938"/>
      <c r="R3" s="938"/>
      <c r="S3" s="938"/>
      <c r="T3" s="938"/>
      <c r="U3" s="938"/>
    </row>
    <row r="4" spans="2:21">
      <c r="B4" s="195">
        <v>12004</v>
      </c>
      <c r="C4" t="s">
        <v>889</v>
      </c>
      <c r="D4" s="10">
        <v>15</v>
      </c>
      <c r="E4" s="250">
        <v>22.65</v>
      </c>
      <c r="F4" s="249">
        <v>1.845</v>
      </c>
      <c r="G4" s="249">
        <v>1.5449999999999999</v>
      </c>
      <c r="H4" s="249">
        <v>4.4999999999999998E-2</v>
      </c>
      <c r="I4" s="250">
        <v>7.65</v>
      </c>
      <c r="J4" s="251">
        <v>0.27</v>
      </c>
      <c r="K4" s="252">
        <v>22.5</v>
      </c>
      <c r="L4" s="253">
        <v>8.9999999999999993E-3</v>
      </c>
      <c r="M4" s="254">
        <v>6.4500000000000002E-2</v>
      </c>
      <c r="N4" s="252">
        <v>0</v>
      </c>
      <c r="O4" s="255">
        <v>0</v>
      </c>
      <c r="P4" s="255">
        <v>0.06</v>
      </c>
      <c r="Q4" s="938"/>
      <c r="R4" s="938"/>
      <c r="S4" s="938"/>
      <c r="T4" s="938"/>
      <c r="U4" s="938"/>
    </row>
    <row r="5" spans="2:21">
      <c r="B5" s="195">
        <v>6065</v>
      </c>
      <c r="C5" t="s">
        <v>890</v>
      </c>
      <c r="D5" s="10">
        <v>10</v>
      </c>
      <c r="E5" s="250">
        <v>1.4</v>
      </c>
      <c r="F5" s="249">
        <v>0.1</v>
      </c>
      <c r="G5" s="249">
        <v>0.01</v>
      </c>
      <c r="H5" s="249">
        <v>0.3</v>
      </c>
      <c r="I5" s="250">
        <v>2.6</v>
      </c>
      <c r="J5" s="251">
        <v>0.03</v>
      </c>
      <c r="K5" s="252">
        <v>2.8</v>
      </c>
      <c r="L5" s="253">
        <v>3.0000000000000001E-3</v>
      </c>
      <c r="M5" s="254">
        <v>3.0000000000000001E-3</v>
      </c>
      <c r="N5" s="252">
        <v>1.4</v>
      </c>
      <c r="O5" s="255">
        <v>0.11</v>
      </c>
      <c r="P5" s="255">
        <v>0</v>
      </c>
      <c r="Q5" s="938"/>
      <c r="R5" s="938"/>
      <c r="S5" s="938"/>
      <c r="T5" s="938"/>
      <c r="U5" s="938"/>
    </row>
    <row r="6" spans="2:21">
      <c r="B6" s="195">
        <v>7072</v>
      </c>
      <c r="C6" t="s">
        <v>891</v>
      </c>
      <c r="D6" s="10">
        <v>5</v>
      </c>
      <c r="E6" s="250">
        <v>3.7</v>
      </c>
      <c r="F6" s="249">
        <v>0.03</v>
      </c>
      <c r="G6" s="249">
        <v>5.0000000000000001E-3</v>
      </c>
      <c r="H6" s="249">
        <v>0.88</v>
      </c>
      <c r="I6" s="250">
        <v>0.5</v>
      </c>
      <c r="J6" s="251">
        <v>0.02</v>
      </c>
      <c r="K6" s="252">
        <v>0.15</v>
      </c>
      <c r="L6" s="253">
        <v>5.0000000000000001E-4</v>
      </c>
      <c r="M6" s="254">
        <v>5.0000000000000001E-4</v>
      </c>
      <c r="N6" s="252">
        <v>0.35</v>
      </c>
      <c r="O6" s="255">
        <v>0.05</v>
      </c>
      <c r="P6" s="255">
        <v>0</v>
      </c>
      <c r="Q6" s="938"/>
      <c r="R6" s="938"/>
      <c r="S6" s="938"/>
      <c r="T6" s="938"/>
      <c r="U6" s="938"/>
    </row>
    <row r="7" spans="2:21">
      <c r="B7" s="195">
        <v>6226</v>
      </c>
      <c r="C7" t="s">
        <v>2216</v>
      </c>
      <c r="D7" s="10">
        <v>2</v>
      </c>
      <c r="E7" s="250">
        <v>0.56000000000000005</v>
      </c>
      <c r="F7" s="249">
        <v>0.01</v>
      </c>
      <c r="G7" s="249">
        <v>2E-3</v>
      </c>
      <c r="H7" s="249">
        <v>0.14400000000000002</v>
      </c>
      <c r="I7" s="250">
        <v>0.62</v>
      </c>
      <c r="J7" s="251">
        <v>4.0000000000000001E-3</v>
      </c>
      <c r="K7" s="252">
        <v>0.02</v>
      </c>
      <c r="L7" s="253">
        <v>8.0000000000000004E-4</v>
      </c>
      <c r="M7" s="254">
        <v>8.0000000000000004E-4</v>
      </c>
      <c r="N7" s="252">
        <v>0.22</v>
      </c>
      <c r="O7" s="255">
        <v>4.4000000000000004E-2</v>
      </c>
      <c r="P7" s="255">
        <v>0</v>
      </c>
      <c r="Q7" s="938"/>
      <c r="R7" s="938"/>
      <c r="S7" s="938"/>
      <c r="T7" s="938"/>
      <c r="U7" s="938"/>
    </row>
    <row r="8" spans="2:21">
      <c r="B8" s="195">
        <v>6102</v>
      </c>
      <c r="C8" t="s">
        <v>892</v>
      </c>
      <c r="D8" s="10">
        <v>3</v>
      </c>
      <c r="E8" s="250">
        <v>0.33</v>
      </c>
      <c r="F8" s="249">
        <v>1.4999999999999999E-2</v>
      </c>
      <c r="G8" s="249">
        <v>6.000000000000001E-3</v>
      </c>
      <c r="H8" s="249">
        <v>6.3E-2</v>
      </c>
      <c r="I8" s="250">
        <v>0.45</v>
      </c>
      <c r="J8" s="251">
        <v>1.2000000000000002E-2</v>
      </c>
      <c r="K8" s="252">
        <v>0</v>
      </c>
      <c r="L8" s="253">
        <v>5.9999999999999995E-4</v>
      </c>
      <c r="M8" s="254">
        <v>8.9999999999999998E-4</v>
      </c>
      <c r="N8" s="252">
        <v>0.09</v>
      </c>
      <c r="O8" s="255">
        <v>4.8000000000000008E-2</v>
      </c>
      <c r="P8" s="255">
        <v>0</v>
      </c>
      <c r="Q8" s="938"/>
      <c r="R8" s="938"/>
      <c r="S8" s="938"/>
      <c r="T8" s="938"/>
      <c r="U8" s="938"/>
    </row>
    <row r="9" spans="2:21">
      <c r="B9" s="195">
        <v>17007</v>
      </c>
      <c r="C9" t="s">
        <v>893</v>
      </c>
      <c r="D9" s="10">
        <v>25</v>
      </c>
      <c r="E9" s="250">
        <v>17.75</v>
      </c>
      <c r="F9" s="249">
        <v>1.925</v>
      </c>
      <c r="G9" s="249">
        <v>0</v>
      </c>
      <c r="H9" s="249">
        <v>2.5249999999999999</v>
      </c>
      <c r="I9" s="250">
        <v>7.25</v>
      </c>
      <c r="J9" s="251">
        <v>0.42499999999999999</v>
      </c>
      <c r="K9" s="252">
        <v>0</v>
      </c>
      <c r="L9" s="253">
        <v>1.2500000000000001E-2</v>
      </c>
      <c r="M9" s="254">
        <v>4.2500000000000003E-2</v>
      </c>
      <c r="N9" s="252">
        <v>0</v>
      </c>
      <c r="O9" s="255">
        <v>0</v>
      </c>
      <c r="P9" s="255">
        <v>3.625</v>
      </c>
      <c r="Q9" s="938"/>
      <c r="R9" s="938"/>
      <c r="S9" s="938"/>
      <c r="T9" s="938"/>
      <c r="U9" s="938"/>
    </row>
    <row r="10" spans="2:21">
      <c r="B10" s="195">
        <v>17054</v>
      </c>
      <c r="C10" t="s">
        <v>894</v>
      </c>
      <c r="D10" s="10">
        <v>25</v>
      </c>
      <c r="E10" s="250">
        <v>56.5</v>
      </c>
      <c r="F10" s="249">
        <v>2.5000000000000001E-2</v>
      </c>
      <c r="G10" s="249">
        <v>0</v>
      </c>
      <c r="H10" s="249">
        <v>13.725</v>
      </c>
      <c r="I10" s="250">
        <v>0</v>
      </c>
      <c r="J10" s="251">
        <v>2.5000000000000001E-2</v>
      </c>
      <c r="K10" s="252">
        <v>0</v>
      </c>
      <c r="L10" s="253">
        <v>0</v>
      </c>
      <c r="M10" s="254">
        <v>5.0000000000000001E-3</v>
      </c>
      <c r="N10" s="252">
        <v>0</v>
      </c>
      <c r="O10" s="255">
        <v>0</v>
      </c>
      <c r="P10" s="255">
        <v>0.05</v>
      </c>
      <c r="Q10" s="938"/>
      <c r="R10" s="938"/>
      <c r="S10" s="938"/>
      <c r="T10" s="938"/>
      <c r="U10" s="938"/>
    </row>
    <row r="11" spans="2:21">
      <c r="B11" s="195">
        <v>17019</v>
      </c>
      <c r="C11" t="s">
        <v>160</v>
      </c>
      <c r="D11" s="10">
        <v>100</v>
      </c>
      <c r="E11" s="250">
        <v>3</v>
      </c>
      <c r="F11" s="249">
        <v>0.5</v>
      </c>
      <c r="G11" s="249">
        <v>0.1</v>
      </c>
      <c r="H11" s="249">
        <v>0</v>
      </c>
      <c r="I11" s="250">
        <v>2</v>
      </c>
      <c r="J11" s="251">
        <v>0</v>
      </c>
      <c r="K11" s="252">
        <v>0</v>
      </c>
      <c r="L11" s="253">
        <v>0.01</v>
      </c>
      <c r="M11" s="254">
        <v>0.01</v>
      </c>
      <c r="N11" s="252">
        <v>0</v>
      </c>
      <c r="O11" s="255">
        <v>0</v>
      </c>
      <c r="P11" s="255">
        <v>0.1</v>
      </c>
      <c r="Q11" s="947"/>
      <c r="R11" s="947"/>
      <c r="S11" s="947"/>
      <c r="T11" s="947"/>
      <c r="U11" s="947"/>
    </row>
    <row r="12" spans="2:21">
      <c r="B12" s="244"/>
      <c r="C12" s="28" t="s">
        <v>895</v>
      </c>
      <c r="D12" s="265">
        <v>285</v>
      </c>
      <c r="E12" s="259">
        <v>461.89</v>
      </c>
      <c r="F12" s="258">
        <v>13.95</v>
      </c>
      <c r="G12" s="258">
        <v>2.7679999999999993</v>
      </c>
      <c r="H12" s="258">
        <v>90.382000000000005</v>
      </c>
      <c r="I12" s="259">
        <v>38.07</v>
      </c>
      <c r="J12" s="258">
        <v>1.3859999999999999</v>
      </c>
      <c r="K12" s="260">
        <v>25.47</v>
      </c>
      <c r="L12" s="261">
        <v>0.11639999999999999</v>
      </c>
      <c r="M12" s="262">
        <v>0.14720000000000003</v>
      </c>
      <c r="N12" s="260">
        <v>2.06</v>
      </c>
      <c r="O12" s="263">
        <v>2.7519999999999998</v>
      </c>
      <c r="P12" s="263">
        <v>7.6349999999999998</v>
      </c>
      <c r="Q12" s="265">
        <v>2</v>
      </c>
      <c r="R12" s="265">
        <v>0</v>
      </c>
      <c r="S12" s="265">
        <v>0</v>
      </c>
      <c r="T12" s="265">
        <v>0</v>
      </c>
      <c r="U12" s="265">
        <v>0</v>
      </c>
    </row>
  </sheetData>
  <mergeCells count="1">
    <mergeCell ref="Q3:U11"/>
  </mergeCells>
  <phoneticPr fontId="1"/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1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1636</v>
      </c>
    </row>
    <row r="2" spans="2:21" ht="24">
      <c r="B2" s="501" t="s">
        <v>922</v>
      </c>
      <c r="C2" s="501" t="s">
        <v>923</v>
      </c>
      <c r="D2" s="502" t="s">
        <v>936</v>
      </c>
      <c r="E2" s="502" t="s">
        <v>924</v>
      </c>
      <c r="F2" s="502" t="s">
        <v>1036</v>
      </c>
      <c r="G2" s="502" t="s">
        <v>938</v>
      </c>
      <c r="H2" s="502" t="s">
        <v>939</v>
      </c>
      <c r="I2" s="502" t="s">
        <v>925</v>
      </c>
      <c r="J2" s="502" t="s">
        <v>926</v>
      </c>
      <c r="K2" s="502" t="s">
        <v>927</v>
      </c>
      <c r="L2" s="502" t="s">
        <v>1035</v>
      </c>
      <c r="M2" s="502" t="s">
        <v>1034</v>
      </c>
      <c r="N2" s="502" t="s">
        <v>928</v>
      </c>
      <c r="O2" s="502" t="s">
        <v>940</v>
      </c>
      <c r="P2" s="502" t="s">
        <v>941</v>
      </c>
      <c r="Q2" s="503" t="s">
        <v>929</v>
      </c>
      <c r="R2" s="503" t="s">
        <v>930</v>
      </c>
      <c r="S2" s="503" t="s">
        <v>931</v>
      </c>
      <c r="T2" s="504" t="s">
        <v>932</v>
      </c>
      <c r="U2" s="503" t="s">
        <v>933</v>
      </c>
    </row>
    <row r="3" spans="2:21">
      <c r="B3" s="264">
        <v>10370</v>
      </c>
      <c r="C3" s="38" t="s">
        <v>1068</v>
      </c>
      <c r="D3" s="264">
        <v>25</v>
      </c>
      <c r="E3" s="248">
        <f ca="1">'[2]10'!E$396*$F3/100</f>
        <v>5.5</v>
      </c>
      <c r="F3" s="462">
        <f ca="1">'[2]10'!G$396*$F3/100</f>
        <v>1.3</v>
      </c>
      <c r="G3" s="462">
        <f ca="1">'[2]10'!I$396*$F3/100</f>
        <v>2.5000000000000001E-2</v>
      </c>
      <c r="H3" s="462">
        <f ca="1">'[2]10'!K$396*$F3/100</f>
        <v>0</v>
      </c>
      <c r="I3" s="248">
        <f ca="1">'[2]10'!O$396*$F3/100</f>
        <v>0.5</v>
      </c>
      <c r="J3" s="471">
        <f ca="1">'[2]10'!R$396*$F3/100</f>
        <v>7.4999999999999997E-2</v>
      </c>
      <c r="K3" s="472">
        <f ca="1">'[2]10'!AE$396*$F3/100</f>
        <v>0</v>
      </c>
      <c r="L3" s="473">
        <f ca="1">'[2]10'!AM$396*$F3/100</f>
        <v>0</v>
      </c>
      <c r="M3" s="474">
        <f ca="1">'[2]10'!AN$396*$F3/100</f>
        <v>2.5000000000000001E-3</v>
      </c>
      <c r="N3" s="472">
        <f ca="1">'[2]10'!AV$396*$F3/100</f>
        <v>0</v>
      </c>
      <c r="O3" s="475">
        <f ca="1">'[2]10'!BC$396*$F3/100</f>
        <v>0</v>
      </c>
      <c r="P3" s="475">
        <f ca="1">'[2]10'!BD$396*$F3/100</f>
        <v>7.4999999999999997E-2</v>
      </c>
      <c r="Q3" s="938"/>
      <c r="R3" s="938"/>
      <c r="S3" s="938"/>
      <c r="T3" s="938"/>
      <c r="U3" s="938"/>
    </row>
    <row r="4" spans="2:21">
      <c r="B4" s="264">
        <v>6134</v>
      </c>
      <c r="C4" s="38" t="s">
        <v>2292</v>
      </c>
      <c r="D4" s="264">
        <v>25</v>
      </c>
      <c r="E4" s="248">
        <f ca="1">'[2]6'!E$143*$F4/100</f>
        <v>4.5</v>
      </c>
      <c r="F4" s="462">
        <f ca="1">'[2]6'!G$143*$F4/100</f>
        <v>0.1</v>
      </c>
      <c r="G4" s="462">
        <f ca="1">'[2]6'!I$143*$F4/100</f>
        <v>2.5000000000000001E-2</v>
      </c>
      <c r="H4" s="462">
        <f ca="1">'[2]6'!K$143*$F4/100</f>
        <v>1.0249999999999999</v>
      </c>
      <c r="I4" s="248">
        <f ca="1">'[2]6'!O$143*$F4/100</f>
        <v>5.75</v>
      </c>
      <c r="J4" s="471">
        <f ca="1">'[2]6'!R$143*$F4/100</f>
        <v>0.05</v>
      </c>
      <c r="K4" s="472">
        <f ca="1">'[2]6'!AE$143*$F4/100</f>
        <v>0</v>
      </c>
      <c r="L4" s="473">
        <f ca="1">'[2]6'!AM$143*$F4/100</f>
        <v>5.0000000000000001E-3</v>
      </c>
      <c r="M4" s="474">
        <f ca="1">'[2]6'!AN$143*$F4/100</f>
        <v>2.5000000000000001E-3</v>
      </c>
      <c r="N4" s="472">
        <f ca="1">'[2]6'!AV$143*$F4/100</f>
        <v>2.75</v>
      </c>
      <c r="O4" s="475">
        <f ca="1">'[2]6'!BC$143*$F4/100</f>
        <v>0.32500000000000001</v>
      </c>
      <c r="P4" s="475">
        <f ca="1">'[2]6'!BD$143*$F4/100</f>
        <v>0</v>
      </c>
      <c r="Q4" s="938"/>
      <c r="R4" s="938"/>
      <c r="S4" s="938"/>
      <c r="T4" s="938"/>
      <c r="U4" s="938"/>
    </row>
    <row r="5" spans="2:21">
      <c r="B5" s="264">
        <v>6065</v>
      </c>
      <c r="C5" s="38" t="s">
        <v>10</v>
      </c>
      <c r="D5" s="264">
        <v>25</v>
      </c>
      <c r="E5" s="248">
        <f ca="1">'[2]6'!E$70*$F5/100</f>
        <v>3.5</v>
      </c>
      <c r="F5" s="462">
        <f ca="1">'[2]6'!G$70*$F5/100</f>
        <v>0.25</v>
      </c>
      <c r="G5" s="462">
        <f ca="1">'[2]6'!I$70*$F5/100</f>
        <v>2.5000000000000001E-2</v>
      </c>
      <c r="H5" s="462">
        <f ca="1">'[2]6'!K$70*$F5/100</f>
        <v>0.75</v>
      </c>
      <c r="I5" s="248">
        <f ca="1">'[2]6'!O$70*$F5/100</f>
        <v>6.5</v>
      </c>
      <c r="J5" s="471">
        <f ca="1">'[2]6'!R$70*$F5/100</f>
        <v>7.4999999999999997E-2</v>
      </c>
      <c r="K5" s="472">
        <f ca="1">'[2]6'!AE$70*$F5/100</f>
        <v>7</v>
      </c>
      <c r="L5" s="473">
        <f ca="1">'[2]6'!AM$70*$F5/100</f>
        <v>7.4999999999999997E-3</v>
      </c>
      <c r="M5" s="474">
        <f ca="1">'[2]6'!AN$70*$F5/100</f>
        <v>7.4999999999999997E-3</v>
      </c>
      <c r="N5" s="472">
        <f ca="1">'[2]6'!AV$70*$F5/100</f>
        <v>3.5</v>
      </c>
      <c r="O5" s="475">
        <f ca="1">'[2]6'!BC$70*$F5/100</f>
        <v>0.27500000000000002</v>
      </c>
      <c r="P5" s="475">
        <f ca="1">'[2]6'!BD$70*$F5/100</f>
        <v>0</v>
      </c>
      <c r="Q5" s="938"/>
      <c r="R5" s="938"/>
      <c r="S5" s="938"/>
      <c r="T5" s="938"/>
      <c r="U5" s="938"/>
    </row>
    <row r="6" spans="2:21">
      <c r="B6" s="264">
        <v>17015</v>
      </c>
      <c r="C6" s="38" t="s">
        <v>73</v>
      </c>
      <c r="D6" s="264">
        <v>7.5</v>
      </c>
      <c r="E6" s="248">
        <f ca="1">'[2]17'!E$17*$F6/100</f>
        <v>1.875</v>
      </c>
      <c r="F6" s="462">
        <f ca="1">'[2]17'!G$17*$F6/100</f>
        <v>7.4999999999999997E-3</v>
      </c>
      <c r="G6" s="462">
        <f ca="1">'[2]17'!I$17*$F6/100</f>
        <v>0</v>
      </c>
      <c r="H6" s="462">
        <f ca="1">'[2]17'!K$17*$F6/100</f>
        <v>0.18</v>
      </c>
      <c r="I6" s="248">
        <f ca="1">'[2]17'!O$17*$F6/100</f>
        <v>0.15</v>
      </c>
      <c r="J6" s="471">
        <f ca="1">'[2]17'!R$17*$F6/100</f>
        <v>0</v>
      </c>
      <c r="K6" s="472">
        <f ca="1">'[2]17'!AE$17*$F6/100</f>
        <v>0</v>
      </c>
      <c r="L6" s="473">
        <f ca="1">'[2]17'!AM$17*$F6/100</f>
        <v>7.5000000000000002E-4</v>
      </c>
      <c r="M6" s="474">
        <f ca="1">'[2]17'!AN$17*$F6/100</f>
        <v>7.5000000000000002E-4</v>
      </c>
      <c r="N6" s="472">
        <f ca="1">'[2]17'!AV$17*$F6/100</f>
        <v>0</v>
      </c>
      <c r="O6" s="475">
        <f ca="1">'[2]17'!BC$17*$F6/100</f>
        <v>0</v>
      </c>
      <c r="P6" s="475">
        <f ca="1">'[2]17'!BD$17*$F6/100</f>
        <v>0</v>
      </c>
      <c r="Q6" s="938"/>
      <c r="R6" s="938"/>
      <c r="S6" s="938"/>
      <c r="T6" s="938"/>
      <c r="U6" s="938"/>
    </row>
    <row r="7" spans="2:21">
      <c r="B7" s="264">
        <v>17012</v>
      </c>
      <c r="C7" s="38" t="s">
        <v>0</v>
      </c>
      <c r="D7" s="264">
        <v>0.4</v>
      </c>
      <c r="E7" s="248">
        <f ca="1">'[2]17'!E$13*$F7/100</f>
        <v>0</v>
      </c>
      <c r="F7" s="462">
        <f ca="1">'[2]17'!G$13*$F7/100</f>
        <v>0</v>
      </c>
      <c r="G7" s="462">
        <f ca="1">'[2]17'!I$13*$F7/100</f>
        <v>0</v>
      </c>
      <c r="H7" s="462">
        <f ca="1">'[2]17'!K$13*$F7/100</f>
        <v>0</v>
      </c>
      <c r="I7" s="248">
        <f ca="1">'[2]17'!O$13*$F7/100</f>
        <v>8.8000000000000009E-2</v>
      </c>
      <c r="J7" s="471">
        <f ca="1">'[2]17'!R$13*$F7/100</f>
        <v>0</v>
      </c>
      <c r="K7" s="472">
        <f ca="1">'[2]17'!AE$13*$F7/100</f>
        <v>0</v>
      </c>
      <c r="L7" s="473">
        <f ca="1">'[2]17'!AM$13*$F7/100</f>
        <v>0</v>
      </c>
      <c r="M7" s="474">
        <f ca="1">'[2]17'!AN$13*$F7/100</f>
        <v>0</v>
      </c>
      <c r="N7" s="472">
        <f ca="1">'[2]17'!AV$13*$F7/100</f>
        <v>0</v>
      </c>
      <c r="O7" s="475">
        <f ca="1">'[2]17'!BC$13*$F7/100</f>
        <v>0</v>
      </c>
      <c r="P7" s="475">
        <f ca="1">'[2]17'!BD$13*$F7/100</f>
        <v>0.39640000000000003</v>
      </c>
      <c r="Q7" s="938"/>
      <c r="R7" s="938"/>
      <c r="S7" s="938"/>
      <c r="T7" s="938"/>
      <c r="U7" s="938"/>
    </row>
    <row r="8" spans="2:21">
      <c r="B8" s="264">
        <v>14002</v>
      </c>
      <c r="C8" s="38" t="s">
        <v>14</v>
      </c>
      <c r="D8" s="264">
        <v>2</v>
      </c>
      <c r="E8" s="248">
        <f ca="1">'[2]14'!E$3*$F8/100</f>
        <v>18.420000000000002</v>
      </c>
      <c r="F8" s="462">
        <f ca="1">'[2]14'!G$3*$F8/100</f>
        <v>0</v>
      </c>
      <c r="G8" s="462">
        <f ca="1">'[2]14'!I$3*$F8/100</f>
        <v>2</v>
      </c>
      <c r="H8" s="462">
        <f ca="1">'[2]14'!K$3*$F8/100</f>
        <v>0</v>
      </c>
      <c r="I8" s="248">
        <f ca="1">'[2]14'!O$3*$F8/100</f>
        <v>0.02</v>
      </c>
      <c r="J8" s="471">
        <f ca="1">'[2]14'!R$3*$F8/100</f>
        <v>2E-3</v>
      </c>
      <c r="K8" s="472">
        <f ca="1">'[2]14'!AE$3*$F8/100</f>
        <v>0</v>
      </c>
      <c r="L8" s="473">
        <f ca="1">'[2]14'!AM$3*$F8/100</f>
        <v>0</v>
      </c>
      <c r="M8" s="474">
        <f ca="1">'[2]14'!AN$3*$F8/100</f>
        <v>0</v>
      </c>
      <c r="N8" s="472">
        <f ca="1">'[2]14'!AV$3*$F8/100</f>
        <v>0</v>
      </c>
      <c r="O8" s="475">
        <f ca="1">'[2]14'!BC$3*$F8/100</f>
        <v>0</v>
      </c>
      <c r="P8" s="475">
        <f ca="1">'[2]14'!BD$3*$F8/100</f>
        <v>0</v>
      </c>
      <c r="Q8" s="938"/>
      <c r="R8" s="938"/>
      <c r="S8" s="938"/>
      <c r="T8" s="938"/>
      <c r="U8" s="938"/>
    </row>
    <row r="9" spans="2:21">
      <c r="B9" s="266">
        <v>6182</v>
      </c>
      <c r="C9" s="377" t="s">
        <v>1637</v>
      </c>
      <c r="D9" s="266">
        <v>40</v>
      </c>
      <c r="E9" s="267">
        <f ca="1">'[2]6'!E$194*$F9/100</f>
        <v>7.6</v>
      </c>
      <c r="F9" s="268">
        <f ca="1">'[2]6'!G$194*$F9/100</f>
        <v>0.28000000000000003</v>
      </c>
      <c r="G9" s="268">
        <f ca="1">'[2]6'!I$194*$F9/100</f>
        <v>0.04</v>
      </c>
      <c r="H9" s="268">
        <f ca="1">'[2]6'!K$194*$F9/100</f>
        <v>1.88</v>
      </c>
      <c r="I9" s="267">
        <f ca="1">'[2]6'!O$194*$F9/100</f>
        <v>2.8</v>
      </c>
      <c r="J9" s="268">
        <f ca="1">'[2]6'!R$194*$F9/100</f>
        <v>0.08</v>
      </c>
      <c r="K9" s="270">
        <f ca="1">'[2]6'!AE$194*$F9/100</f>
        <v>18</v>
      </c>
      <c r="L9" s="271">
        <f ca="1">'[2]6'!AM$194*$F9/100</f>
        <v>0.02</v>
      </c>
      <c r="M9" s="272">
        <f ca="1">'[2]6'!AN$194*$F9/100</f>
        <v>8.0000000000000002E-3</v>
      </c>
      <c r="N9" s="270">
        <f ca="1">'[2]6'!AV$194*$F9/100</f>
        <v>6</v>
      </c>
      <c r="O9" s="273">
        <f ca="1">'[2]6'!BC$194*$F9/100</f>
        <v>0.4</v>
      </c>
      <c r="P9" s="273">
        <f ca="1">'[2]6'!BD$194*$F9/100</f>
        <v>0</v>
      </c>
      <c r="Q9" s="947"/>
      <c r="R9" s="947"/>
      <c r="S9" s="947"/>
      <c r="T9" s="947"/>
      <c r="U9" s="947"/>
    </row>
    <row r="10" spans="2:21">
      <c r="B10" s="14"/>
      <c r="C10" s="601" t="s">
        <v>64</v>
      </c>
      <c r="D10" s="264">
        <f t="shared" ref="D10:P10" si="0">SUM(D3:D9)</f>
        <v>124.9</v>
      </c>
      <c r="E10" s="248">
        <f t="shared" ca="1" si="0"/>
        <v>41.395000000000003</v>
      </c>
      <c r="F10" s="462">
        <f t="shared" ca="1" si="0"/>
        <v>1.9375000000000002</v>
      </c>
      <c r="G10" s="462">
        <f t="shared" ca="1" si="0"/>
        <v>2.1150000000000002</v>
      </c>
      <c r="H10" s="462">
        <f t="shared" ca="1" si="0"/>
        <v>3.835</v>
      </c>
      <c r="I10" s="248">
        <f t="shared" ca="1" si="0"/>
        <v>15.808</v>
      </c>
      <c r="J10" s="471">
        <f t="shared" ca="1" si="0"/>
        <v>0.28200000000000003</v>
      </c>
      <c r="K10" s="472">
        <f t="shared" ca="1" si="0"/>
        <v>25</v>
      </c>
      <c r="L10" s="473">
        <f t="shared" ca="1" si="0"/>
        <v>3.3250000000000002E-2</v>
      </c>
      <c r="M10" s="474">
        <f t="shared" ca="1" si="0"/>
        <v>2.1250000000000002E-2</v>
      </c>
      <c r="N10" s="472">
        <f t="shared" ca="1" si="0"/>
        <v>12.25</v>
      </c>
      <c r="O10" s="475">
        <f t="shared" ca="1" si="0"/>
        <v>1</v>
      </c>
      <c r="P10" s="475">
        <f t="shared" ca="1" si="0"/>
        <v>0.47140000000000004</v>
      </c>
      <c r="Q10" s="10">
        <v>0</v>
      </c>
      <c r="R10" s="10">
        <v>0</v>
      </c>
      <c r="S10" s="10">
        <v>1</v>
      </c>
      <c r="T10" s="10">
        <v>0</v>
      </c>
      <c r="U10" s="10">
        <v>0</v>
      </c>
    </row>
    <row r="11" spans="2:21">
      <c r="D11" s="14"/>
      <c r="E11" s="14"/>
      <c r="F11" s="14"/>
      <c r="G11" s="14"/>
    </row>
    <row r="12" spans="2:21">
      <c r="C12" s="10"/>
      <c r="D12" s="17"/>
      <c r="E12" s="18"/>
      <c r="F12" s="17"/>
      <c r="G12" s="18"/>
      <c r="H12" s="11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3:16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</sheetData>
  <mergeCells count="1">
    <mergeCell ref="Q3:U9"/>
  </mergeCells>
  <phoneticPr fontId="1"/>
  <pageMargins left="0.7" right="0.7" top="0.75" bottom="0.75" header="0.3" footer="0.3"/>
  <pageSetup paperSize="9" scale="81" orientation="landscape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5.2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1638</v>
      </c>
    </row>
    <row r="2" spans="2:21" ht="27" customHeight="1">
      <c r="B2" s="19" t="s">
        <v>922</v>
      </c>
      <c r="C2" s="19" t="s">
        <v>923</v>
      </c>
      <c r="D2" s="20" t="s">
        <v>1067</v>
      </c>
      <c r="E2" s="20" t="s">
        <v>924</v>
      </c>
      <c r="F2" s="20" t="s">
        <v>1066</v>
      </c>
      <c r="G2" s="20" t="s">
        <v>1065</v>
      </c>
      <c r="H2" s="20" t="s">
        <v>1064</v>
      </c>
      <c r="I2" s="20" t="s">
        <v>925</v>
      </c>
      <c r="J2" s="20" t="s">
        <v>926</v>
      </c>
      <c r="K2" s="20" t="s">
        <v>927</v>
      </c>
      <c r="L2" s="20" t="s">
        <v>1063</v>
      </c>
      <c r="M2" s="20" t="s">
        <v>1062</v>
      </c>
      <c r="N2" s="20" t="s">
        <v>928</v>
      </c>
      <c r="O2" s="20" t="s">
        <v>1061</v>
      </c>
      <c r="P2" s="20" t="s">
        <v>1060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12004</v>
      </c>
      <c r="C3" s="572" t="s">
        <v>1</v>
      </c>
      <c r="D3" s="441">
        <v>15</v>
      </c>
      <c r="E3" s="248">
        <f ca="1">'[2]12'!E$5*$F3/100</f>
        <v>22.65</v>
      </c>
      <c r="F3" s="462">
        <f ca="1">'[2]12'!G$5*$F3/100</f>
        <v>1.845</v>
      </c>
      <c r="G3" s="462">
        <f ca="1">'[2]12'!I$5*$F3/100</f>
        <v>1.5449999999999999</v>
      </c>
      <c r="H3" s="462">
        <f ca="1">'[2]12'!K$5*$F3/100</f>
        <v>4.4999999999999998E-2</v>
      </c>
      <c r="I3" s="248">
        <f ca="1">'[2]12'!O$5*$F3/100</f>
        <v>7.65</v>
      </c>
      <c r="J3" s="471">
        <f ca="1">'[2]12'!R$5*$F3/100</f>
        <v>0.27</v>
      </c>
      <c r="K3" s="472">
        <f ca="1">'[2]12'!AE$5*$F3/100</f>
        <v>22.5</v>
      </c>
      <c r="L3" s="473">
        <f ca="1">'[2]12'!AM$5*$F3/100</f>
        <v>8.9999999999999993E-3</v>
      </c>
      <c r="M3" s="474">
        <f ca="1">'[2]12'!AN$5*$F3/100</f>
        <v>6.4500000000000002E-2</v>
      </c>
      <c r="N3" s="472">
        <f ca="1">'[2]12'!AV$5*$F3/100</f>
        <v>0</v>
      </c>
      <c r="O3" s="475">
        <f ca="1">'[2]12'!BC$5*$F3/100</f>
        <v>0</v>
      </c>
      <c r="P3" s="475">
        <f ca="1">'[2]12'!BD$5*$F3/100</f>
        <v>0.06</v>
      </c>
      <c r="Q3" s="938"/>
      <c r="R3" s="938"/>
      <c r="S3" s="938"/>
      <c r="T3" s="938"/>
      <c r="U3" s="938"/>
    </row>
    <row r="4" spans="2:21">
      <c r="B4" s="441">
        <v>6065</v>
      </c>
      <c r="C4" s="572" t="s">
        <v>10</v>
      </c>
      <c r="D4" s="570">
        <v>15</v>
      </c>
      <c r="E4" s="248">
        <f ca="1">'[2]6'!E$70*$F4/100</f>
        <v>2.1</v>
      </c>
      <c r="F4" s="462">
        <f ca="1">'[2]6'!G$70*$F4/100</f>
        <v>0.15</v>
      </c>
      <c r="G4" s="462">
        <f ca="1">'[2]6'!I$70*$F4/100</f>
        <v>1.4999999999999999E-2</v>
      </c>
      <c r="H4" s="462">
        <f ca="1">'[2]6'!K$70*$F4/100</f>
        <v>0.45</v>
      </c>
      <c r="I4" s="248">
        <f ca="1">'[2]6'!O$70*$F4/100</f>
        <v>3.9</v>
      </c>
      <c r="J4" s="471">
        <f ca="1">'[2]6'!R$70*$F4/100</f>
        <v>4.4999999999999998E-2</v>
      </c>
      <c r="K4" s="472">
        <f ca="1">'[2]6'!AE$70*$F4/100</f>
        <v>4.2</v>
      </c>
      <c r="L4" s="473">
        <f ca="1">'[2]6'!AM$70*$F4/100</f>
        <v>4.4999999999999997E-3</v>
      </c>
      <c r="M4" s="474">
        <f ca="1">'[2]6'!AN$70*$F4/100</f>
        <v>4.4999999999999997E-3</v>
      </c>
      <c r="N4" s="472">
        <f ca="1">'[2]6'!AV$70*$F4/100</f>
        <v>2.1</v>
      </c>
      <c r="O4" s="475">
        <f ca="1">'[2]6'!BC$70*$F4/100</f>
        <v>0.16500000000000001</v>
      </c>
      <c r="P4" s="475">
        <f ca="1">'[2]6'!BD$70*$F4/100</f>
        <v>0</v>
      </c>
      <c r="Q4" s="938"/>
      <c r="R4" s="938"/>
      <c r="S4" s="938"/>
      <c r="T4" s="938"/>
      <c r="U4" s="938"/>
    </row>
    <row r="5" spans="2:21">
      <c r="B5" s="441">
        <v>11176</v>
      </c>
      <c r="C5" s="572" t="s">
        <v>8</v>
      </c>
      <c r="D5" s="570">
        <v>10</v>
      </c>
      <c r="E5" s="248">
        <f ca="1">'[2]11'!E$177*$F5/100</f>
        <v>19.600000000000001</v>
      </c>
      <c r="F5" s="462">
        <f ca="1">'[2]11'!G$177*$F5/100</f>
        <v>1.65</v>
      </c>
      <c r="G5" s="462">
        <f ca="1">'[2]11'!I$177*$F5/100</f>
        <v>1.39</v>
      </c>
      <c r="H5" s="462">
        <f ca="1">'[2]11'!K$177*$F5/100</f>
        <v>0.13</v>
      </c>
      <c r="I5" s="248">
        <f ca="1">'[2]11'!O$177*$F5/100</f>
        <v>1</v>
      </c>
      <c r="J5" s="471">
        <f ca="1">'[2]11'!R$177*$F5/100</f>
        <v>0.05</v>
      </c>
      <c r="K5" s="472">
        <f ca="1">'[2]11'!AE$177*$F5/100</f>
        <v>0</v>
      </c>
      <c r="L5" s="473">
        <f ca="1">'[2]11'!AM$177*$F5/100</f>
        <v>0.06</v>
      </c>
      <c r="M5" s="474">
        <f ca="1">'[2]11'!AN$177*$F5/100</f>
        <v>1.2E-2</v>
      </c>
      <c r="N5" s="472">
        <f ca="1">'[2]11'!AV$177*$F5/100</f>
        <v>5</v>
      </c>
      <c r="O5" s="475">
        <f ca="1">'[2]11'!BC$177*$F5/100</f>
        <v>0</v>
      </c>
      <c r="P5" s="475">
        <f ca="1">'[2]11'!BD$177*$F5/100</f>
        <v>0.25</v>
      </c>
      <c r="Q5" s="938"/>
      <c r="R5" s="938"/>
      <c r="S5" s="938"/>
      <c r="T5" s="938"/>
      <c r="U5" s="938"/>
    </row>
    <row r="6" spans="2:21">
      <c r="B6" s="441">
        <v>2039</v>
      </c>
      <c r="C6" s="572" t="s">
        <v>28</v>
      </c>
      <c r="D6" s="441">
        <v>8</v>
      </c>
      <c r="E6" s="248">
        <f ca="1">'[2]2'!E$40*$F6/100</f>
        <v>27.6</v>
      </c>
      <c r="F6" s="462">
        <f ca="1">'[2]2'!G$40*$F6/100</f>
        <v>1.6E-2</v>
      </c>
      <c r="G6" s="462">
        <f ca="1">'[2]2'!I$40*$F6/100</f>
        <v>3.2000000000000001E-2</v>
      </c>
      <c r="H6" s="462">
        <f ca="1">'[2]2'!K$40*$F6/100</f>
        <v>6.7679999999999998</v>
      </c>
      <c r="I6" s="248">
        <f ca="1">'[2]2'!O$40*$F6/100</f>
        <v>1.84</v>
      </c>
      <c r="J6" s="471">
        <f ca="1">'[2]2'!R$40*$F6/100</f>
        <v>7.2000000000000008E-2</v>
      </c>
      <c r="K6" s="472">
        <f ca="1">'[2]2'!AE$40*$F6/100</f>
        <v>0</v>
      </c>
      <c r="L6" s="473">
        <f ca="1">'[2]2'!AM$40*$F6/100</f>
        <v>0</v>
      </c>
      <c r="M6" s="474">
        <f ca="1">'[2]2'!AN$40*$F6/100</f>
        <v>0</v>
      </c>
      <c r="N6" s="472">
        <f ca="1">'[2]2'!AV$40*$F6/100</f>
        <v>0</v>
      </c>
      <c r="O6" s="475">
        <f ca="1">'[2]2'!BC$40*$F6/100</f>
        <v>0.29600000000000004</v>
      </c>
      <c r="P6" s="475">
        <f ca="1">'[2]2'!BD$40*$F6/100</f>
        <v>0</v>
      </c>
      <c r="Q6" s="938"/>
      <c r="R6" s="938"/>
      <c r="S6" s="938"/>
      <c r="T6" s="938"/>
      <c r="U6" s="938"/>
    </row>
    <row r="7" spans="2:21">
      <c r="B7" s="441">
        <v>17015</v>
      </c>
      <c r="C7" s="572" t="s">
        <v>73</v>
      </c>
      <c r="D7" s="441">
        <v>5</v>
      </c>
      <c r="E7" s="248">
        <f ca="1">'[2]17'!E$17*$F7/100</f>
        <v>1.25</v>
      </c>
      <c r="F7" s="462">
        <f ca="1">'[2]17'!G$17*$F7/100</f>
        <v>5.0000000000000001E-3</v>
      </c>
      <c r="G7" s="462">
        <f ca="1">'[2]17'!I$17*$F7/100</f>
        <v>0</v>
      </c>
      <c r="H7" s="462">
        <f ca="1">'[2]17'!K$17*$F7/100</f>
        <v>0.12</v>
      </c>
      <c r="I7" s="248">
        <f ca="1">'[2]17'!O$17*$F7/100</f>
        <v>0.1</v>
      </c>
      <c r="J7" s="471">
        <f ca="1">'[2]17'!R$17*$F7/100</f>
        <v>0</v>
      </c>
      <c r="K7" s="472">
        <f ca="1">'[2]17'!AE$17*$F7/100</f>
        <v>0</v>
      </c>
      <c r="L7" s="473">
        <f ca="1">'[2]17'!AM$17*$F7/100</f>
        <v>5.0000000000000001E-4</v>
      </c>
      <c r="M7" s="474">
        <f ca="1">'[2]17'!AN$17*$F7/100</f>
        <v>5.0000000000000001E-4</v>
      </c>
      <c r="N7" s="472">
        <f ca="1">'[2]17'!AV$17*$F7/100</f>
        <v>0</v>
      </c>
      <c r="O7" s="475">
        <f ca="1">'[2]17'!BC$17*$F7/100</f>
        <v>0</v>
      </c>
      <c r="P7" s="475">
        <f ca="1">'[2]17'!BD$17*$F7/100</f>
        <v>0</v>
      </c>
      <c r="Q7" s="938"/>
      <c r="R7" s="938"/>
      <c r="S7" s="938"/>
      <c r="T7" s="938"/>
      <c r="U7" s="938"/>
    </row>
    <row r="8" spans="2:21">
      <c r="B8" s="441">
        <v>17008</v>
      </c>
      <c r="C8" s="572" t="s">
        <v>170</v>
      </c>
      <c r="D8" s="441">
        <v>8</v>
      </c>
      <c r="E8" s="248">
        <f ca="1">'[2]17'!E$9*$F8/100</f>
        <v>4.32</v>
      </c>
      <c r="F8" s="462">
        <f ca="1">'[2]17'!G$9*$F8/100</f>
        <v>0.45600000000000002</v>
      </c>
      <c r="G8" s="462">
        <f ca="1">'[2]17'!I$9*$F8/100</f>
        <v>0</v>
      </c>
      <c r="H8" s="462">
        <f ca="1">'[2]17'!K$9*$F8/100</f>
        <v>0.624</v>
      </c>
      <c r="I8" s="248">
        <f ca="1">'[2]17'!O$9*$F8/100</f>
        <v>1.92</v>
      </c>
      <c r="J8" s="471">
        <f ca="1">'[2]17'!R$9*$F8/100</f>
        <v>8.8000000000000009E-2</v>
      </c>
      <c r="K8" s="472">
        <f ca="1">'[2]17'!AE$9*$F8/100</f>
        <v>0</v>
      </c>
      <c r="L8" s="473">
        <f ca="1">'[2]17'!AM$9*$F8/100</f>
        <v>4.0000000000000001E-3</v>
      </c>
      <c r="M8" s="474">
        <f ca="1">'[2]17'!AN$9*$F8/100</f>
        <v>8.8000000000000005E-3</v>
      </c>
      <c r="N8" s="472">
        <f ca="1">'[2]17'!AV$9*$F8/100</f>
        <v>0</v>
      </c>
      <c r="O8" s="475">
        <f ca="1">'[2]17'!BC$9*$F8/100</f>
        <v>0</v>
      </c>
      <c r="P8" s="475">
        <f ca="1">'[2]17'!BD$9*$F8/100</f>
        <v>1.28</v>
      </c>
      <c r="Q8" s="938"/>
      <c r="R8" s="938"/>
      <c r="S8" s="938"/>
      <c r="T8" s="938"/>
      <c r="U8" s="938"/>
    </row>
    <row r="9" spans="2:21">
      <c r="B9" s="441">
        <v>14002</v>
      </c>
      <c r="C9" s="572" t="s">
        <v>14</v>
      </c>
      <c r="D9" s="441">
        <v>1</v>
      </c>
      <c r="E9" s="248">
        <f ca="1">'[2]14'!E$3*$F9/100</f>
        <v>9.2100000000000009</v>
      </c>
      <c r="F9" s="462">
        <f ca="1">'[2]14'!G$3*$F9/100</f>
        <v>0</v>
      </c>
      <c r="G9" s="462">
        <f ca="1">'[2]14'!I$3*$F9/100</f>
        <v>1</v>
      </c>
      <c r="H9" s="462">
        <f ca="1">'[2]14'!K$3*$F9/100</f>
        <v>0</v>
      </c>
      <c r="I9" s="248">
        <f ca="1">'[2]14'!O$3*$F9/100</f>
        <v>0.01</v>
      </c>
      <c r="J9" s="471">
        <f ca="1">'[2]14'!R$3*$F9/100</f>
        <v>1E-3</v>
      </c>
      <c r="K9" s="472">
        <f ca="1">'[2]14'!AE$3*$F9/100</f>
        <v>0</v>
      </c>
      <c r="L9" s="473">
        <f ca="1">'[2]14'!AM$3*$F9/100</f>
        <v>0</v>
      </c>
      <c r="M9" s="474">
        <f ca="1">'[2]14'!AN$3*$F9/100</f>
        <v>0</v>
      </c>
      <c r="N9" s="472">
        <f ca="1">'[2]14'!AV$3*$F9/100</f>
        <v>0</v>
      </c>
      <c r="O9" s="475">
        <f ca="1">'[2]14'!BC$3*$F9/100</f>
        <v>0</v>
      </c>
      <c r="P9" s="475">
        <f ca="1">'[2]14'!BD$3*$F9/100</f>
        <v>0</v>
      </c>
      <c r="Q9" s="938"/>
      <c r="R9" s="938"/>
      <c r="S9" s="938"/>
      <c r="T9" s="938"/>
      <c r="U9" s="938"/>
    </row>
    <row r="10" spans="2:21">
      <c r="B10" s="571">
        <v>17058</v>
      </c>
      <c r="C10" s="573" t="s">
        <v>335</v>
      </c>
      <c r="D10" s="582">
        <v>1</v>
      </c>
      <c r="E10" s="267">
        <f ca="1">'[2]17'!E$60*$F10/100</f>
        <v>3.15</v>
      </c>
      <c r="F10" s="268">
        <f ca="1">'[2]17'!G$60*$F10/100</f>
        <v>5.9000000000000004E-2</v>
      </c>
      <c r="G10" s="268">
        <f ca="1">'[2]17'!I$60*$F10/100</f>
        <v>0.14499999999999999</v>
      </c>
      <c r="H10" s="268">
        <f ca="1">'[2]17'!K$60*$F10/100</f>
        <v>0.40100000000000002</v>
      </c>
      <c r="I10" s="267">
        <f ca="1">'[2]17'!O$60*$F10/100</f>
        <v>0.6</v>
      </c>
      <c r="J10" s="268">
        <f ca="1">'[2]17'!R$60*$F10/100</f>
        <v>2.1000000000000001E-2</v>
      </c>
      <c r="K10" s="270">
        <f ca="1">'[2]17'!AE$60*$F10/100</f>
        <v>0.01</v>
      </c>
      <c r="L10" s="271">
        <f ca="1">'[2]17'!AM$60*$F10/100</f>
        <v>2.2000000000000001E-3</v>
      </c>
      <c r="M10" s="272">
        <f ca="1">'[2]17'!AN$60*$F10/100</f>
        <v>7.000000000000001E-4</v>
      </c>
      <c r="N10" s="270">
        <f ca="1">'[2]17'!AV$60*$F10/100</f>
        <v>0</v>
      </c>
      <c r="O10" s="273">
        <f ca="1">'[2]17'!BC$60*$F10/100</f>
        <v>0</v>
      </c>
      <c r="P10" s="273">
        <f ca="1">'[2]17'!BD$60*$F10/100</f>
        <v>7.400000000000001E-2</v>
      </c>
      <c r="Q10" s="947"/>
      <c r="R10" s="947"/>
      <c r="S10" s="947"/>
      <c r="T10" s="947"/>
      <c r="U10" s="947"/>
    </row>
    <row r="11" spans="2:21">
      <c r="B11" s="165"/>
      <c r="C11" s="601" t="s">
        <v>64</v>
      </c>
      <c r="D11" s="441">
        <f t="shared" ref="D11:P11" si="0">SUM(D3:D10)</f>
        <v>63</v>
      </c>
      <c r="E11" s="248">
        <f t="shared" ca="1" si="0"/>
        <v>89.880000000000024</v>
      </c>
      <c r="F11" s="462">
        <f t="shared" ca="1" si="0"/>
        <v>4.181</v>
      </c>
      <c r="G11" s="462">
        <f t="shared" ca="1" si="0"/>
        <v>4.1269999999999998</v>
      </c>
      <c r="H11" s="462">
        <f t="shared" ca="1" si="0"/>
        <v>8.5380000000000003</v>
      </c>
      <c r="I11" s="248">
        <f t="shared" ca="1" si="0"/>
        <v>17.020000000000003</v>
      </c>
      <c r="J11" s="471">
        <f t="shared" ca="1" si="0"/>
        <v>0.54700000000000004</v>
      </c>
      <c r="K11" s="472">
        <f t="shared" ca="1" si="0"/>
        <v>26.71</v>
      </c>
      <c r="L11" s="473">
        <f t="shared" ca="1" si="0"/>
        <v>8.0199999999999994E-2</v>
      </c>
      <c r="M11" s="474">
        <f t="shared" ca="1" si="0"/>
        <v>9.1000000000000011E-2</v>
      </c>
      <c r="N11" s="472">
        <f t="shared" ca="1" si="0"/>
        <v>7.1</v>
      </c>
      <c r="O11" s="475">
        <f t="shared" ca="1" si="0"/>
        <v>0.46100000000000008</v>
      </c>
      <c r="P11" s="475">
        <f t="shared" ca="1" si="0"/>
        <v>1.6640000000000001</v>
      </c>
      <c r="Q11" s="10">
        <v>0</v>
      </c>
      <c r="R11" s="10">
        <v>0</v>
      </c>
      <c r="S11" s="10">
        <v>1</v>
      </c>
      <c r="T11" s="10">
        <v>0</v>
      </c>
      <c r="U11" s="10">
        <v>0</v>
      </c>
    </row>
    <row r="12" spans="2:21">
      <c r="D12" s="14"/>
      <c r="E12" s="14"/>
      <c r="F12" s="14"/>
      <c r="G12" s="14"/>
    </row>
    <row r="13" spans="2:21">
      <c r="C13" s="10"/>
      <c r="D13" s="17"/>
      <c r="E13" s="18"/>
      <c r="F13" s="17"/>
      <c r="G13" s="18"/>
      <c r="H13" s="11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3:16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</sheetData>
  <mergeCells count="1">
    <mergeCell ref="Q3:U10"/>
  </mergeCells>
  <phoneticPr fontId="1"/>
  <pageMargins left="0.7" right="0.7" top="0.75" bottom="0.75" header="0.3" footer="0.3"/>
  <pageSetup paperSize="9" scale="83" orientation="landscape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19.875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1:21" s="478" customFormat="1">
      <c r="B1" s="366" t="s">
        <v>1639</v>
      </c>
    </row>
    <row r="2" spans="1:21" s="478" customFormat="1" ht="27" customHeight="1">
      <c r="B2" s="19" t="s">
        <v>922</v>
      </c>
      <c r="C2" s="19" t="s">
        <v>923</v>
      </c>
      <c r="D2" s="20" t="s">
        <v>1627</v>
      </c>
      <c r="E2" s="20" t="s">
        <v>924</v>
      </c>
      <c r="F2" s="20" t="s">
        <v>1628</v>
      </c>
      <c r="G2" s="20" t="s">
        <v>1629</v>
      </c>
      <c r="H2" s="20" t="s">
        <v>1630</v>
      </c>
      <c r="I2" s="20" t="s">
        <v>925</v>
      </c>
      <c r="J2" s="20" t="s">
        <v>926</v>
      </c>
      <c r="K2" s="20" t="s">
        <v>927</v>
      </c>
      <c r="L2" s="20" t="s">
        <v>1631</v>
      </c>
      <c r="M2" s="20" t="s">
        <v>1632</v>
      </c>
      <c r="N2" s="20" t="s">
        <v>928</v>
      </c>
      <c r="O2" s="20" t="s">
        <v>1633</v>
      </c>
      <c r="P2" s="20" t="s">
        <v>1634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506" customFormat="1">
      <c r="A3" s="478"/>
      <c r="B3" s="587">
        <v>6061</v>
      </c>
      <c r="C3" s="588" t="s">
        <v>59</v>
      </c>
      <c r="D3" s="539">
        <v>75</v>
      </c>
      <c r="E3" s="539">
        <v>17</v>
      </c>
      <c r="F3" s="539">
        <v>1</v>
      </c>
      <c r="G3" s="539">
        <v>0.2</v>
      </c>
      <c r="H3" s="539">
        <v>3.9</v>
      </c>
      <c r="I3" s="539">
        <v>32</v>
      </c>
      <c r="J3" s="539">
        <v>0.2</v>
      </c>
      <c r="K3" s="539">
        <v>3</v>
      </c>
      <c r="L3" s="539">
        <v>0.03</v>
      </c>
      <c r="M3" s="539">
        <v>0.02</v>
      </c>
      <c r="N3" s="539">
        <v>31</v>
      </c>
      <c r="O3" s="539">
        <v>1.4</v>
      </c>
      <c r="P3" s="539">
        <v>0</v>
      </c>
      <c r="Q3" s="939"/>
      <c r="R3" s="939"/>
      <c r="S3" s="939"/>
      <c r="T3" s="939"/>
      <c r="U3" s="939"/>
    </row>
    <row r="4" spans="1:21" s="506" customFormat="1">
      <c r="A4" s="478"/>
      <c r="B4" s="587">
        <v>14002</v>
      </c>
      <c r="C4" s="588" t="s">
        <v>14</v>
      </c>
      <c r="D4" s="539">
        <v>2</v>
      </c>
      <c r="E4" s="539">
        <v>18</v>
      </c>
      <c r="F4" s="539">
        <v>0</v>
      </c>
      <c r="G4" s="539">
        <v>2</v>
      </c>
      <c r="H4" s="539">
        <v>0</v>
      </c>
      <c r="I4" s="539">
        <v>0</v>
      </c>
      <c r="J4" s="539">
        <v>0</v>
      </c>
      <c r="K4" s="539">
        <v>0</v>
      </c>
      <c r="L4" s="539">
        <v>0</v>
      </c>
      <c r="M4" s="539">
        <v>0</v>
      </c>
      <c r="N4" s="539">
        <v>0</v>
      </c>
      <c r="O4" s="539">
        <v>0</v>
      </c>
      <c r="P4" s="539">
        <v>0</v>
      </c>
      <c r="Q4" s="940"/>
      <c r="R4" s="940"/>
      <c r="S4" s="940"/>
      <c r="T4" s="940"/>
      <c r="U4" s="940"/>
    </row>
    <row r="5" spans="1:21" s="506" customFormat="1">
      <c r="A5" s="478"/>
      <c r="B5" s="587">
        <v>6172</v>
      </c>
      <c r="C5" s="588" t="s">
        <v>79</v>
      </c>
      <c r="D5" s="539">
        <v>0.1</v>
      </c>
      <c r="E5" s="539">
        <v>0</v>
      </c>
      <c r="F5" s="539">
        <v>0</v>
      </c>
      <c r="G5" s="593">
        <v>0</v>
      </c>
      <c r="H5" s="539">
        <v>0.1</v>
      </c>
      <c r="I5" s="539">
        <v>0</v>
      </c>
      <c r="J5" s="539">
        <v>0</v>
      </c>
      <c r="K5" s="539">
        <v>2</v>
      </c>
      <c r="L5" s="539">
        <v>0</v>
      </c>
      <c r="M5" s="539">
        <v>0</v>
      </c>
      <c r="N5" s="539">
        <v>0</v>
      </c>
      <c r="O5" s="539">
        <v>0</v>
      </c>
      <c r="P5" s="539">
        <v>0</v>
      </c>
      <c r="Q5" s="940"/>
      <c r="R5" s="940"/>
      <c r="S5" s="940"/>
      <c r="T5" s="940"/>
      <c r="U5" s="940"/>
    </row>
    <row r="6" spans="1:21" s="506" customFormat="1">
      <c r="A6" s="478"/>
      <c r="B6" s="589">
        <v>17007</v>
      </c>
      <c r="C6" s="85" t="s">
        <v>5</v>
      </c>
      <c r="D6" s="595">
        <v>6</v>
      </c>
      <c r="E6" s="595">
        <v>4</v>
      </c>
      <c r="F6" s="595">
        <v>0.5</v>
      </c>
      <c r="G6" s="595">
        <v>0</v>
      </c>
      <c r="H6" s="595">
        <v>0.6</v>
      </c>
      <c r="I6" s="595">
        <v>2</v>
      </c>
      <c r="J6" s="595">
        <v>0.1</v>
      </c>
      <c r="K6" s="595">
        <v>0</v>
      </c>
      <c r="L6" s="595">
        <v>0</v>
      </c>
      <c r="M6" s="595">
        <v>0.01</v>
      </c>
      <c r="N6" s="595">
        <v>0</v>
      </c>
      <c r="O6" s="595">
        <v>0</v>
      </c>
      <c r="P6" s="595">
        <v>0.9</v>
      </c>
      <c r="Q6" s="940"/>
      <c r="R6" s="940"/>
      <c r="S6" s="940"/>
      <c r="T6" s="940"/>
      <c r="U6" s="940"/>
    </row>
    <row r="7" spans="1:21" s="506" customFormat="1">
      <c r="A7" s="478"/>
      <c r="B7" s="589">
        <v>3003</v>
      </c>
      <c r="C7" s="85" t="s">
        <v>4</v>
      </c>
      <c r="D7" s="595">
        <v>2.5</v>
      </c>
      <c r="E7" s="595">
        <v>10</v>
      </c>
      <c r="F7" s="595">
        <v>0</v>
      </c>
      <c r="G7" s="595">
        <v>0</v>
      </c>
      <c r="H7" s="595">
        <v>2.5</v>
      </c>
      <c r="I7" s="595">
        <v>0</v>
      </c>
      <c r="J7" s="595">
        <v>0</v>
      </c>
      <c r="K7" s="595">
        <v>0</v>
      </c>
      <c r="L7" s="595">
        <v>0</v>
      </c>
      <c r="M7" s="595">
        <v>0</v>
      </c>
      <c r="N7" s="595">
        <v>0</v>
      </c>
      <c r="O7" s="595">
        <v>0</v>
      </c>
      <c r="P7" s="595">
        <v>0</v>
      </c>
      <c r="Q7" s="940"/>
      <c r="R7" s="940"/>
      <c r="S7" s="940"/>
      <c r="T7" s="940"/>
      <c r="U7" s="940"/>
    </row>
    <row r="8" spans="1:21" s="506" customFormat="1">
      <c r="A8" s="478"/>
      <c r="B8" s="567">
        <v>17015</v>
      </c>
      <c r="C8" s="84" t="s">
        <v>73</v>
      </c>
      <c r="D8" s="540">
        <v>6</v>
      </c>
      <c r="E8" s="540">
        <v>2</v>
      </c>
      <c r="F8" s="540">
        <v>0</v>
      </c>
      <c r="G8" s="540">
        <v>0</v>
      </c>
      <c r="H8" s="540">
        <v>0.1</v>
      </c>
      <c r="I8" s="540">
        <v>0</v>
      </c>
      <c r="J8" s="540">
        <v>0</v>
      </c>
      <c r="K8" s="540">
        <v>0</v>
      </c>
      <c r="L8" s="540">
        <v>0</v>
      </c>
      <c r="M8" s="540">
        <v>0</v>
      </c>
      <c r="N8" s="540">
        <v>0</v>
      </c>
      <c r="O8" s="540">
        <v>0</v>
      </c>
      <c r="P8" s="540">
        <v>0</v>
      </c>
      <c r="Q8" s="941"/>
      <c r="R8" s="941"/>
      <c r="S8" s="941"/>
      <c r="T8" s="941"/>
      <c r="U8" s="941"/>
    </row>
    <row r="9" spans="1:21" s="506" customFormat="1">
      <c r="A9" s="478"/>
      <c r="C9" s="506" t="s">
        <v>64</v>
      </c>
      <c r="D9" s="539">
        <v>91.6</v>
      </c>
      <c r="E9" s="539">
        <v>51</v>
      </c>
      <c r="F9" s="539">
        <v>1.5</v>
      </c>
      <c r="G9" s="539">
        <v>2.2000000000000002</v>
      </c>
      <c r="H9" s="539">
        <v>7.2</v>
      </c>
      <c r="I9" s="539">
        <v>34</v>
      </c>
      <c r="J9" s="539">
        <v>0.3</v>
      </c>
      <c r="K9" s="539">
        <v>5</v>
      </c>
      <c r="L9" s="539">
        <v>0.03</v>
      </c>
      <c r="M9" s="539">
        <v>0.03</v>
      </c>
      <c r="N9" s="539">
        <v>31</v>
      </c>
      <c r="O9" s="539">
        <v>1.4</v>
      </c>
      <c r="P9" s="539">
        <v>0.9</v>
      </c>
      <c r="Q9" s="539">
        <v>0</v>
      </c>
      <c r="R9" s="539">
        <v>0</v>
      </c>
      <c r="S9" s="539">
        <v>1</v>
      </c>
      <c r="T9" s="539">
        <v>0</v>
      </c>
      <c r="U9" s="539">
        <v>0</v>
      </c>
    </row>
  </sheetData>
  <mergeCells count="1">
    <mergeCell ref="Q3:U8"/>
  </mergeCells>
  <phoneticPr fontId="1"/>
  <pageMargins left="0.7" right="0.7" top="0.75" bottom="0.75" header="0.3" footer="0.3"/>
  <pageSetup paperSize="9" scale="61" orientation="landscape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.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1640</v>
      </c>
    </row>
    <row r="2" spans="2:21" ht="27" customHeight="1">
      <c r="B2" s="19" t="s">
        <v>922</v>
      </c>
      <c r="C2" s="19" t="s">
        <v>923</v>
      </c>
      <c r="D2" s="20" t="s">
        <v>1627</v>
      </c>
      <c r="E2" s="20" t="s">
        <v>924</v>
      </c>
      <c r="F2" s="20" t="s">
        <v>1628</v>
      </c>
      <c r="G2" s="20" t="s">
        <v>1629</v>
      </c>
      <c r="H2" s="20" t="s">
        <v>1630</v>
      </c>
      <c r="I2" s="20" t="s">
        <v>925</v>
      </c>
      <c r="J2" s="20" t="s">
        <v>926</v>
      </c>
      <c r="K2" s="20" t="s">
        <v>927</v>
      </c>
      <c r="L2" s="20" t="s">
        <v>1631</v>
      </c>
      <c r="M2" s="20" t="s">
        <v>1632</v>
      </c>
      <c r="N2" s="20" t="s">
        <v>928</v>
      </c>
      <c r="O2" s="20" t="s">
        <v>1633</v>
      </c>
      <c r="P2" s="20" t="s">
        <v>1634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10370</v>
      </c>
      <c r="C3" s="29" t="s">
        <v>1068</v>
      </c>
      <c r="D3" s="10">
        <v>15</v>
      </c>
      <c r="E3" s="461">
        <v>3.3</v>
      </c>
      <c r="F3" s="462">
        <v>0.78</v>
      </c>
      <c r="G3" s="462">
        <v>1.4999999999999999E-2</v>
      </c>
      <c r="H3" s="462">
        <v>0</v>
      </c>
      <c r="I3" s="461">
        <v>0.3</v>
      </c>
      <c r="J3" s="471">
        <v>4.4999999999999998E-2</v>
      </c>
      <c r="K3" s="472">
        <v>0</v>
      </c>
      <c r="L3" s="473">
        <v>0</v>
      </c>
      <c r="M3" s="474">
        <v>1.5E-3</v>
      </c>
      <c r="N3" s="472">
        <v>0</v>
      </c>
      <c r="O3" s="475">
        <v>0</v>
      </c>
      <c r="P3" s="475">
        <v>4.4999999999999998E-2</v>
      </c>
      <c r="Q3" s="938"/>
      <c r="R3" s="938"/>
      <c r="S3" s="938"/>
      <c r="T3" s="938"/>
      <c r="U3" s="938"/>
    </row>
    <row r="4" spans="2:21">
      <c r="B4" s="10">
        <v>11215</v>
      </c>
      <c r="C4" s="29" t="s">
        <v>2293</v>
      </c>
      <c r="D4" s="10">
        <v>15</v>
      </c>
      <c r="E4" s="461">
        <v>37.950000000000003</v>
      </c>
      <c r="F4" s="462">
        <v>2.5950000000000002</v>
      </c>
      <c r="G4" s="462">
        <v>2.8650000000000002</v>
      </c>
      <c r="H4" s="462">
        <v>0</v>
      </c>
      <c r="I4" s="461">
        <v>1.2</v>
      </c>
      <c r="J4" s="471">
        <v>0.13500000000000001</v>
      </c>
      <c r="K4" s="472">
        <v>7.05</v>
      </c>
      <c r="L4" s="473">
        <v>1.0500000000000001E-2</v>
      </c>
      <c r="M4" s="474">
        <v>3.4500000000000003E-2</v>
      </c>
      <c r="N4" s="472">
        <v>0.15</v>
      </c>
      <c r="O4" s="475">
        <v>0</v>
      </c>
      <c r="P4" s="475">
        <v>1.4999999999999999E-2</v>
      </c>
      <c r="Q4" s="938"/>
      <c r="R4" s="938"/>
      <c r="S4" s="938"/>
      <c r="T4" s="938"/>
      <c r="U4" s="938"/>
    </row>
    <row r="5" spans="2:21">
      <c r="B5" s="10">
        <v>6065</v>
      </c>
      <c r="C5" s="29" t="s">
        <v>10</v>
      </c>
      <c r="D5" s="10">
        <v>15</v>
      </c>
      <c r="E5" s="461">
        <v>2.1</v>
      </c>
      <c r="F5" s="462">
        <v>0.15</v>
      </c>
      <c r="G5" s="462">
        <v>1.4999999999999999E-2</v>
      </c>
      <c r="H5" s="462">
        <v>0.45</v>
      </c>
      <c r="I5" s="461">
        <v>3.9</v>
      </c>
      <c r="J5" s="471">
        <v>4.4999999999999998E-2</v>
      </c>
      <c r="K5" s="472">
        <v>4.2</v>
      </c>
      <c r="L5" s="473">
        <v>4.4999999999999997E-3</v>
      </c>
      <c r="M5" s="474">
        <v>4.4999999999999997E-3</v>
      </c>
      <c r="N5" s="472">
        <v>2.1</v>
      </c>
      <c r="O5" s="475">
        <v>0.16500000000000001</v>
      </c>
      <c r="P5" s="475">
        <v>0</v>
      </c>
      <c r="Q5" s="938"/>
      <c r="R5" s="938"/>
      <c r="S5" s="938"/>
      <c r="T5" s="938"/>
      <c r="U5" s="938"/>
    </row>
    <row r="6" spans="2:21">
      <c r="B6" s="10">
        <v>11176</v>
      </c>
      <c r="C6" s="29" t="s">
        <v>1071</v>
      </c>
      <c r="D6" s="10">
        <v>5</v>
      </c>
      <c r="E6" s="461">
        <v>9.8000000000000007</v>
      </c>
      <c r="F6" s="462">
        <v>0.82499999999999996</v>
      </c>
      <c r="G6" s="462">
        <v>0.69499999999999995</v>
      </c>
      <c r="H6" s="462">
        <v>6.5000000000000002E-2</v>
      </c>
      <c r="I6" s="461">
        <v>0.5</v>
      </c>
      <c r="J6" s="471">
        <v>2.5000000000000001E-2</v>
      </c>
      <c r="K6" s="472">
        <v>0</v>
      </c>
      <c r="L6" s="473">
        <v>0.03</v>
      </c>
      <c r="M6" s="474">
        <v>6.0000000000000001E-3</v>
      </c>
      <c r="N6" s="472">
        <v>2.5</v>
      </c>
      <c r="O6" s="475">
        <v>0</v>
      </c>
      <c r="P6" s="475">
        <v>0.125</v>
      </c>
      <c r="Q6" s="938"/>
      <c r="R6" s="938"/>
      <c r="S6" s="938"/>
      <c r="T6" s="938"/>
      <c r="U6" s="938"/>
    </row>
    <row r="7" spans="2:21">
      <c r="B7" s="10">
        <v>2039</v>
      </c>
      <c r="C7" s="29" t="s">
        <v>28</v>
      </c>
      <c r="D7" s="10">
        <v>8</v>
      </c>
      <c r="E7" s="461">
        <v>27.6</v>
      </c>
      <c r="F7" s="462">
        <v>1.6E-2</v>
      </c>
      <c r="G7" s="462">
        <v>3.2000000000000001E-2</v>
      </c>
      <c r="H7" s="462">
        <v>6.7679999999999998</v>
      </c>
      <c r="I7" s="461">
        <v>1.84</v>
      </c>
      <c r="J7" s="471">
        <v>7.2000000000000008E-2</v>
      </c>
      <c r="K7" s="472">
        <v>0</v>
      </c>
      <c r="L7" s="473">
        <v>0</v>
      </c>
      <c r="M7" s="474">
        <v>0</v>
      </c>
      <c r="N7" s="472">
        <v>0</v>
      </c>
      <c r="O7" s="475">
        <v>0.29600000000000004</v>
      </c>
      <c r="P7" s="475">
        <v>0</v>
      </c>
      <c r="Q7" s="938"/>
      <c r="R7" s="938"/>
      <c r="S7" s="938"/>
      <c r="T7" s="938"/>
      <c r="U7" s="938"/>
    </row>
    <row r="8" spans="2:21">
      <c r="B8" s="10">
        <v>17007</v>
      </c>
      <c r="C8" s="29" t="s">
        <v>5</v>
      </c>
      <c r="D8" s="10">
        <v>9</v>
      </c>
      <c r="E8" s="461">
        <v>6.39</v>
      </c>
      <c r="F8" s="462">
        <v>0.69299999999999995</v>
      </c>
      <c r="G8" s="462">
        <v>0</v>
      </c>
      <c r="H8" s="462">
        <v>0.90899999999999992</v>
      </c>
      <c r="I8" s="461">
        <v>2.61</v>
      </c>
      <c r="J8" s="471">
        <v>0.153</v>
      </c>
      <c r="K8" s="472">
        <v>0</v>
      </c>
      <c r="L8" s="473">
        <v>4.5000000000000005E-3</v>
      </c>
      <c r="M8" s="474">
        <v>1.5300000000000001E-2</v>
      </c>
      <c r="N8" s="472">
        <v>0</v>
      </c>
      <c r="O8" s="475">
        <v>0</v>
      </c>
      <c r="P8" s="475">
        <v>1.3049999999999999</v>
      </c>
      <c r="Q8" s="938"/>
      <c r="R8" s="938"/>
      <c r="S8" s="938"/>
      <c r="T8" s="938"/>
      <c r="U8" s="938"/>
    </row>
    <row r="9" spans="2:21">
      <c r="B9" s="10">
        <v>17016</v>
      </c>
      <c r="C9" s="29" t="s">
        <v>11</v>
      </c>
      <c r="D9" s="10">
        <v>2.5</v>
      </c>
      <c r="E9" s="461">
        <v>1.1499999999999999</v>
      </c>
      <c r="F9" s="462">
        <v>5.0000000000000001E-3</v>
      </c>
      <c r="G9" s="462">
        <v>0</v>
      </c>
      <c r="H9" s="462">
        <v>0.185</v>
      </c>
      <c r="I9" s="461">
        <v>0.05</v>
      </c>
      <c r="J9" s="471">
        <v>2.5000000000000001E-3</v>
      </c>
      <c r="K9" s="472">
        <v>0</v>
      </c>
      <c r="L9" s="473">
        <v>2.5000000000000001E-4</v>
      </c>
      <c r="M9" s="474">
        <v>2.5000000000000001E-4</v>
      </c>
      <c r="N9" s="472">
        <v>0</v>
      </c>
      <c r="O9" s="475">
        <v>0</v>
      </c>
      <c r="P9" s="475">
        <v>0</v>
      </c>
      <c r="Q9" s="938"/>
      <c r="R9" s="938"/>
      <c r="S9" s="938"/>
      <c r="T9" s="938"/>
      <c r="U9" s="938"/>
    </row>
    <row r="10" spans="2:21">
      <c r="B10" s="376">
        <v>17006</v>
      </c>
      <c r="C10" s="29" t="s">
        <v>1054</v>
      </c>
      <c r="D10" s="10">
        <v>0.5</v>
      </c>
      <c r="E10" s="461">
        <v>4.5949999999999998</v>
      </c>
      <c r="F10" s="462">
        <v>5.0000000000000001E-4</v>
      </c>
      <c r="G10" s="462">
        <v>0.499</v>
      </c>
      <c r="H10" s="462">
        <v>0</v>
      </c>
      <c r="I10" s="461">
        <v>0</v>
      </c>
      <c r="J10" s="471">
        <v>5.0000000000000001E-4</v>
      </c>
      <c r="K10" s="472">
        <v>0.29499999999999998</v>
      </c>
      <c r="L10" s="473">
        <v>0</v>
      </c>
      <c r="M10" s="474">
        <v>0</v>
      </c>
      <c r="N10" s="472">
        <v>0</v>
      </c>
      <c r="O10" s="475">
        <v>0</v>
      </c>
      <c r="P10" s="475">
        <v>0</v>
      </c>
      <c r="Q10" s="938"/>
      <c r="R10" s="938"/>
      <c r="S10" s="938"/>
      <c r="T10" s="938"/>
      <c r="U10" s="938"/>
    </row>
    <row r="11" spans="2:21">
      <c r="B11" s="10">
        <v>17066</v>
      </c>
      <c r="C11" s="29" t="s">
        <v>1070</v>
      </c>
      <c r="D11" s="10">
        <v>0.125</v>
      </c>
      <c r="E11" s="461">
        <v>0.46875</v>
      </c>
      <c r="F11" s="462">
        <v>1.2875000000000001E-2</v>
      </c>
      <c r="G11" s="462">
        <v>7.7499999999999999E-3</v>
      </c>
      <c r="H11" s="462">
        <v>8.6999999999999994E-2</v>
      </c>
      <c r="I11" s="461">
        <v>0.9375</v>
      </c>
      <c r="J11" s="471">
        <v>1.2624999999999999E-2</v>
      </c>
      <c r="K11" s="472">
        <v>2.1250000000000002E-2</v>
      </c>
      <c r="L11" s="473">
        <v>1.25E-4</v>
      </c>
      <c r="M11" s="474">
        <v>5.6250000000000007E-4</v>
      </c>
      <c r="N11" s="472">
        <v>0</v>
      </c>
      <c r="O11" s="475">
        <v>0</v>
      </c>
      <c r="P11" s="475">
        <v>0</v>
      </c>
      <c r="Q11" s="938"/>
      <c r="R11" s="938"/>
      <c r="S11" s="938"/>
      <c r="T11" s="938"/>
      <c r="U11" s="938"/>
    </row>
    <row r="12" spans="2:21">
      <c r="B12" s="10">
        <v>14002</v>
      </c>
      <c r="C12" s="29" t="s">
        <v>1069</v>
      </c>
      <c r="D12" s="10">
        <v>1.5</v>
      </c>
      <c r="E12" s="461">
        <v>13.815</v>
      </c>
      <c r="F12" s="462">
        <v>0</v>
      </c>
      <c r="G12" s="462">
        <v>1.5</v>
      </c>
      <c r="H12" s="462">
        <v>0</v>
      </c>
      <c r="I12" s="461">
        <v>1.4999999999999999E-2</v>
      </c>
      <c r="J12" s="471">
        <v>1.5000000000000002E-3</v>
      </c>
      <c r="K12" s="472">
        <v>0</v>
      </c>
      <c r="L12" s="473">
        <v>0</v>
      </c>
      <c r="M12" s="474">
        <v>0</v>
      </c>
      <c r="N12" s="472">
        <v>0</v>
      </c>
      <c r="O12" s="475">
        <v>0</v>
      </c>
      <c r="P12" s="475">
        <v>0</v>
      </c>
      <c r="Q12" s="938"/>
      <c r="R12" s="938"/>
      <c r="S12" s="938"/>
      <c r="T12" s="938"/>
      <c r="U12" s="938"/>
    </row>
    <row r="13" spans="2:21">
      <c r="B13" s="40">
        <v>3003</v>
      </c>
      <c r="C13" s="242" t="s">
        <v>632</v>
      </c>
      <c r="D13" s="40">
        <v>0.25</v>
      </c>
      <c r="E13" s="269">
        <v>0.96</v>
      </c>
      <c r="F13" s="268">
        <v>0</v>
      </c>
      <c r="G13" s="268">
        <v>0</v>
      </c>
      <c r="H13" s="268">
        <v>0.248</v>
      </c>
      <c r="I13" s="269">
        <v>2.5000000000000001E-3</v>
      </c>
      <c r="J13" s="268">
        <v>0</v>
      </c>
      <c r="K13" s="270">
        <v>0</v>
      </c>
      <c r="L13" s="271">
        <v>0</v>
      </c>
      <c r="M13" s="272">
        <v>0</v>
      </c>
      <c r="N13" s="270">
        <v>0</v>
      </c>
      <c r="O13" s="273">
        <v>0</v>
      </c>
      <c r="P13" s="273">
        <v>0</v>
      </c>
      <c r="Q13" s="947"/>
      <c r="R13" s="947"/>
      <c r="S13" s="947"/>
      <c r="T13" s="947"/>
      <c r="U13" s="947"/>
    </row>
    <row r="14" spans="2:21">
      <c r="C14" s="29" t="s">
        <v>25</v>
      </c>
      <c r="D14" s="10">
        <v>71.875</v>
      </c>
      <c r="E14" s="461">
        <v>108.12875</v>
      </c>
      <c r="F14" s="462">
        <v>5.0773749999999991</v>
      </c>
      <c r="G14" s="462">
        <v>5.6287500000000001</v>
      </c>
      <c r="H14" s="462">
        <v>8.7119999999999997</v>
      </c>
      <c r="I14" s="461">
        <v>11.355</v>
      </c>
      <c r="J14" s="471">
        <v>0.49212499999999998</v>
      </c>
      <c r="K14" s="472">
        <v>11.56625</v>
      </c>
      <c r="L14" s="473">
        <v>4.9875000000000003E-2</v>
      </c>
      <c r="M14" s="474">
        <v>6.2612500000000001E-2</v>
      </c>
      <c r="N14" s="472">
        <v>4.75</v>
      </c>
      <c r="O14" s="475">
        <v>0.46100000000000008</v>
      </c>
      <c r="P14" s="475">
        <v>1.49</v>
      </c>
      <c r="Q14" s="10">
        <v>0</v>
      </c>
      <c r="R14" s="10">
        <v>1</v>
      </c>
      <c r="S14" s="10">
        <v>0</v>
      </c>
      <c r="T14" s="10">
        <v>0</v>
      </c>
      <c r="U14" s="10">
        <v>0</v>
      </c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13"/>
  </mergeCells>
  <phoneticPr fontId="1"/>
  <pageMargins left="0.7" right="0.7" top="0.75" bottom="0.75" header="0.3" footer="0.3"/>
  <pageSetup paperSize="9" scale="81" orientation="landscape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7.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1641</v>
      </c>
    </row>
    <row r="2" spans="2:21" ht="27" customHeight="1">
      <c r="B2" s="19" t="s">
        <v>922</v>
      </c>
      <c r="C2" s="19" t="s">
        <v>923</v>
      </c>
      <c r="D2" s="20" t="s">
        <v>1642</v>
      </c>
      <c r="E2" s="20" t="s">
        <v>924</v>
      </c>
      <c r="F2" s="20" t="s">
        <v>1643</v>
      </c>
      <c r="G2" s="20" t="s">
        <v>1644</v>
      </c>
      <c r="H2" s="20" t="s">
        <v>1645</v>
      </c>
      <c r="I2" s="20" t="s">
        <v>925</v>
      </c>
      <c r="J2" s="20" t="s">
        <v>926</v>
      </c>
      <c r="K2" s="20" t="s">
        <v>927</v>
      </c>
      <c r="L2" s="20" t="s">
        <v>1646</v>
      </c>
      <c r="M2" s="20" t="s">
        <v>1647</v>
      </c>
      <c r="N2" s="20" t="s">
        <v>928</v>
      </c>
      <c r="O2" s="20" t="s">
        <v>1648</v>
      </c>
      <c r="P2" s="20" t="s">
        <v>1649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6233</v>
      </c>
      <c r="C3" s="572" t="s">
        <v>19</v>
      </c>
      <c r="D3" s="441">
        <v>100</v>
      </c>
      <c r="E3" s="248">
        <f ca="1">'[2]6'!E$249*$F3/100</f>
        <v>14</v>
      </c>
      <c r="F3" s="462">
        <f ca="1">'[2]6'!G$249*$F3/100</f>
        <v>0.8</v>
      </c>
      <c r="G3" s="462">
        <f ca="1">'[2]6'!I$249*$F3/100</f>
        <v>0.1</v>
      </c>
      <c r="H3" s="462">
        <f ca="1">'[2]6'!K$249*$F3/100</f>
        <v>3.2</v>
      </c>
      <c r="I3" s="248">
        <f ca="1">'[2]6'!O$249*$F3/100</f>
        <v>43</v>
      </c>
      <c r="J3" s="471">
        <f ca="1">'[2]6'!R$249*$F3/100</f>
        <v>0.3</v>
      </c>
      <c r="K3" s="472">
        <f ca="1">'[2]6'!AE$249*$F3/100</f>
        <v>8</v>
      </c>
      <c r="L3" s="473">
        <f ca="1">'[2]6'!AM$249*$F3/100</f>
        <v>0.03</v>
      </c>
      <c r="M3" s="474">
        <f ca="1">'[2]6'!AN$249*$F3/100</f>
        <v>0.03</v>
      </c>
      <c r="N3" s="472">
        <f ca="1">'[2]6'!AV$249*$F3/100</f>
        <v>19</v>
      </c>
      <c r="O3" s="475">
        <f ca="1">'[2]6'!BC$249*$F3/100</f>
        <v>1.3</v>
      </c>
      <c r="P3" s="475">
        <f ca="1">'[2]6'!BD$249*$F3/100</f>
        <v>0</v>
      </c>
      <c r="Q3" s="938"/>
      <c r="R3" s="938"/>
      <c r="S3" s="938"/>
      <c r="T3" s="938"/>
      <c r="U3" s="938"/>
    </row>
    <row r="4" spans="2:21">
      <c r="B4" s="441">
        <v>17012</v>
      </c>
      <c r="C4" s="572" t="s">
        <v>60</v>
      </c>
      <c r="D4" s="570">
        <v>1.1000000000000001</v>
      </c>
      <c r="E4" s="248">
        <f ca="1">'[2]17'!E$13*$F4/100</f>
        <v>0</v>
      </c>
      <c r="F4" s="462">
        <f ca="1">'[2]17'!G$13*$F4/100</f>
        <v>0</v>
      </c>
      <c r="G4" s="462">
        <f ca="1">'[2]17'!I$13*$F4/100</f>
        <v>0</v>
      </c>
      <c r="H4" s="462">
        <f ca="1">'[2]17'!K$13*$F4/100</f>
        <v>0</v>
      </c>
      <c r="I4" s="248">
        <f ca="1">'[2]17'!O$13*$F4/100</f>
        <v>0.24200000000000002</v>
      </c>
      <c r="J4" s="471">
        <f ca="1">'[2]17'!R$13*$F4/100</f>
        <v>0</v>
      </c>
      <c r="K4" s="472">
        <f ca="1">'[2]17'!AE$13*$F4/100</f>
        <v>0</v>
      </c>
      <c r="L4" s="473">
        <f ca="1">'[2]17'!AM$13*$F4/100</f>
        <v>0</v>
      </c>
      <c r="M4" s="474">
        <f ca="1">'[2]17'!AN$13*$F4/100</f>
        <v>0</v>
      </c>
      <c r="N4" s="472">
        <f ca="1">'[2]17'!AV$13*$F4/100</f>
        <v>0</v>
      </c>
      <c r="O4" s="475">
        <f ca="1">'[2]17'!BC$13*$F4/100</f>
        <v>0</v>
      </c>
      <c r="P4" s="475">
        <f ca="1">'[2]17'!BD$13*$F4/100</f>
        <v>1.0901000000000001</v>
      </c>
      <c r="Q4" s="938"/>
      <c r="R4" s="938"/>
      <c r="S4" s="938"/>
      <c r="T4" s="938"/>
      <c r="U4" s="938"/>
    </row>
    <row r="5" spans="2:21">
      <c r="B5" s="441">
        <v>6172</v>
      </c>
      <c r="C5" s="572" t="s">
        <v>79</v>
      </c>
      <c r="D5" s="441">
        <v>0.1</v>
      </c>
      <c r="E5" s="248">
        <f ca="1">'[2]6'!E$182*$F5/100</f>
        <v>0.34499999999999997</v>
      </c>
      <c r="F5" s="462">
        <f ca="1">'[2]6'!G$182*$F5/100</f>
        <v>1.47E-2</v>
      </c>
      <c r="G5" s="462">
        <f ca="1">'[2]6'!I$182*$F5/100</f>
        <v>1.2000000000000002E-2</v>
      </c>
      <c r="H5" s="462">
        <f ca="1">'[2]6'!K$182*$F5/100</f>
        <v>5.8400000000000001E-2</v>
      </c>
      <c r="I5" s="248">
        <f ca="1">'[2]6'!O$182*$F5/100</f>
        <v>7.400000000000001E-2</v>
      </c>
      <c r="J5" s="471">
        <f ca="1">'[2]6'!R$182*$F5/100</f>
        <v>6.8000000000000005E-3</v>
      </c>
      <c r="K5" s="472">
        <f ca="1">'[2]6'!AE$182*$F5/100</f>
        <v>1.5</v>
      </c>
      <c r="L5" s="473">
        <f ca="1">'[2]6'!AM$182*$F5/100</f>
        <v>5.0000000000000001E-4</v>
      </c>
      <c r="M5" s="474">
        <f ca="1">'[2]6'!AN$182*$F5/100</f>
        <v>1.3999999999999998E-3</v>
      </c>
      <c r="N5" s="472">
        <f ca="1">'[2]6'!AV$182*$F5/100</f>
        <v>1E-3</v>
      </c>
      <c r="O5" s="475">
        <f ca="1">'[2]6'!BC$182*$F5/100</f>
        <v>4.6399999999999997E-2</v>
      </c>
      <c r="P5" s="475">
        <f ca="1">'[2]6'!BD$182*$F5/100</f>
        <v>0</v>
      </c>
      <c r="Q5" s="938"/>
      <c r="R5" s="938"/>
      <c r="S5" s="938"/>
      <c r="T5" s="938"/>
      <c r="U5" s="938"/>
    </row>
    <row r="6" spans="2:21">
      <c r="B6" s="441">
        <v>6103</v>
      </c>
      <c r="C6" s="572" t="s">
        <v>1072</v>
      </c>
      <c r="D6" s="441">
        <v>2.5</v>
      </c>
      <c r="E6" s="248">
        <f ca="1">'[2]6'!E$111*$F6/100</f>
        <v>0.75</v>
      </c>
      <c r="F6" s="462">
        <f ca="1">'[2]6'!G$111*$F6/100</f>
        <v>2.2499999999999999E-2</v>
      </c>
      <c r="G6" s="462">
        <f ca="1">'[2]6'!I$111*$F6/100</f>
        <v>7.4999999999999997E-3</v>
      </c>
      <c r="H6" s="462">
        <f ca="1">'[2]6'!K$111*$F6/100</f>
        <v>0.16500000000000001</v>
      </c>
      <c r="I6" s="248">
        <f ca="1">'[2]6'!O$111*$F6/100</f>
        <v>0.3</v>
      </c>
      <c r="J6" s="471">
        <f ca="1">'[2]6'!R$111*$F6/100</f>
        <v>1.2500000000000001E-2</v>
      </c>
      <c r="K6" s="472">
        <f ca="1">'[2]6'!AE$111*$F6/100</f>
        <v>0</v>
      </c>
      <c r="L6" s="473">
        <f ca="1">'[2]6'!AM$111*$F6/100</f>
        <v>7.5000000000000002E-4</v>
      </c>
      <c r="M6" s="474">
        <f ca="1">'[2]6'!AN$111*$F6/100</f>
        <v>5.0000000000000001E-4</v>
      </c>
      <c r="N6" s="472">
        <f ca="1">'[2]6'!AV$111*$F6/100</f>
        <v>0.05</v>
      </c>
      <c r="O6" s="475">
        <f ca="1">'[2]6'!BC$111*$F6/100</f>
        <v>5.2499999999999998E-2</v>
      </c>
      <c r="P6" s="475">
        <f ca="1">'[2]6'!BD$111*$F6/100</f>
        <v>0</v>
      </c>
      <c r="Q6" s="938"/>
      <c r="R6" s="938"/>
      <c r="S6" s="938"/>
      <c r="T6" s="938"/>
      <c r="U6" s="938"/>
    </row>
    <row r="7" spans="2:21">
      <c r="B7" s="441">
        <v>17015</v>
      </c>
      <c r="C7" s="572" t="s">
        <v>73</v>
      </c>
      <c r="D7" s="441">
        <v>7.5</v>
      </c>
      <c r="E7" s="248">
        <f ca="1">'[2]17'!E$17*$F7/100</f>
        <v>1.875</v>
      </c>
      <c r="F7" s="462">
        <f ca="1">'[2]17'!G$17*$F7/100</f>
        <v>7.4999999999999997E-3</v>
      </c>
      <c r="G7" s="462">
        <f ca="1">'[2]17'!I$17*$F7/100</f>
        <v>0</v>
      </c>
      <c r="H7" s="462">
        <f ca="1">'[2]17'!K$17*$F7/100</f>
        <v>0.18</v>
      </c>
      <c r="I7" s="248">
        <f ca="1">'[2]17'!O$17*$F7/100</f>
        <v>0.15</v>
      </c>
      <c r="J7" s="471">
        <f ca="1">'[2]17'!R$17*$F7/100</f>
        <v>0</v>
      </c>
      <c r="K7" s="472">
        <f ca="1">'[2]17'!AE$17*$F7/100</f>
        <v>0</v>
      </c>
      <c r="L7" s="473">
        <f ca="1">'[2]17'!AM$17*$F7/100</f>
        <v>7.5000000000000002E-4</v>
      </c>
      <c r="M7" s="474">
        <f ca="1">'[2]17'!AN$17*$F7/100</f>
        <v>7.5000000000000002E-4</v>
      </c>
      <c r="N7" s="472">
        <f ca="1">'[2]17'!AV$17*$F7/100</f>
        <v>0</v>
      </c>
      <c r="O7" s="475">
        <f ca="1">'[2]17'!BC$17*$F7/100</f>
        <v>0</v>
      </c>
      <c r="P7" s="475">
        <f ca="1">'[2]17'!BD$17*$F7/100</f>
        <v>0</v>
      </c>
      <c r="Q7" s="938"/>
      <c r="R7" s="938"/>
      <c r="S7" s="938"/>
      <c r="T7" s="938"/>
      <c r="U7" s="938"/>
    </row>
    <row r="8" spans="2:21">
      <c r="B8" s="441">
        <v>3003</v>
      </c>
      <c r="C8" s="572" t="s">
        <v>4</v>
      </c>
      <c r="D8" s="441">
        <v>4.5</v>
      </c>
      <c r="E8" s="248">
        <f ca="1">'[2]3'!E$4*$F8/100</f>
        <v>17.28</v>
      </c>
      <c r="F8" s="462">
        <f ca="1">'[2]3'!G$4*$F8/100</f>
        <v>0</v>
      </c>
      <c r="G8" s="462">
        <f ca="1">'[2]3'!I$4*$F8/100</f>
        <v>0</v>
      </c>
      <c r="H8" s="462">
        <f ca="1">'[2]3'!K$4*$F8/100</f>
        <v>4.4640000000000004</v>
      </c>
      <c r="I8" s="248">
        <f ca="1">'[2]3'!O$4*$F8/100</f>
        <v>4.4999999999999998E-2</v>
      </c>
      <c r="J8" s="471">
        <f ca="1">'[2]3'!R$4*$F8/100</f>
        <v>0</v>
      </c>
      <c r="K8" s="472">
        <f ca="1">'[2]3'!AE$4*$F8/100</f>
        <v>0</v>
      </c>
      <c r="L8" s="473">
        <f ca="1">'[2]3'!AM$4*$F8/100</f>
        <v>0</v>
      </c>
      <c r="M8" s="474">
        <f ca="1">'[2]3'!AN$4*$F8/100</f>
        <v>0</v>
      </c>
      <c r="N8" s="472">
        <f ca="1">'[2]3'!AV$4*$F8/100</f>
        <v>0</v>
      </c>
      <c r="O8" s="475">
        <f ca="1">'[2]3'!BC$4*$F8/100</f>
        <v>0</v>
      </c>
      <c r="P8" s="475">
        <f ca="1">'[2]3'!BD$4*$F8/100</f>
        <v>0</v>
      </c>
      <c r="Q8" s="938"/>
      <c r="R8" s="938"/>
      <c r="S8" s="938"/>
      <c r="T8" s="938"/>
      <c r="U8" s="938"/>
    </row>
    <row r="9" spans="2:21">
      <c r="B9" s="441">
        <v>17008</v>
      </c>
      <c r="C9" s="572" t="s">
        <v>170</v>
      </c>
      <c r="D9" s="441">
        <v>1.5</v>
      </c>
      <c r="E9" s="248">
        <f ca="1">'[2]17'!E$9*$F9/100</f>
        <v>0.81</v>
      </c>
      <c r="F9" s="462">
        <f ca="1">'[2]17'!G$9*$F9/100</f>
        <v>8.5500000000000007E-2</v>
      </c>
      <c r="G9" s="462">
        <f ca="1">'[2]17'!I$9*$F9/100</f>
        <v>0</v>
      </c>
      <c r="H9" s="462">
        <f ca="1">'[2]17'!K$9*$F9/100</f>
        <v>0.11699999999999999</v>
      </c>
      <c r="I9" s="248">
        <f ca="1">'[2]17'!O$9*$F9/100</f>
        <v>0.36</v>
      </c>
      <c r="J9" s="471">
        <f ca="1">'[2]17'!R$9*$F9/100</f>
        <v>1.6500000000000001E-2</v>
      </c>
      <c r="K9" s="472">
        <f ca="1">'[2]17'!AE$9*$F9/100</f>
        <v>0</v>
      </c>
      <c r="L9" s="473">
        <f ca="1">'[2]17'!AM$9*$F9/100</f>
        <v>7.5000000000000012E-4</v>
      </c>
      <c r="M9" s="474">
        <f ca="1">'[2]17'!AN$9*$F9/100</f>
        <v>1.65E-3</v>
      </c>
      <c r="N9" s="472">
        <f ca="1">'[2]17'!AV$9*$F9/100</f>
        <v>0</v>
      </c>
      <c r="O9" s="475">
        <f ca="1">'[2]17'!BC$9*$F9/100</f>
        <v>0</v>
      </c>
      <c r="P9" s="475">
        <f ca="1">'[2]17'!BD$9*$F9/100</f>
        <v>0.24</v>
      </c>
      <c r="Q9" s="938"/>
      <c r="R9" s="938"/>
      <c r="S9" s="938"/>
      <c r="T9" s="938"/>
      <c r="U9" s="938"/>
    </row>
    <row r="10" spans="2:21">
      <c r="B10" s="571">
        <v>14002</v>
      </c>
      <c r="C10" s="573" t="s">
        <v>14</v>
      </c>
      <c r="D10" s="571">
        <v>3</v>
      </c>
      <c r="E10" s="267">
        <f ca="1">'[2]14'!E$3*$F10/100</f>
        <v>27.63</v>
      </c>
      <c r="F10" s="268">
        <f ca="1">'[2]14'!G$3*$F10/100</f>
        <v>0</v>
      </c>
      <c r="G10" s="268">
        <f ca="1">'[2]14'!I$3*$F10/100</f>
        <v>3</v>
      </c>
      <c r="H10" s="268">
        <f ca="1">'[2]14'!K$3*$F10/100</f>
        <v>0</v>
      </c>
      <c r="I10" s="267">
        <f ca="1">'[2]14'!O$3*$F10/100</f>
        <v>0.03</v>
      </c>
      <c r="J10" s="268">
        <f ca="1">'[2]14'!R$3*$F10/100</f>
        <v>3.0000000000000005E-3</v>
      </c>
      <c r="K10" s="270">
        <f ca="1">'[2]14'!AE$3*$F10/100</f>
        <v>0</v>
      </c>
      <c r="L10" s="271">
        <f ca="1">'[2]14'!AM$3*$F10/100</f>
        <v>0</v>
      </c>
      <c r="M10" s="272">
        <f ca="1">'[2]14'!AN$3*$F10/100</f>
        <v>0</v>
      </c>
      <c r="N10" s="270">
        <f ca="1">'[2]14'!AV$3*$F10/100</f>
        <v>0</v>
      </c>
      <c r="O10" s="273">
        <f ca="1">'[2]14'!BC$3*$F10/100</f>
        <v>0</v>
      </c>
      <c r="P10" s="273">
        <f ca="1">'[2]14'!BD$3*$F10/100</f>
        <v>0</v>
      </c>
      <c r="Q10" s="947"/>
      <c r="R10" s="947"/>
      <c r="S10" s="947"/>
      <c r="T10" s="947"/>
      <c r="U10" s="947"/>
    </row>
    <row r="11" spans="2:21">
      <c r="B11" s="165"/>
      <c r="C11" s="29" t="s">
        <v>25</v>
      </c>
      <c r="D11" s="570">
        <f t="shared" ref="D11:P11" si="0">SUM(D3:D10)</f>
        <v>120.19999999999999</v>
      </c>
      <c r="E11" s="248">
        <f t="shared" ca="1" si="0"/>
        <v>62.69</v>
      </c>
      <c r="F11" s="462">
        <f t="shared" ca="1" si="0"/>
        <v>0.93020000000000003</v>
      </c>
      <c r="G11" s="462">
        <f t="shared" ca="1" si="0"/>
        <v>3.1194999999999999</v>
      </c>
      <c r="H11" s="462">
        <f t="shared" ca="1" si="0"/>
        <v>8.1844000000000001</v>
      </c>
      <c r="I11" s="248">
        <f t="shared" ca="1" si="0"/>
        <v>44.200999999999993</v>
      </c>
      <c r="J11" s="471">
        <f t="shared" ca="1" si="0"/>
        <v>0.33879999999999999</v>
      </c>
      <c r="K11" s="472">
        <f t="shared" ca="1" si="0"/>
        <v>9.5</v>
      </c>
      <c r="L11" s="473">
        <f t="shared" ca="1" si="0"/>
        <v>3.2750000000000001E-2</v>
      </c>
      <c r="M11" s="474">
        <f t="shared" ca="1" si="0"/>
        <v>3.4299999999999997E-2</v>
      </c>
      <c r="N11" s="472">
        <f t="shared" ca="1" si="0"/>
        <v>19.051000000000002</v>
      </c>
      <c r="O11" s="475">
        <f t="shared" ca="1" si="0"/>
        <v>1.3989</v>
      </c>
      <c r="P11" s="475">
        <f t="shared" ca="1" si="0"/>
        <v>1.3301000000000001</v>
      </c>
      <c r="Q11" s="10">
        <v>0</v>
      </c>
      <c r="R11" s="10">
        <v>0</v>
      </c>
      <c r="S11" s="10">
        <v>1</v>
      </c>
      <c r="T11" s="10">
        <v>0</v>
      </c>
      <c r="U11" s="10">
        <v>0</v>
      </c>
    </row>
    <row r="12" spans="2:21">
      <c r="D12" s="14"/>
      <c r="E12" s="14"/>
      <c r="F12" s="14"/>
      <c r="G12" s="14"/>
    </row>
    <row r="13" spans="2:21">
      <c r="C13" s="10"/>
      <c r="D13" s="17"/>
      <c r="E13" s="18"/>
      <c r="F13" s="17"/>
      <c r="G13" s="18"/>
      <c r="H13" s="11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3:16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</sheetData>
  <mergeCells count="1">
    <mergeCell ref="Q3:U10"/>
  </mergeCells>
  <phoneticPr fontId="1"/>
  <pageMargins left="0.7" right="0.7" top="0.75" bottom="0.75" header="0.3" footer="0.3"/>
  <pageSetup paperSize="9" scale="83" orientation="landscape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>
      <pane ySplit="2" topLeftCell="A3" activePane="bottomLeft" state="frozen"/>
      <selection activeCell="E37" sqref="E37"/>
      <selection pane="bottomLeft"/>
    </sheetView>
  </sheetViews>
  <sheetFormatPr defaultColWidth="9" defaultRowHeight="13.5"/>
  <cols>
    <col min="1" max="1" width="3.875" style="478" customWidth="1"/>
    <col min="2" max="2" width="12.625" style="478" customWidth="1"/>
    <col min="3" max="3" width="25.875" style="478" customWidth="1"/>
    <col min="4" max="16" width="11.125" style="478" customWidth="1"/>
    <col min="17" max="16384" width="9" style="478"/>
  </cols>
  <sheetData>
    <row r="1" spans="1:21">
      <c r="B1" s="478" t="s">
        <v>2294</v>
      </c>
    </row>
    <row r="2" spans="1:21" ht="27" customHeight="1">
      <c r="B2" s="19" t="s">
        <v>922</v>
      </c>
      <c r="C2" s="19" t="s">
        <v>923</v>
      </c>
      <c r="D2" s="20" t="s">
        <v>1956</v>
      </c>
      <c r="E2" s="20" t="s">
        <v>924</v>
      </c>
      <c r="F2" s="20" t="s">
        <v>1957</v>
      </c>
      <c r="G2" s="20" t="s">
        <v>1958</v>
      </c>
      <c r="H2" s="20" t="s">
        <v>1959</v>
      </c>
      <c r="I2" s="20" t="s">
        <v>925</v>
      </c>
      <c r="J2" s="20" t="s">
        <v>926</v>
      </c>
      <c r="K2" s="20" t="s">
        <v>927</v>
      </c>
      <c r="L2" s="20" t="s">
        <v>1960</v>
      </c>
      <c r="M2" s="20" t="s">
        <v>1961</v>
      </c>
      <c r="N2" s="20" t="s">
        <v>928</v>
      </c>
      <c r="O2" s="20" t="s">
        <v>1962</v>
      </c>
      <c r="P2" s="20" t="s">
        <v>1963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569" customFormat="1">
      <c r="A3" s="478"/>
      <c r="B3" s="373" t="s">
        <v>472</v>
      </c>
      <c r="C3" s="392" t="s">
        <v>530</v>
      </c>
      <c r="D3" s="370">
        <v>25</v>
      </c>
      <c r="E3" s="370">
        <v>3.5</v>
      </c>
      <c r="F3" s="370">
        <v>0.25</v>
      </c>
      <c r="G3" s="370">
        <v>0.03</v>
      </c>
      <c r="H3" s="370">
        <v>0.75</v>
      </c>
      <c r="I3" s="370">
        <v>6.5</v>
      </c>
      <c r="J3" s="370">
        <v>0.08</v>
      </c>
      <c r="K3" s="370">
        <v>7</v>
      </c>
      <c r="L3" s="370">
        <v>0.01</v>
      </c>
      <c r="M3" s="370">
        <v>0.01</v>
      </c>
      <c r="N3" s="370">
        <v>3.5</v>
      </c>
      <c r="O3" s="370">
        <v>0.28000000000000003</v>
      </c>
      <c r="P3" s="370">
        <v>0</v>
      </c>
      <c r="Q3" s="977"/>
      <c r="R3" s="977"/>
      <c r="S3" s="977"/>
      <c r="T3" s="977"/>
      <c r="U3" s="977"/>
    </row>
    <row r="4" spans="1:21" s="30" customFormat="1">
      <c r="A4" s="478"/>
      <c r="B4" s="610" t="s">
        <v>1076</v>
      </c>
      <c r="C4" s="187" t="s">
        <v>524</v>
      </c>
      <c r="D4" s="611">
        <v>0.22</v>
      </c>
      <c r="E4" s="611">
        <v>2.0299999999999998</v>
      </c>
      <c r="F4" s="611">
        <v>0</v>
      </c>
      <c r="G4" s="611">
        <v>0.22</v>
      </c>
      <c r="H4" s="611">
        <v>0</v>
      </c>
      <c r="I4" s="611">
        <v>0</v>
      </c>
      <c r="J4" s="611">
        <v>0</v>
      </c>
      <c r="K4" s="611">
        <v>0</v>
      </c>
      <c r="L4" s="611">
        <v>0</v>
      </c>
      <c r="M4" s="611">
        <v>0</v>
      </c>
      <c r="N4" s="611">
        <v>0</v>
      </c>
      <c r="O4" s="611">
        <v>0</v>
      </c>
      <c r="P4" s="611">
        <v>0</v>
      </c>
      <c r="Q4" s="978"/>
      <c r="R4" s="978"/>
      <c r="S4" s="978"/>
      <c r="T4" s="978"/>
      <c r="U4" s="978"/>
    </row>
    <row r="5" spans="1:21" s="30" customFormat="1">
      <c r="A5" s="478"/>
      <c r="B5" s="610" t="s">
        <v>461</v>
      </c>
      <c r="C5" s="187" t="s">
        <v>364</v>
      </c>
      <c r="D5" s="611">
        <v>0.9</v>
      </c>
      <c r="E5" s="611">
        <v>3.46</v>
      </c>
      <c r="F5" s="611">
        <v>0</v>
      </c>
      <c r="G5" s="611">
        <v>0</v>
      </c>
      <c r="H5" s="611">
        <v>0.89</v>
      </c>
      <c r="I5" s="611">
        <v>0.01</v>
      </c>
      <c r="J5" s="611">
        <v>0</v>
      </c>
      <c r="K5" s="611">
        <v>0</v>
      </c>
      <c r="L5" s="611">
        <v>0</v>
      </c>
      <c r="M5" s="611">
        <v>0</v>
      </c>
      <c r="N5" s="611">
        <v>0</v>
      </c>
      <c r="O5" s="611">
        <v>0</v>
      </c>
      <c r="P5" s="611">
        <v>0</v>
      </c>
      <c r="Q5" s="978"/>
      <c r="R5" s="978"/>
      <c r="S5" s="978"/>
      <c r="T5" s="978"/>
      <c r="U5" s="978"/>
    </row>
    <row r="6" spans="1:21" s="30" customFormat="1">
      <c r="A6" s="478"/>
      <c r="B6" s="610" t="s">
        <v>1075</v>
      </c>
      <c r="C6" s="187" t="s">
        <v>1074</v>
      </c>
      <c r="D6" s="611">
        <v>3</v>
      </c>
      <c r="E6" s="611">
        <v>0.75</v>
      </c>
      <c r="F6" s="611">
        <v>0</v>
      </c>
      <c r="G6" s="611">
        <v>0</v>
      </c>
      <c r="H6" s="611">
        <v>7.0000000000000007E-2</v>
      </c>
      <c r="I6" s="611">
        <v>0.06</v>
      </c>
      <c r="J6" s="611">
        <v>0</v>
      </c>
      <c r="K6" s="611">
        <v>0</v>
      </c>
      <c r="L6" s="611">
        <v>0</v>
      </c>
      <c r="M6" s="611">
        <v>0</v>
      </c>
      <c r="N6" s="611">
        <v>0</v>
      </c>
      <c r="O6" s="611">
        <v>0</v>
      </c>
      <c r="P6" s="611">
        <v>0</v>
      </c>
      <c r="Q6" s="978"/>
      <c r="R6" s="978"/>
      <c r="S6" s="978"/>
      <c r="T6" s="978"/>
      <c r="U6" s="978"/>
    </row>
    <row r="7" spans="1:21" s="30" customFormat="1">
      <c r="A7" s="478"/>
      <c r="B7" s="610" t="s">
        <v>363</v>
      </c>
      <c r="C7" s="187" t="s">
        <v>362</v>
      </c>
      <c r="D7" s="611">
        <v>0.5</v>
      </c>
      <c r="E7" s="611">
        <v>0.36</v>
      </c>
      <c r="F7" s="611">
        <v>0.04</v>
      </c>
      <c r="G7" s="611">
        <v>0</v>
      </c>
      <c r="H7" s="611">
        <v>0.05</v>
      </c>
      <c r="I7" s="611">
        <v>0.15</v>
      </c>
      <c r="J7" s="611">
        <v>0.01</v>
      </c>
      <c r="K7" s="611">
        <v>0</v>
      </c>
      <c r="L7" s="611">
        <v>0</v>
      </c>
      <c r="M7" s="611">
        <v>0</v>
      </c>
      <c r="N7" s="611">
        <v>0</v>
      </c>
      <c r="O7" s="611">
        <v>0</v>
      </c>
      <c r="P7" s="611">
        <v>7.0000000000000007E-2</v>
      </c>
      <c r="Q7" s="978"/>
      <c r="R7" s="978"/>
      <c r="S7" s="978"/>
      <c r="T7" s="978"/>
      <c r="U7" s="978"/>
    </row>
    <row r="8" spans="1:21" s="30" customFormat="1">
      <c r="A8" s="478"/>
      <c r="B8" s="612" t="s">
        <v>1073</v>
      </c>
      <c r="C8" s="613" t="s">
        <v>526</v>
      </c>
      <c r="D8" s="614">
        <v>0.01</v>
      </c>
      <c r="E8" s="614">
        <v>0.03</v>
      </c>
      <c r="F8" s="614">
        <v>0</v>
      </c>
      <c r="G8" s="614">
        <v>0</v>
      </c>
      <c r="H8" s="614">
        <v>0.01</v>
      </c>
      <c r="I8" s="614">
        <v>0.01</v>
      </c>
      <c r="J8" s="614">
        <v>0</v>
      </c>
      <c r="K8" s="614">
        <v>0.15</v>
      </c>
      <c r="L8" s="614">
        <v>0</v>
      </c>
      <c r="M8" s="614">
        <v>0</v>
      </c>
      <c r="N8" s="614">
        <v>0</v>
      </c>
      <c r="O8" s="614">
        <v>0</v>
      </c>
      <c r="P8" s="614">
        <v>0</v>
      </c>
      <c r="Q8" s="979"/>
      <c r="R8" s="979"/>
      <c r="S8" s="979"/>
      <c r="T8" s="979"/>
      <c r="U8" s="979"/>
    </row>
    <row r="9" spans="1:21" s="30" customFormat="1">
      <c r="A9" s="478"/>
      <c r="B9" s="182"/>
      <c r="C9" s="182" t="s">
        <v>12</v>
      </c>
      <c r="D9" s="370">
        <f t="shared" ref="D9:P9" si="0">SUM(D3:D8)</f>
        <v>29.63</v>
      </c>
      <c r="E9" s="368">
        <f t="shared" si="0"/>
        <v>10.129999999999997</v>
      </c>
      <c r="F9" s="371">
        <f t="shared" si="0"/>
        <v>0.28999999999999998</v>
      </c>
      <c r="G9" s="371">
        <f t="shared" si="0"/>
        <v>0.25</v>
      </c>
      <c r="H9" s="371">
        <f t="shared" si="0"/>
        <v>1.7700000000000002</v>
      </c>
      <c r="I9" s="368">
        <f t="shared" si="0"/>
        <v>6.7299999999999995</v>
      </c>
      <c r="J9" s="371">
        <f t="shared" si="0"/>
        <v>0.09</v>
      </c>
      <c r="K9" s="368">
        <f t="shared" si="0"/>
        <v>7.15</v>
      </c>
      <c r="L9" s="370">
        <f t="shared" si="0"/>
        <v>0.01</v>
      </c>
      <c r="M9" s="370">
        <f t="shared" si="0"/>
        <v>0.01</v>
      </c>
      <c r="N9" s="368">
        <f t="shared" si="0"/>
        <v>3.5</v>
      </c>
      <c r="O9" s="371">
        <f t="shared" si="0"/>
        <v>0.28000000000000003</v>
      </c>
      <c r="P9" s="371">
        <f t="shared" si="0"/>
        <v>7.0000000000000007E-2</v>
      </c>
      <c r="Q9" s="368">
        <v>0</v>
      </c>
      <c r="R9" s="368">
        <v>0</v>
      </c>
      <c r="S9" s="368">
        <v>0</v>
      </c>
      <c r="T9" s="368">
        <v>0</v>
      </c>
      <c r="U9" s="368">
        <v>0</v>
      </c>
    </row>
    <row r="10" spans="1:21" s="30" customFormat="1">
      <c r="A10" s="478"/>
      <c r="B10" s="177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8"/>
  </mergeCells>
  <phoneticPr fontId="1"/>
  <pageMargins left="0.7" right="0.7" top="0.75" bottom="0.75" header="0.3" footer="0.3"/>
  <pageSetup paperSize="9" scale="63" orientation="landscape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7.125" style="478" customWidth="1"/>
    <col min="4" max="16" width="11.125" style="478" customWidth="1"/>
    <col min="17" max="16384" width="9" style="478"/>
  </cols>
  <sheetData>
    <row r="1" spans="1:21">
      <c r="B1" s="478" t="s">
        <v>2295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1042</v>
      </c>
      <c r="C3" s="366" t="s">
        <v>1041</v>
      </c>
      <c r="D3" s="176">
        <v>10</v>
      </c>
      <c r="E3" s="176">
        <v>34.200000000000003</v>
      </c>
      <c r="F3" s="176">
        <v>0.01</v>
      </c>
      <c r="G3" s="176">
        <v>0.02</v>
      </c>
      <c r="H3" s="176">
        <v>8.4499999999999993</v>
      </c>
      <c r="I3" s="176">
        <v>6.9</v>
      </c>
      <c r="J3" s="176">
        <v>0.09</v>
      </c>
      <c r="K3" s="176">
        <v>0</v>
      </c>
      <c r="L3" s="176">
        <v>0</v>
      </c>
      <c r="M3" s="176">
        <v>0</v>
      </c>
      <c r="N3" s="176">
        <v>0</v>
      </c>
      <c r="O3" s="176">
        <v>0.14000000000000001</v>
      </c>
      <c r="P3" s="176">
        <v>0</v>
      </c>
      <c r="Q3" s="974"/>
      <c r="R3" s="974"/>
      <c r="S3" s="974"/>
      <c r="T3" s="974"/>
      <c r="U3" s="974"/>
    </row>
    <row r="4" spans="1:21" s="30" customFormat="1">
      <c r="A4" s="478"/>
      <c r="B4" s="365" t="s">
        <v>472</v>
      </c>
      <c r="C4" s="366" t="s">
        <v>530</v>
      </c>
      <c r="D4" s="176">
        <v>20</v>
      </c>
      <c r="E4" s="176">
        <v>2.8</v>
      </c>
      <c r="F4" s="176">
        <v>0.2</v>
      </c>
      <c r="G4" s="176">
        <v>0.02</v>
      </c>
      <c r="H4" s="176">
        <v>0.6</v>
      </c>
      <c r="I4" s="176">
        <v>5.2</v>
      </c>
      <c r="J4" s="176">
        <v>0.06</v>
      </c>
      <c r="K4" s="176">
        <v>5.6</v>
      </c>
      <c r="L4" s="176">
        <v>0.01</v>
      </c>
      <c r="M4" s="176">
        <v>0.01</v>
      </c>
      <c r="N4" s="176">
        <v>2.8</v>
      </c>
      <c r="O4" s="176">
        <v>0.22</v>
      </c>
      <c r="P4" s="176">
        <v>0</v>
      </c>
      <c r="Q4" s="975"/>
      <c r="R4" s="975"/>
      <c r="S4" s="975"/>
      <c r="T4" s="975"/>
      <c r="U4" s="975"/>
    </row>
    <row r="5" spans="1:21" s="30" customFormat="1">
      <c r="A5" s="478"/>
      <c r="B5" s="365" t="s">
        <v>1080</v>
      </c>
      <c r="C5" s="366" t="s">
        <v>1079</v>
      </c>
      <c r="D5" s="176">
        <v>10</v>
      </c>
      <c r="E5" s="176">
        <v>19.600000000000001</v>
      </c>
      <c r="F5" s="176">
        <v>1.65</v>
      </c>
      <c r="G5" s="176">
        <v>1.39</v>
      </c>
      <c r="H5" s="176">
        <v>0.13</v>
      </c>
      <c r="I5" s="176">
        <v>1</v>
      </c>
      <c r="J5" s="176">
        <v>0.05</v>
      </c>
      <c r="K5" s="176">
        <v>0</v>
      </c>
      <c r="L5" s="176">
        <v>0.06</v>
      </c>
      <c r="M5" s="176">
        <v>0.01</v>
      </c>
      <c r="N5" s="176">
        <v>5</v>
      </c>
      <c r="O5" s="176">
        <v>0</v>
      </c>
      <c r="P5" s="176">
        <v>0.25</v>
      </c>
      <c r="Q5" s="975"/>
      <c r="R5" s="975"/>
      <c r="S5" s="975"/>
      <c r="T5" s="975"/>
      <c r="U5" s="975"/>
    </row>
    <row r="6" spans="1:21" s="30" customFormat="1">
      <c r="A6" s="478"/>
      <c r="B6" s="365" t="s">
        <v>1075</v>
      </c>
      <c r="C6" s="366" t="s">
        <v>1074</v>
      </c>
      <c r="D6" s="176">
        <v>5</v>
      </c>
      <c r="E6" s="176">
        <v>1.25</v>
      </c>
      <c r="F6" s="176">
        <v>0.01</v>
      </c>
      <c r="G6" s="176">
        <v>0</v>
      </c>
      <c r="H6" s="176">
        <v>0.12</v>
      </c>
      <c r="I6" s="176">
        <v>0.1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975"/>
      <c r="R6" s="975"/>
      <c r="S6" s="975"/>
      <c r="T6" s="975"/>
      <c r="U6" s="975"/>
    </row>
    <row r="7" spans="1:21" s="30" customFormat="1">
      <c r="A7" s="478"/>
      <c r="B7" s="365" t="s">
        <v>461</v>
      </c>
      <c r="C7" s="366" t="s">
        <v>364</v>
      </c>
      <c r="D7" s="176">
        <v>2</v>
      </c>
      <c r="E7" s="176">
        <v>7.68</v>
      </c>
      <c r="F7" s="176">
        <v>0</v>
      </c>
      <c r="G7" s="176">
        <v>0</v>
      </c>
      <c r="H7" s="176">
        <v>1.98</v>
      </c>
      <c r="I7" s="176">
        <v>0.02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975"/>
      <c r="R7" s="975"/>
      <c r="S7" s="975"/>
      <c r="T7" s="975"/>
      <c r="U7" s="975"/>
    </row>
    <row r="8" spans="1:21" s="30" customFormat="1">
      <c r="A8" s="478"/>
      <c r="B8" s="365" t="s">
        <v>1043</v>
      </c>
      <c r="C8" s="366" t="s">
        <v>383</v>
      </c>
      <c r="D8" s="176">
        <v>2</v>
      </c>
      <c r="E8" s="176">
        <v>1.08</v>
      </c>
      <c r="F8" s="176">
        <v>0.11</v>
      </c>
      <c r="G8" s="176">
        <v>0</v>
      </c>
      <c r="H8" s="176">
        <v>0.16</v>
      </c>
      <c r="I8" s="176">
        <v>0.48</v>
      </c>
      <c r="J8" s="176">
        <v>0.02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0.32</v>
      </c>
      <c r="Q8" s="975"/>
      <c r="R8" s="975"/>
      <c r="S8" s="975"/>
      <c r="T8" s="975"/>
      <c r="U8" s="975"/>
    </row>
    <row r="9" spans="1:21" s="30" customFormat="1">
      <c r="A9" s="478"/>
      <c r="B9" s="365" t="s">
        <v>1078</v>
      </c>
      <c r="C9" s="366" t="s">
        <v>1077</v>
      </c>
      <c r="D9" s="176">
        <v>2</v>
      </c>
      <c r="E9" s="176">
        <v>11.98</v>
      </c>
      <c r="F9" s="176">
        <v>0.41</v>
      </c>
      <c r="G9" s="176">
        <v>1.08</v>
      </c>
      <c r="H9" s="176">
        <v>0.37</v>
      </c>
      <c r="I9" s="176">
        <v>24</v>
      </c>
      <c r="J9" s="176">
        <v>0.2</v>
      </c>
      <c r="K9" s="176">
        <v>0.02</v>
      </c>
      <c r="L9" s="176">
        <v>0.01</v>
      </c>
      <c r="M9" s="176">
        <v>0</v>
      </c>
      <c r="N9" s="176">
        <v>0</v>
      </c>
      <c r="O9" s="176">
        <v>0.25</v>
      </c>
      <c r="P9" s="176">
        <v>0</v>
      </c>
      <c r="Q9" s="976"/>
      <c r="R9" s="976"/>
      <c r="S9" s="976"/>
      <c r="T9" s="976"/>
      <c r="U9" s="976"/>
    </row>
    <row r="10" spans="1:21" s="30" customFormat="1">
      <c r="A10" s="478"/>
      <c r="B10" s="182"/>
      <c r="C10" s="182" t="s">
        <v>12</v>
      </c>
      <c r="D10" s="181">
        <f t="shared" ref="D10:P10" si="0">SUM(D3:D9)</f>
        <v>51</v>
      </c>
      <c r="E10" s="180">
        <f t="shared" si="0"/>
        <v>78.59</v>
      </c>
      <c r="F10" s="179">
        <f t="shared" si="0"/>
        <v>2.39</v>
      </c>
      <c r="G10" s="179">
        <f t="shared" si="0"/>
        <v>2.5099999999999998</v>
      </c>
      <c r="H10" s="179">
        <f t="shared" si="0"/>
        <v>11.809999999999999</v>
      </c>
      <c r="I10" s="180">
        <f t="shared" si="0"/>
        <v>37.700000000000003</v>
      </c>
      <c r="J10" s="179">
        <f t="shared" si="0"/>
        <v>0.42000000000000004</v>
      </c>
      <c r="K10" s="180">
        <f t="shared" si="0"/>
        <v>5.6199999999999992</v>
      </c>
      <c r="L10" s="181">
        <f t="shared" si="0"/>
        <v>7.9999999999999988E-2</v>
      </c>
      <c r="M10" s="181">
        <f t="shared" si="0"/>
        <v>0.02</v>
      </c>
      <c r="N10" s="180">
        <f t="shared" si="0"/>
        <v>7.8</v>
      </c>
      <c r="O10" s="179">
        <f t="shared" si="0"/>
        <v>0.61</v>
      </c>
      <c r="P10" s="179">
        <f t="shared" si="0"/>
        <v>0.57000000000000006</v>
      </c>
      <c r="Q10" s="180">
        <v>0</v>
      </c>
      <c r="R10" s="180">
        <v>0</v>
      </c>
      <c r="S10" s="180">
        <v>0</v>
      </c>
      <c r="T10" s="180">
        <v>0</v>
      </c>
      <c r="U10" s="180">
        <v>0</v>
      </c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1:16" s="30" customFormat="1">
      <c r="A17" s="478"/>
      <c r="B17" s="177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</row>
    <row r="18" spans="1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1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1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1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1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1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1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1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1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1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1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1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  <row r="40" spans="2:16">
      <c r="B40" s="175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</row>
  </sheetData>
  <mergeCells count="1">
    <mergeCell ref="Q3:U9"/>
  </mergeCells>
  <phoneticPr fontId="1"/>
  <pageMargins left="0.7" right="0.7" top="0.75" bottom="0.75" header="0.3" footer="0.3"/>
  <pageSetup paperSize="9" scale="63" orientation="landscape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1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1651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11219</v>
      </c>
      <c r="C3" s="572" t="s">
        <v>2296</v>
      </c>
      <c r="D3" s="441">
        <v>50</v>
      </c>
      <c r="E3" s="248">
        <f ca="1">'[2]11'!E$220*$F3/100</f>
        <v>95.5</v>
      </c>
      <c r="F3" s="462">
        <f ca="1">'[2]11'!G$220*$F3/100</f>
        <v>9.75</v>
      </c>
      <c r="G3" s="462">
        <f ca="1">'[2]11'!I$220*$F3/100</f>
        <v>5.8</v>
      </c>
      <c r="H3" s="462">
        <f ca="1">'[2]11'!K$220*$F3/100</f>
        <v>0</v>
      </c>
      <c r="I3" s="248">
        <f ca="1">'[2]11'!O$220*$F3/100</f>
        <v>2</v>
      </c>
      <c r="J3" s="471">
        <f ca="1">'[2]11'!R$220*$F3/100</f>
        <v>0.15</v>
      </c>
      <c r="K3" s="472">
        <f ca="1">'[2]11'!AE$220*$F3/100</f>
        <v>16</v>
      </c>
      <c r="L3" s="473">
        <f ca="1">'[2]11'!AM$220*$F3/100</f>
        <v>3.5000000000000003E-2</v>
      </c>
      <c r="M3" s="474">
        <f ca="1">'[2]11'!AN$220*$F3/100</f>
        <v>4.4999999999999998E-2</v>
      </c>
      <c r="N3" s="472">
        <f ca="1">'[2]11'!AV$220*$F3/100</f>
        <v>1</v>
      </c>
      <c r="O3" s="475">
        <f ca="1">'[2]11'!BC$220*$F3/100</f>
        <v>0</v>
      </c>
      <c r="P3" s="475">
        <f ca="1">'[2]11'!BD$220*$F3/100</f>
        <v>0.05</v>
      </c>
      <c r="Q3" s="936"/>
      <c r="R3" s="936"/>
      <c r="S3" s="936"/>
      <c r="T3" s="936"/>
      <c r="U3" s="936"/>
    </row>
    <row r="4" spans="2:21">
      <c r="B4" s="441">
        <v>16001</v>
      </c>
      <c r="C4" s="572" t="s">
        <v>78</v>
      </c>
      <c r="D4" s="441">
        <v>5</v>
      </c>
      <c r="E4" s="248">
        <f ca="1">'[2]16'!E$2*$F4/100</f>
        <v>5.45</v>
      </c>
      <c r="F4" s="462">
        <f ca="1">'[2]16'!G$2*$F4/100</f>
        <v>0.02</v>
      </c>
      <c r="G4" s="462">
        <f ca="1">'[2]16'!I$2*$F4/100</f>
        <v>0</v>
      </c>
      <c r="H4" s="462">
        <f ca="1">'[2]16'!K$2*$F4/100</f>
        <v>0.245</v>
      </c>
      <c r="I4" s="248">
        <f ca="1">'[2]16'!O$2*$F4/100</f>
        <v>0.15</v>
      </c>
      <c r="J4" s="471">
        <f ca="1">'[2]16'!R$2*$F4/100</f>
        <v>0</v>
      </c>
      <c r="K4" s="472">
        <f ca="1">'[2]16'!AE$2*$F4/100</f>
        <v>0</v>
      </c>
      <c r="L4" s="473">
        <f ca="1">'[2]16'!AM$2*$F4/100</f>
        <v>0</v>
      </c>
      <c r="M4" s="474">
        <f ca="1">'[2]16'!AN$2*$F4/100</f>
        <v>0</v>
      </c>
      <c r="N4" s="472">
        <f ca="1">'[2]16'!AV$2*$F4/100</f>
        <v>0</v>
      </c>
      <c r="O4" s="475">
        <f ca="1">'[2]16'!BC$2*$F4/100</f>
        <v>0</v>
      </c>
      <c r="P4" s="475">
        <f ca="1">'[2]16'!BD$2*$F4/100</f>
        <v>0</v>
      </c>
      <c r="Q4" s="936"/>
      <c r="R4" s="936"/>
      <c r="S4" s="936"/>
      <c r="T4" s="936"/>
      <c r="U4" s="936"/>
    </row>
    <row r="5" spans="2:21">
      <c r="B5" s="441">
        <v>6103</v>
      </c>
      <c r="C5" s="572" t="s">
        <v>1072</v>
      </c>
      <c r="D5" s="441">
        <v>1.5</v>
      </c>
      <c r="E5" s="248">
        <f ca="1">'[2]6'!E$111*$F5/100</f>
        <v>0.45</v>
      </c>
      <c r="F5" s="462">
        <f ca="1">'[2]6'!G$111*$F5/100</f>
        <v>1.3500000000000002E-2</v>
      </c>
      <c r="G5" s="462">
        <f ca="1">'[2]6'!I$111*$F5/100</f>
        <v>4.4999999999999997E-3</v>
      </c>
      <c r="H5" s="462">
        <f ca="1">'[2]6'!K$111*$F5/100</f>
        <v>9.8999999999999991E-2</v>
      </c>
      <c r="I5" s="248">
        <f ca="1">'[2]6'!O$111*$F5/100</f>
        <v>0.18</v>
      </c>
      <c r="J5" s="471">
        <f ca="1">'[2]6'!R$111*$F5/100</f>
        <v>7.4999999999999997E-3</v>
      </c>
      <c r="K5" s="472">
        <f ca="1">'[2]6'!AE$111*$F5/100</f>
        <v>0</v>
      </c>
      <c r="L5" s="473">
        <f ca="1">'[2]6'!AM$111*$F5/100</f>
        <v>4.4999999999999999E-4</v>
      </c>
      <c r="M5" s="474">
        <f ca="1">'[2]6'!AN$111*$F5/100</f>
        <v>2.9999999999999997E-4</v>
      </c>
      <c r="N5" s="472">
        <f ca="1">'[2]6'!AV$111*$F5/100</f>
        <v>0.03</v>
      </c>
      <c r="O5" s="475">
        <f ca="1">'[2]6'!BC$111*$F5/100</f>
        <v>3.15E-2</v>
      </c>
      <c r="P5" s="475">
        <f ca="1">'[2]6'!BD$111*$F5/100</f>
        <v>0</v>
      </c>
      <c r="Q5" s="936"/>
      <c r="R5" s="936"/>
      <c r="S5" s="936"/>
      <c r="T5" s="936"/>
      <c r="U5" s="936"/>
    </row>
    <row r="6" spans="2:21">
      <c r="B6" s="441">
        <v>6227</v>
      </c>
      <c r="C6" s="572" t="s">
        <v>27</v>
      </c>
      <c r="D6" s="441">
        <v>2.5</v>
      </c>
      <c r="E6" s="248">
        <f ca="1">'[2]6'!E$243*$F6/100</f>
        <v>0.77500000000000002</v>
      </c>
      <c r="F6" s="462">
        <f ca="1">'[2]6'!G$243*$F6/100</f>
        <v>3.7499999999999999E-2</v>
      </c>
      <c r="G6" s="462">
        <f ca="1">'[2]6'!I$243*$F6/100</f>
        <v>7.4999999999999997E-3</v>
      </c>
      <c r="H6" s="462">
        <f ca="1">'[2]6'!K$243*$F6/100</f>
        <v>0.17499999999999999</v>
      </c>
      <c r="I6" s="248">
        <f ca="1">'[2]6'!O$243*$F6/100</f>
        <v>1.35</v>
      </c>
      <c r="J6" s="471">
        <f ca="1">'[2]6'!R$243*$F6/100</f>
        <v>1.7500000000000002E-2</v>
      </c>
      <c r="K6" s="472">
        <f ca="1">'[2]6'!AE$243*$F6/100</f>
        <v>3.75</v>
      </c>
      <c r="L6" s="473">
        <f ca="1">'[2]6'!AM$243*$F6/100</f>
        <v>1.25E-3</v>
      </c>
      <c r="M6" s="474">
        <f ca="1">'[2]6'!AN$243*$F6/100</f>
        <v>2.2499999999999998E-3</v>
      </c>
      <c r="N6" s="472">
        <f ca="1">'[2]6'!AV$243*$F6/100</f>
        <v>0.77500000000000002</v>
      </c>
      <c r="O6" s="475">
        <f ca="1">'[2]6'!BC$243*$F6/100</f>
        <v>7.2499999999999995E-2</v>
      </c>
      <c r="P6" s="475">
        <f ca="1">'[2]6'!BD$243*$F6/100</f>
        <v>0</v>
      </c>
      <c r="Q6" s="936"/>
      <c r="R6" s="936"/>
      <c r="S6" s="936"/>
      <c r="T6" s="936"/>
      <c r="U6" s="936"/>
    </row>
    <row r="7" spans="2:21">
      <c r="B7" s="441">
        <v>6065</v>
      </c>
      <c r="C7" s="572" t="s">
        <v>10</v>
      </c>
      <c r="D7" s="441">
        <v>40</v>
      </c>
      <c r="E7" s="248">
        <f ca="1">'[2]6'!E$70*$F7/100</f>
        <v>5.6</v>
      </c>
      <c r="F7" s="462">
        <f ca="1">'[2]6'!G$70*$F7/100</f>
        <v>0.4</v>
      </c>
      <c r="G7" s="462">
        <f ca="1">'[2]6'!I$70*$F7/100</f>
        <v>0.04</v>
      </c>
      <c r="H7" s="462">
        <f ca="1">'[2]6'!K$70*$F7/100</f>
        <v>1.2</v>
      </c>
      <c r="I7" s="248">
        <f ca="1">'[2]6'!O$70*$F7/100</f>
        <v>10.4</v>
      </c>
      <c r="J7" s="471">
        <f ca="1">'[2]6'!R$70*$F7/100</f>
        <v>0.12</v>
      </c>
      <c r="K7" s="472">
        <f ca="1">'[2]6'!AE$70*$F7/100</f>
        <v>11.2</v>
      </c>
      <c r="L7" s="473">
        <f ca="1">'[2]6'!AM$70*$F7/100</f>
        <v>1.2E-2</v>
      </c>
      <c r="M7" s="474">
        <f ca="1">'[2]6'!AN$70*$F7/100</f>
        <v>1.2E-2</v>
      </c>
      <c r="N7" s="472">
        <f ca="1">'[2]6'!AV$70*$F7/100</f>
        <v>5.6</v>
      </c>
      <c r="O7" s="475">
        <f ca="1">'[2]6'!BC$70*$F7/100</f>
        <v>0.44</v>
      </c>
      <c r="P7" s="475">
        <f ca="1">'[2]6'!BD$70*$F7/100</f>
        <v>0</v>
      </c>
      <c r="Q7" s="936"/>
      <c r="R7" s="936"/>
      <c r="S7" s="936"/>
      <c r="T7" s="936"/>
      <c r="U7" s="936"/>
    </row>
    <row r="8" spans="2:21">
      <c r="B8" s="441">
        <v>6182</v>
      </c>
      <c r="C8" s="572" t="s">
        <v>1650</v>
      </c>
      <c r="D8" s="441">
        <v>40</v>
      </c>
      <c r="E8" s="248">
        <f ca="1">'[2]6'!E$194*$F8/100</f>
        <v>7.6</v>
      </c>
      <c r="F8" s="462">
        <f ca="1">'[2]6'!G$194*$F8/100</f>
        <v>0.28000000000000003</v>
      </c>
      <c r="G8" s="462">
        <f ca="1">'[2]6'!I$194*$F8/100</f>
        <v>0.04</v>
      </c>
      <c r="H8" s="462">
        <f ca="1">'[2]6'!K$194*$F8/100</f>
        <v>1.88</v>
      </c>
      <c r="I8" s="248">
        <f ca="1">'[2]6'!O$194*$F8/100</f>
        <v>2.8</v>
      </c>
      <c r="J8" s="471">
        <f ca="1">'[2]6'!R$194*$F8/100</f>
        <v>0.08</v>
      </c>
      <c r="K8" s="472">
        <f ca="1">'[2]6'!AE$194*$F8/100</f>
        <v>18</v>
      </c>
      <c r="L8" s="473">
        <f ca="1">'[2]6'!AM$194*$F8/100</f>
        <v>0.02</v>
      </c>
      <c r="M8" s="474">
        <f ca="1">'[2]6'!AN$194*$F8/100</f>
        <v>8.0000000000000002E-3</v>
      </c>
      <c r="N8" s="472">
        <f ca="1">'[2]6'!AV$194*$F8/100</f>
        <v>6</v>
      </c>
      <c r="O8" s="475">
        <f ca="1">'[2]6'!BC$194*$F8/100</f>
        <v>0.4</v>
      </c>
      <c r="P8" s="475">
        <f ca="1">'[2]6'!BD$194*$F8/100</f>
        <v>0</v>
      </c>
      <c r="Q8" s="936"/>
      <c r="R8" s="936"/>
      <c r="S8" s="936"/>
      <c r="T8" s="936"/>
      <c r="U8" s="936"/>
    </row>
    <row r="9" spans="2:21">
      <c r="B9" s="441">
        <v>5018</v>
      </c>
      <c r="C9" s="572" t="s">
        <v>1082</v>
      </c>
      <c r="D9" s="441">
        <v>12</v>
      </c>
      <c r="E9" s="248">
        <f ca="1">'[2]5'!E$21*$F9/100</f>
        <v>71.88</v>
      </c>
      <c r="F9" s="462">
        <f ca="1">'[2]5'!G$21*$F9/100</f>
        <v>2.4360000000000004</v>
      </c>
      <c r="G9" s="462">
        <f ca="1">'[2]5'!I$21*$F9/100</f>
        <v>6.5040000000000013</v>
      </c>
      <c r="H9" s="462">
        <f ca="1">'[2]5'!K$21*$F9/100</f>
        <v>2.2200000000000002</v>
      </c>
      <c r="I9" s="248">
        <f ca="1">'[2]5'!O$21*$F9/100</f>
        <v>144</v>
      </c>
      <c r="J9" s="471">
        <f ca="1">'[2]5'!R$21*$F9/100</f>
        <v>1.1880000000000002</v>
      </c>
      <c r="K9" s="472">
        <f ca="1">'[2]5'!AE$21*$F9/100</f>
        <v>0.12</v>
      </c>
      <c r="L9" s="473">
        <f ca="1">'[2]5'!AM$21*$F9/100</f>
        <v>5.8799999999999998E-2</v>
      </c>
      <c r="M9" s="474">
        <f ca="1">'[2]5'!AN$21*$F9/100</f>
        <v>2.7600000000000003E-2</v>
      </c>
      <c r="N9" s="472">
        <f ca="1">'[2]5'!AV$21*$F9/100</f>
        <v>0</v>
      </c>
      <c r="O9" s="475">
        <f ca="1">'[2]5'!BC$21*$F9/100</f>
        <v>1.5119999999999998</v>
      </c>
      <c r="P9" s="475">
        <f ca="1">'[2]5'!BD$21*$F9/100</f>
        <v>0</v>
      </c>
      <c r="Q9" s="936"/>
      <c r="R9" s="936"/>
      <c r="S9" s="936"/>
      <c r="T9" s="936"/>
      <c r="U9" s="936"/>
    </row>
    <row r="10" spans="2:21">
      <c r="B10" s="441">
        <v>17031</v>
      </c>
      <c r="C10" s="572" t="s">
        <v>1081</v>
      </c>
      <c r="D10" s="441">
        <v>1.5</v>
      </c>
      <c r="E10" s="248">
        <f ca="1">'[2]17'!E$33*$F10/100</f>
        <v>1.605</v>
      </c>
      <c r="F10" s="462">
        <f ca="1">'[2]17'!G$33*$F10/100</f>
        <v>0.11550000000000001</v>
      </c>
      <c r="G10" s="462">
        <f ca="1">'[2]17'!I$33*$F10/100</f>
        <v>4.4999999999999997E-3</v>
      </c>
      <c r="H10" s="462">
        <f ca="1">'[2]17'!K$33*$F10/100</f>
        <v>0.27450000000000002</v>
      </c>
      <c r="I10" s="248">
        <f ca="1">'[2]17'!O$33*$F10/100</f>
        <v>0.375</v>
      </c>
      <c r="J10" s="471">
        <f ca="1">'[2]17'!R$33*$F10/100</f>
        <v>1.7999999999999999E-2</v>
      </c>
      <c r="K10" s="472">
        <f ca="1">'[2]17'!AE$33*$F10/100</f>
        <v>0</v>
      </c>
      <c r="L10" s="473">
        <f ca="1">'[2]17'!AM$33*$F10/100</f>
        <v>1.4999999999999999E-4</v>
      </c>
      <c r="M10" s="474">
        <f ca="1">'[2]17'!AN$33*$F10/100</f>
        <v>1.0500000000000002E-3</v>
      </c>
      <c r="N10" s="472">
        <f ca="1">'[2]17'!AV$33*$F10/100</f>
        <v>0</v>
      </c>
      <c r="O10" s="475">
        <f ca="1">'[2]17'!BC$33*$F10/100</f>
        <v>3.0000000000000005E-3</v>
      </c>
      <c r="P10" s="475">
        <f ca="1">'[2]17'!BD$33*$F10/100</f>
        <v>0.17100000000000001</v>
      </c>
      <c r="Q10" s="936"/>
      <c r="R10" s="936"/>
      <c r="S10" s="936"/>
      <c r="T10" s="936"/>
      <c r="U10" s="936"/>
    </row>
    <row r="11" spans="2:21">
      <c r="B11" s="441">
        <v>17007</v>
      </c>
      <c r="C11" s="572" t="s">
        <v>5</v>
      </c>
      <c r="D11" s="570">
        <v>3</v>
      </c>
      <c r="E11" s="248">
        <f ca="1">'[2]17'!E$8*$F11/100</f>
        <v>2.13</v>
      </c>
      <c r="F11" s="462">
        <f ca="1">'[2]17'!G$8*$F11/100</f>
        <v>0.23100000000000001</v>
      </c>
      <c r="G11" s="462">
        <f ca="1">'[2]17'!I$8*$F11/100</f>
        <v>0</v>
      </c>
      <c r="H11" s="462">
        <f ca="1">'[2]17'!K$8*$F11/100</f>
        <v>0.30299999999999999</v>
      </c>
      <c r="I11" s="248">
        <f ca="1">'[2]17'!O$8*$F11/100</f>
        <v>0.87</v>
      </c>
      <c r="J11" s="471">
        <f ca="1">'[2]17'!R$8*$F11/100</f>
        <v>5.0999999999999997E-2</v>
      </c>
      <c r="K11" s="472">
        <f ca="1">'[2]17'!AE$8*$F11/100</f>
        <v>0</v>
      </c>
      <c r="L11" s="473">
        <f ca="1">'[2]17'!AM$8*$F11/100</f>
        <v>1.5000000000000002E-3</v>
      </c>
      <c r="M11" s="474">
        <f ca="1">'[2]17'!AN$8*$F11/100</f>
        <v>5.1000000000000004E-3</v>
      </c>
      <c r="N11" s="472">
        <f ca="1">'[2]17'!AV$8*$F11/100</f>
        <v>0</v>
      </c>
      <c r="O11" s="475">
        <f ca="1">'[2]17'!BC$8*$F11/100</f>
        <v>0</v>
      </c>
      <c r="P11" s="475">
        <f ca="1">'[2]17'!BD$8*$F11/100</f>
        <v>0.435</v>
      </c>
      <c r="Q11" s="936"/>
      <c r="R11" s="936"/>
      <c r="S11" s="936"/>
      <c r="T11" s="936"/>
      <c r="U11" s="936"/>
    </row>
    <row r="12" spans="2:21">
      <c r="B12" s="441">
        <v>14002</v>
      </c>
      <c r="C12" s="572" t="s">
        <v>14</v>
      </c>
      <c r="D12" s="441">
        <v>1</v>
      </c>
      <c r="E12" s="248">
        <f ca="1">'[2]14'!E$3*$F12/100</f>
        <v>9.2100000000000009</v>
      </c>
      <c r="F12" s="462">
        <f ca="1">'[2]14'!G$3*$F12/100</f>
        <v>0</v>
      </c>
      <c r="G12" s="462">
        <f ca="1">'[2]14'!I$3*$F12/100</f>
        <v>1</v>
      </c>
      <c r="H12" s="462">
        <f ca="1">'[2]14'!K$3*$F12/100</f>
        <v>0</v>
      </c>
      <c r="I12" s="248">
        <f ca="1">'[2]14'!O$3*$F12/100</f>
        <v>0.01</v>
      </c>
      <c r="J12" s="471">
        <f ca="1">'[2]14'!R$3*$F12/100</f>
        <v>1E-3</v>
      </c>
      <c r="K12" s="472">
        <f ca="1">'[2]14'!AE$3*$F12/100</f>
        <v>0</v>
      </c>
      <c r="L12" s="473">
        <f ca="1">'[2]14'!AM$3*$F12/100</f>
        <v>0</v>
      </c>
      <c r="M12" s="474">
        <f ca="1">'[2]14'!AN$3*$F12/100</f>
        <v>0</v>
      </c>
      <c r="N12" s="472">
        <f ca="1">'[2]14'!AV$3*$F12/100</f>
        <v>0</v>
      </c>
      <c r="O12" s="475">
        <f ca="1">'[2]14'!BC$3*$F12/100</f>
        <v>0</v>
      </c>
      <c r="P12" s="475">
        <f ca="1">'[2]14'!BD$3*$F12/100</f>
        <v>0</v>
      </c>
      <c r="Q12" s="936"/>
      <c r="R12" s="936"/>
      <c r="S12" s="936"/>
      <c r="T12" s="936"/>
      <c r="U12" s="936"/>
    </row>
    <row r="13" spans="2:21">
      <c r="B13" s="441">
        <v>17015</v>
      </c>
      <c r="C13" s="572" t="s">
        <v>73</v>
      </c>
      <c r="D13" s="570">
        <v>5</v>
      </c>
      <c r="E13" s="248">
        <f ca="1">'[2]17'!E$17*$F13/100</f>
        <v>1.25</v>
      </c>
      <c r="F13" s="462">
        <f ca="1">'[2]17'!G$17*$F13/100</f>
        <v>5.0000000000000001E-3</v>
      </c>
      <c r="G13" s="462">
        <f ca="1">'[2]17'!I$17*$F13/100</f>
        <v>0</v>
      </c>
      <c r="H13" s="462">
        <f ca="1">'[2]17'!K$17*$F13/100</f>
        <v>0.12</v>
      </c>
      <c r="I13" s="248">
        <f ca="1">'[2]17'!O$17*$F13/100</f>
        <v>0.1</v>
      </c>
      <c r="J13" s="471">
        <f ca="1">'[2]17'!R$17*$F13/100</f>
        <v>0</v>
      </c>
      <c r="K13" s="472">
        <f ca="1">'[2]17'!AE$17*$F13/100</f>
        <v>0</v>
      </c>
      <c r="L13" s="473">
        <f ca="1">'[2]17'!AM$17*$F13/100</f>
        <v>5.0000000000000001E-4</v>
      </c>
      <c r="M13" s="474">
        <f ca="1">'[2]17'!AN$17*$F13/100</f>
        <v>5.0000000000000001E-4</v>
      </c>
      <c r="N13" s="472">
        <f ca="1">'[2]17'!AV$17*$F13/100</f>
        <v>0</v>
      </c>
      <c r="O13" s="475">
        <f ca="1">'[2]17'!BC$17*$F13/100</f>
        <v>0</v>
      </c>
      <c r="P13" s="475">
        <f ca="1">'[2]17'!BD$17*$F13/100</f>
        <v>0</v>
      </c>
      <c r="Q13" s="936"/>
      <c r="R13" s="936"/>
      <c r="S13" s="936"/>
      <c r="T13" s="936"/>
      <c r="U13" s="936"/>
    </row>
    <row r="14" spans="2:21">
      <c r="B14" s="441">
        <v>6103</v>
      </c>
      <c r="C14" s="572" t="s">
        <v>70</v>
      </c>
      <c r="D14" s="441">
        <v>0.5</v>
      </c>
      <c r="E14" s="248">
        <f ca="1">'[2]6'!E$111*$F14/100</f>
        <v>0.15</v>
      </c>
      <c r="F14" s="462">
        <f ca="1">'[2]6'!G$111*$F14/100</f>
        <v>4.5000000000000005E-3</v>
      </c>
      <c r="G14" s="462">
        <f ca="1">'[2]6'!I$111*$F14/100</f>
        <v>1.5E-3</v>
      </c>
      <c r="H14" s="462">
        <f ca="1">'[2]6'!K$111*$F14/100</f>
        <v>3.3000000000000002E-2</v>
      </c>
      <c r="I14" s="248">
        <f ca="1">'[2]6'!O$111*$F14/100</f>
        <v>0.06</v>
      </c>
      <c r="J14" s="471">
        <f ca="1">'[2]6'!R$111*$F14/100</f>
        <v>2.5000000000000001E-3</v>
      </c>
      <c r="K14" s="472">
        <f ca="1">'[2]6'!AE$111*$F14/100</f>
        <v>0</v>
      </c>
      <c r="L14" s="473">
        <f ca="1">'[2]6'!AM$111*$F14/100</f>
        <v>1.4999999999999999E-4</v>
      </c>
      <c r="M14" s="474">
        <f ca="1">'[2]6'!AN$111*$F14/100</f>
        <v>1E-4</v>
      </c>
      <c r="N14" s="472">
        <f ca="1">'[2]6'!AV$111*$F14/100</f>
        <v>0.01</v>
      </c>
      <c r="O14" s="475">
        <f ca="1">'[2]6'!BC$111*$F14/100</f>
        <v>1.0500000000000001E-2</v>
      </c>
      <c r="P14" s="475">
        <f ca="1">'[2]6'!BD$111*$F14/100</f>
        <v>0</v>
      </c>
      <c r="Q14" s="936"/>
      <c r="R14" s="936"/>
      <c r="S14" s="936"/>
      <c r="T14" s="936"/>
      <c r="U14" s="936"/>
    </row>
    <row r="15" spans="2:21">
      <c r="B15" s="441">
        <v>6227</v>
      </c>
      <c r="C15" s="572" t="s">
        <v>27</v>
      </c>
      <c r="D15" s="441">
        <v>1</v>
      </c>
      <c r="E15" s="248">
        <f ca="1">'[2]6'!E$243*$F15/100</f>
        <v>0.31</v>
      </c>
      <c r="F15" s="462">
        <f ca="1">'[2]6'!G$243*$F15/100</f>
        <v>1.4999999999999999E-2</v>
      </c>
      <c r="G15" s="462">
        <f ca="1">'[2]6'!I$243*$F15/100</f>
        <v>3.0000000000000001E-3</v>
      </c>
      <c r="H15" s="462">
        <f ca="1">'[2]6'!K$243*$F15/100</f>
        <v>7.0000000000000007E-2</v>
      </c>
      <c r="I15" s="248">
        <f ca="1">'[2]6'!O$243*$F15/100</f>
        <v>0.54</v>
      </c>
      <c r="J15" s="471">
        <f ca="1">'[2]6'!R$243*$F15/100</f>
        <v>6.9999999999999993E-3</v>
      </c>
      <c r="K15" s="472">
        <f ca="1">'[2]6'!AE$243*$F15/100</f>
        <v>1.5</v>
      </c>
      <c r="L15" s="473">
        <f ca="1">'[2]6'!AM$243*$F15/100</f>
        <v>5.0000000000000001E-4</v>
      </c>
      <c r="M15" s="474">
        <f ca="1">'[2]6'!AN$243*$F15/100</f>
        <v>8.9999999999999998E-4</v>
      </c>
      <c r="N15" s="472">
        <f ca="1">'[2]6'!AV$243*$F15/100</f>
        <v>0.31</v>
      </c>
      <c r="O15" s="475">
        <f ca="1">'[2]6'!BC$243*$F15/100</f>
        <v>2.8999999999999998E-2</v>
      </c>
      <c r="P15" s="475">
        <f ca="1">'[2]6'!BD$243*$F15/100</f>
        <v>0</v>
      </c>
      <c r="Q15" s="936"/>
      <c r="R15" s="936"/>
      <c r="S15" s="936"/>
      <c r="T15" s="936"/>
      <c r="U15" s="936"/>
    </row>
    <row r="16" spans="2:21">
      <c r="B16" s="571">
        <v>17006</v>
      </c>
      <c r="C16" s="573" t="s">
        <v>1054</v>
      </c>
      <c r="D16" s="571">
        <v>0.5</v>
      </c>
      <c r="E16" s="267">
        <f ca="1">'[2]17'!E$7*$F16/100</f>
        <v>4.5949999999999998</v>
      </c>
      <c r="F16" s="268">
        <f ca="1">'[2]17'!G$7*$F16/100</f>
        <v>5.0000000000000001E-4</v>
      </c>
      <c r="G16" s="268">
        <f ca="1">'[2]17'!I$7*$F16/100</f>
        <v>0.499</v>
      </c>
      <c r="H16" s="268">
        <f ca="1">'[2]17'!K$7*$F16/100</f>
        <v>0</v>
      </c>
      <c r="I16" s="267">
        <f ca="1">'[2]17'!O$7*$F16/100</f>
        <v>0</v>
      </c>
      <c r="J16" s="268">
        <f ca="1">'[2]17'!R$7*$F16/100</f>
        <v>5.0000000000000001E-4</v>
      </c>
      <c r="K16" s="270">
        <f ca="1">'[2]17'!AE$7*$F16/100</f>
        <v>0.29499999999999998</v>
      </c>
      <c r="L16" s="271">
        <f ca="1">'[2]17'!AM$7*$F16/100</f>
        <v>0</v>
      </c>
      <c r="M16" s="272">
        <f ca="1">'[2]17'!AN$7*$F16/100</f>
        <v>0</v>
      </c>
      <c r="N16" s="270">
        <f ca="1">'[2]17'!AV$7*$F16/100</f>
        <v>0</v>
      </c>
      <c r="O16" s="273">
        <f ca="1">'[2]17'!BC$7*$F16/100</f>
        <v>0</v>
      </c>
      <c r="P16" s="273">
        <f ca="1">'[2]17'!BD$7*$F16/100</f>
        <v>0</v>
      </c>
      <c r="Q16" s="937"/>
      <c r="R16" s="937"/>
      <c r="S16" s="937"/>
      <c r="T16" s="937"/>
      <c r="U16" s="937"/>
    </row>
    <row r="17" spans="2:21">
      <c r="B17" s="165"/>
      <c r="C17" s="182" t="s">
        <v>12</v>
      </c>
      <c r="D17" s="441">
        <f t="shared" ref="D17:P17" si="0">SUM(D3:D16)</f>
        <v>163.5</v>
      </c>
      <c r="E17" s="248">
        <f t="shared" ca="1" si="0"/>
        <v>206.505</v>
      </c>
      <c r="F17" s="462">
        <f t="shared" ca="1" si="0"/>
        <v>13.308500000000002</v>
      </c>
      <c r="G17" s="462">
        <f t="shared" ca="1" si="0"/>
        <v>13.904000000000002</v>
      </c>
      <c r="H17" s="462">
        <f t="shared" ca="1" si="0"/>
        <v>6.6195000000000004</v>
      </c>
      <c r="I17" s="248">
        <f t="shared" ca="1" si="0"/>
        <v>162.83499999999998</v>
      </c>
      <c r="J17" s="471">
        <f t="shared" ca="1" si="0"/>
        <v>1.6429999999999998</v>
      </c>
      <c r="K17" s="472">
        <f t="shared" ca="1" si="0"/>
        <v>50.865000000000002</v>
      </c>
      <c r="L17" s="473">
        <f t="shared" ca="1" si="0"/>
        <v>0.13030000000000003</v>
      </c>
      <c r="M17" s="474">
        <f t="shared" ca="1" si="0"/>
        <v>0.1028</v>
      </c>
      <c r="N17" s="472">
        <f t="shared" ca="1" si="0"/>
        <v>13.725</v>
      </c>
      <c r="O17" s="475">
        <f t="shared" ca="1" si="0"/>
        <v>2.4984999999999999</v>
      </c>
      <c r="P17" s="475">
        <f t="shared" ca="1" si="0"/>
        <v>0.65600000000000003</v>
      </c>
      <c r="Q17" s="478">
        <v>0</v>
      </c>
      <c r="R17" s="478">
        <v>2</v>
      </c>
      <c r="S17" s="478">
        <v>1</v>
      </c>
      <c r="T17" s="478">
        <v>0</v>
      </c>
      <c r="U17" s="478">
        <v>0</v>
      </c>
    </row>
    <row r="18" spans="2:21">
      <c r="D18" s="14"/>
      <c r="E18" s="14"/>
      <c r="F18" s="14"/>
      <c r="G18" s="14"/>
    </row>
    <row r="19" spans="2:21">
      <c r="C19" s="10"/>
      <c r="D19" s="17"/>
      <c r="E19" s="18"/>
      <c r="F19" s="17"/>
      <c r="G19" s="18"/>
      <c r="H19" s="11"/>
      <c r="I19" s="12"/>
      <c r="J19" s="12"/>
      <c r="K19" s="12"/>
      <c r="L19" s="12"/>
      <c r="M19" s="12"/>
      <c r="N19" s="12"/>
      <c r="O19" s="12"/>
      <c r="P19" s="12"/>
    </row>
    <row r="20" spans="2:21">
      <c r="C20" s="10"/>
      <c r="D20" s="1"/>
      <c r="E20" s="12"/>
      <c r="F20" s="12"/>
      <c r="G20" s="12"/>
      <c r="H20" s="12"/>
      <c r="I20" s="1"/>
      <c r="J20" s="12"/>
      <c r="K20" s="12"/>
      <c r="L20" s="12"/>
      <c r="M20" s="12"/>
      <c r="N20" s="12"/>
      <c r="O20" s="12"/>
      <c r="P20" s="12"/>
    </row>
    <row r="21" spans="2:21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2:21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2:21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1">
    <mergeCell ref="Q3:U16"/>
  </mergeCells>
  <phoneticPr fontId="1"/>
  <pageMargins left="0.7" right="0.7" top="0.75" bottom="0.75" header="0.3" footer="0.3"/>
  <pageSetup paperSize="9" scale="81" orientation="landscape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2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1:21" s="477" customFormat="1">
      <c r="A1" s="478"/>
      <c r="B1" s="366" t="s">
        <v>1652</v>
      </c>
    </row>
    <row r="2" spans="1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506" customFormat="1">
      <c r="A3" s="478"/>
      <c r="B3" s="608">
        <v>11221</v>
      </c>
      <c r="C3" s="87" t="s">
        <v>62</v>
      </c>
      <c r="D3" s="538">
        <v>400</v>
      </c>
      <c r="E3" s="589">
        <v>800</v>
      </c>
      <c r="F3" s="608">
        <v>64.8</v>
      </c>
      <c r="G3" s="608">
        <v>56</v>
      </c>
      <c r="H3" s="608">
        <v>0</v>
      </c>
      <c r="I3" s="608">
        <v>20</v>
      </c>
      <c r="J3" s="608">
        <v>1.6</v>
      </c>
      <c r="K3" s="608">
        <v>156</v>
      </c>
      <c r="L3" s="608">
        <v>0.28000000000000003</v>
      </c>
      <c r="M3" s="608">
        <v>0.72</v>
      </c>
      <c r="N3" s="608">
        <v>12</v>
      </c>
      <c r="O3" s="608">
        <v>0</v>
      </c>
      <c r="P3" s="608">
        <v>0.4</v>
      </c>
      <c r="Q3" s="939"/>
      <c r="R3" s="939"/>
      <c r="S3" s="939"/>
      <c r="T3" s="939"/>
      <c r="U3" s="939"/>
    </row>
    <row r="4" spans="1:21" s="506" customFormat="1">
      <c r="A4" s="478"/>
      <c r="B4" s="608">
        <v>6103</v>
      </c>
      <c r="C4" s="87" t="s">
        <v>70</v>
      </c>
      <c r="D4" s="538">
        <v>20</v>
      </c>
      <c r="E4" s="589">
        <v>6</v>
      </c>
      <c r="F4" s="608">
        <v>0.2</v>
      </c>
      <c r="G4" s="608">
        <v>0</v>
      </c>
      <c r="H4" s="608">
        <v>1.2</v>
      </c>
      <c r="I4" s="608">
        <v>2</v>
      </c>
      <c r="J4" s="608">
        <v>0</v>
      </c>
      <c r="K4" s="608">
        <v>0</v>
      </c>
      <c r="L4" s="608">
        <v>0</v>
      </c>
      <c r="M4" s="608">
        <v>0</v>
      </c>
      <c r="N4" s="608">
        <v>0</v>
      </c>
      <c r="O4" s="608">
        <v>0.4</v>
      </c>
      <c r="P4" s="608">
        <v>0</v>
      </c>
      <c r="Q4" s="940"/>
      <c r="R4" s="940"/>
      <c r="S4" s="940"/>
      <c r="T4" s="940"/>
      <c r="U4" s="940"/>
    </row>
    <row r="5" spans="1:21" s="506" customFormat="1">
      <c r="A5" s="478"/>
      <c r="B5" s="608">
        <v>6227</v>
      </c>
      <c r="C5" s="87" t="s">
        <v>27</v>
      </c>
      <c r="D5" s="538">
        <v>20</v>
      </c>
      <c r="E5" s="589">
        <v>8</v>
      </c>
      <c r="F5" s="608">
        <v>0.4</v>
      </c>
      <c r="G5" s="538">
        <v>0</v>
      </c>
      <c r="H5" s="538">
        <v>1.6</v>
      </c>
      <c r="I5" s="589">
        <v>12</v>
      </c>
      <c r="J5" s="608">
        <v>0</v>
      </c>
      <c r="K5" s="608">
        <v>32</v>
      </c>
      <c r="L5" s="608">
        <v>0</v>
      </c>
      <c r="M5" s="608">
        <v>0</v>
      </c>
      <c r="N5" s="608">
        <v>8</v>
      </c>
      <c r="O5" s="608">
        <v>0.4</v>
      </c>
      <c r="P5" s="608">
        <v>0</v>
      </c>
      <c r="Q5" s="940"/>
      <c r="R5" s="940"/>
      <c r="S5" s="940"/>
      <c r="T5" s="940"/>
      <c r="U5" s="940"/>
    </row>
    <row r="6" spans="1:21" s="506" customFormat="1">
      <c r="A6" s="478"/>
      <c r="B6" s="608">
        <v>6065</v>
      </c>
      <c r="C6" s="87" t="s">
        <v>10</v>
      </c>
      <c r="D6" s="538">
        <v>200</v>
      </c>
      <c r="E6" s="589">
        <v>7</v>
      </c>
      <c r="F6" s="608">
        <v>2</v>
      </c>
      <c r="G6" s="608">
        <v>0.4</v>
      </c>
      <c r="H6" s="608">
        <v>6</v>
      </c>
      <c r="I6" s="608">
        <v>52</v>
      </c>
      <c r="J6" s="608">
        <v>0.8</v>
      </c>
      <c r="K6" s="608">
        <v>56</v>
      </c>
      <c r="L6" s="608">
        <v>0.08</v>
      </c>
      <c r="M6" s="608">
        <v>0.08</v>
      </c>
      <c r="N6" s="608">
        <v>28</v>
      </c>
      <c r="O6" s="608">
        <v>2.4</v>
      </c>
      <c r="P6" s="608">
        <v>0</v>
      </c>
      <c r="Q6" s="940"/>
      <c r="R6" s="940"/>
      <c r="S6" s="940"/>
      <c r="T6" s="940"/>
      <c r="U6" s="940"/>
    </row>
    <row r="7" spans="1:21" s="506" customFormat="1">
      <c r="A7" s="478"/>
      <c r="B7" s="608">
        <v>6103</v>
      </c>
      <c r="C7" s="87" t="s">
        <v>70</v>
      </c>
      <c r="D7" s="589">
        <v>10</v>
      </c>
      <c r="E7" s="589">
        <v>3</v>
      </c>
      <c r="F7" s="608">
        <v>0.1</v>
      </c>
      <c r="G7" s="608">
        <v>0</v>
      </c>
      <c r="H7" s="615">
        <v>0.6</v>
      </c>
      <c r="I7" s="608">
        <v>1</v>
      </c>
      <c r="J7" s="608">
        <v>0</v>
      </c>
      <c r="K7" s="608">
        <v>0</v>
      </c>
      <c r="L7" s="608">
        <v>0</v>
      </c>
      <c r="M7" s="608">
        <v>0</v>
      </c>
      <c r="N7" s="608">
        <v>0</v>
      </c>
      <c r="O7" s="608">
        <v>0.2</v>
      </c>
      <c r="P7" s="608">
        <v>0</v>
      </c>
      <c r="Q7" s="940"/>
      <c r="R7" s="940"/>
      <c r="S7" s="940"/>
      <c r="T7" s="940"/>
      <c r="U7" s="940"/>
    </row>
    <row r="8" spans="1:21" s="506" customFormat="1">
      <c r="A8" s="478"/>
      <c r="B8" s="608">
        <v>6223</v>
      </c>
      <c r="C8" s="87" t="s">
        <v>81</v>
      </c>
      <c r="D8" s="589">
        <v>4</v>
      </c>
      <c r="E8" s="589">
        <v>4</v>
      </c>
      <c r="F8" s="608">
        <v>0.4</v>
      </c>
      <c r="G8" s="608">
        <v>0</v>
      </c>
      <c r="H8" s="608">
        <v>1.2</v>
      </c>
      <c r="I8" s="608">
        <v>0</v>
      </c>
      <c r="J8" s="608">
        <v>0</v>
      </c>
      <c r="K8" s="608">
        <v>0</v>
      </c>
      <c r="L8" s="608">
        <v>0</v>
      </c>
      <c r="M8" s="608">
        <v>0</v>
      </c>
      <c r="N8" s="608">
        <v>0</v>
      </c>
      <c r="O8" s="608">
        <v>0.4</v>
      </c>
      <c r="P8" s="608">
        <v>0</v>
      </c>
      <c r="Q8" s="940"/>
      <c r="R8" s="940"/>
      <c r="S8" s="940"/>
      <c r="T8" s="940"/>
      <c r="U8" s="940"/>
    </row>
    <row r="9" spans="1:21" s="506" customFormat="1">
      <c r="A9" s="478"/>
      <c r="B9" s="608">
        <v>17007</v>
      </c>
      <c r="C9" s="87" t="s">
        <v>5</v>
      </c>
      <c r="D9" s="538">
        <v>72</v>
      </c>
      <c r="E9" s="589">
        <v>13</v>
      </c>
      <c r="F9" s="608">
        <v>1.4</v>
      </c>
      <c r="G9" s="608">
        <v>0</v>
      </c>
      <c r="H9" s="608">
        <v>1.8</v>
      </c>
      <c r="I9" s="608">
        <v>5</v>
      </c>
      <c r="J9" s="608">
        <v>0.3</v>
      </c>
      <c r="K9" s="608">
        <v>0</v>
      </c>
      <c r="L9" s="608">
        <v>0.01</v>
      </c>
      <c r="M9" s="608">
        <v>0.03</v>
      </c>
      <c r="N9" s="608">
        <v>0</v>
      </c>
      <c r="O9" s="608">
        <v>0</v>
      </c>
      <c r="P9" s="608">
        <v>2.6</v>
      </c>
      <c r="Q9" s="940"/>
      <c r="R9" s="940"/>
      <c r="S9" s="940"/>
      <c r="T9" s="940"/>
      <c r="U9" s="940"/>
    </row>
    <row r="10" spans="1:21" s="506" customFormat="1">
      <c r="A10" s="478"/>
      <c r="B10" s="608">
        <v>17015</v>
      </c>
      <c r="C10" s="87" t="s">
        <v>73</v>
      </c>
      <c r="D10" s="589">
        <v>24</v>
      </c>
      <c r="E10" s="589">
        <v>8</v>
      </c>
      <c r="F10" s="608">
        <v>0</v>
      </c>
      <c r="G10" s="608">
        <v>0</v>
      </c>
      <c r="H10" s="608">
        <v>0.4</v>
      </c>
      <c r="I10" s="608">
        <v>0</v>
      </c>
      <c r="J10" s="608">
        <v>0</v>
      </c>
      <c r="K10" s="608">
        <v>0</v>
      </c>
      <c r="L10" s="608">
        <v>0</v>
      </c>
      <c r="M10" s="608">
        <v>0</v>
      </c>
      <c r="N10" s="608">
        <v>0</v>
      </c>
      <c r="O10" s="608">
        <v>0</v>
      </c>
      <c r="P10" s="608">
        <v>0</v>
      </c>
      <c r="Q10" s="940"/>
      <c r="R10" s="940"/>
      <c r="S10" s="940"/>
      <c r="T10" s="940"/>
      <c r="U10" s="940"/>
    </row>
    <row r="11" spans="1:21" s="506" customFormat="1">
      <c r="A11" s="478"/>
      <c r="B11" s="589">
        <v>3003</v>
      </c>
      <c r="C11" s="85" t="s">
        <v>4</v>
      </c>
      <c r="D11" s="589">
        <v>10</v>
      </c>
      <c r="E11" s="589">
        <v>38</v>
      </c>
      <c r="F11" s="589">
        <v>0</v>
      </c>
      <c r="G11" s="589">
        <v>0</v>
      </c>
      <c r="H11" s="589">
        <v>10</v>
      </c>
      <c r="I11" s="589">
        <v>0</v>
      </c>
      <c r="J11" s="589">
        <v>0</v>
      </c>
      <c r="K11" s="589">
        <v>0</v>
      </c>
      <c r="L11" s="589">
        <v>0</v>
      </c>
      <c r="M11" s="589">
        <v>0</v>
      </c>
      <c r="N11" s="589">
        <v>0</v>
      </c>
      <c r="O11" s="589">
        <v>0</v>
      </c>
      <c r="P11" s="589">
        <v>0</v>
      </c>
      <c r="Q11" s="940"/>
      <c r="R11" s="940"/>
      <c r="S11" s="940"/>
      <c r="T11" s="940"/>
      <c r="U11" s="940"/>
    </row>
    <row r="12" spans="1:21" s="506" customFormat="1">
      <c r="A12" s="478"/>
      <c r="B12" s="589">
        <v>5018</v>
      </c>
      <c r="C12" s="85" t="s">
        <v>1084</v>
      </c>
      <c r="D12" s="589">
        <v>36</v>
      </c>
      <c r="E12" s="589">
        <v>216</v>
      </c>
      <c r="F12" s="589">
        <v>7.3</v>
      </c>
      <c r="G12" s="589">
        <v>19.5</v>
      </c>
      <c r="H12" s="589">
        <v>6.7</v>
      </c>
      <c r="I12" s="589">
        <v>432</v>
      </c>
      <c r="J12" s="589">
        <v>3.6</v>
      </c>
      <c r="K12" s="589">
        <v>0</v>
      </c>
      <c r="L12" s="589">
        <v>0.18</v>
      </c>
      <c r="M12" s="589">
        <v>0.08</v>
      </c>
      <c r="N12" s="589">
        <v>0</v>
      </c>
      <c r="O12" s="589">
        <v>4.5</v>
      </c>
      <c r="P12" s="589">
        <v>0</v>
      </c>
      <c r="Q12" s="940"/>
      <c r="R12" s="940"/>
      <c r="S12" s="940"/>
      <c r="T12" s="940"/>
      <c r="U12" s="940"/>
    </row>
    <row r="13" spans="1:21" s="506" customFormat="1">
      <c r="A13" s="478"/>
      <c r="B13" s="589">
        <v>17046</v>
      </c>
      <c r="C13" s="85" t="s">
        <v>80</v>
      </c>
      <c r="D13" s="589">
        <v>6</v>
      </c>
      <c r="E13" s="589">
        <v>12</v>
      </c>
      <c r="F13" s="589">
        <v>0.8</v>
      </c>
      <c r="G13" s="589">
        <v>0.4</v>
      </c>
      <c r="H13" s="589">
        <v>1.2</v>
      </c>
      <c r="I13" s="589">
        <v>8</v>
      </c>
      <c r="J13" s="589">
        <v>0.4</v>
      </c>
      <c r="K13" s="589">
        <v>0</v>
      </c>
      <c r="L13" s="589">
        <v>0</v>
      </c>
      <c r="M13" s="589">
        <v>0</v>
      </c>
      <c r="N13" s="589">
        <v>0</v>
      </c>
      <c r="O13" s="589">
        <v>0.4</v>
      </c>
      <c r="P13" s="589">
        <v>0.2</v>
      </c>
      <c r="Q13" s="940"/>
      <c r="R13" s="940"/>
      <c r="S13" s="940"/>
      <c r="T13" s="940"/>
      <c r="U13" s="940"/>
    </row>
    <row r="14" spans="1:21" s="506" customFormat="1">
      <c r="A14" s="478"/>
      <c r="B14" s="589">
        <v>14002</v>
      </c>
      <c r="C14" s="85" t="s">
        <v>14</v>
      </c>
      <c r="D14" s="589">
        <v>12</v>
      </c>
      <c r="E14" s="589">
        <v>111</v>
      </c>
      <c r="F14" s="589">
        <v>0</v>
      </c>
      <c r="G14" s="589">
        <v>12</v>
      </c>
      <c r="H14" s="589">
        <v>0</v>
      </c>
      <c r="I14" s="589">
        <v>0</v>
      </c>
      <c r="J14" s="589">
        <v>0</v>
      </c>
      <c r="K14" s="589">
        <v>0</v>
      </c>
      <c r="L14" s="589">
        <v>0</v>
      </c>
      <c r="M14" s="589">
        <v>0</v>
      </c>
      <c r="N14" s="589">
        <v>0</v>
      </c>
      <c r="O14" s="589">
        <v>0</v>
      </c>
      <c r="P14" s="589">
        <v>0</v>
      </c>
      <c r="Q14" s="940"/>
      <c r="R14" s="940"/>
      <c r="S14" s="940"/>
      <c r="T14" s="940"/>
      <c r="U14" s="940"/>
    </row>
    <row r="15" spans="1:21" s="506" customFormat="1">
      <c r="A15" s="478"/>
      <c r="B15" s="609">
        <v>17002</v>
      </c>
      <c r="C15" s="84" t="s">
        <v>1083</v>
      </c>
      <c r="D15" s="609">
        <v>2</v>
      </c>
      <c r="E15" s="609">
        <v>18</v>
      </c>
      <c r="F15" s="609">
        <v>0</v>
      </c>
      <c r="G15" s="609">
        <v>2</v>
      </c>
      <c r="H15" s="609">
        <v>0</v>
      </c>
      <c r="I15" s="609">
        <v>0</v>
      </c>
      <c r="J15" s="609">
        <v>0</v>
      </c>
      <c r="K15" s="609">
        <v>1</v>
      </c>
      <c r="L15" s="609">
        <v>0</v>
      </c>
      <c r="M15" s="609">
        <v>0</v>
      </c>
      <c r="N15" s="609">
        <v>0</v>
      </c>
      <c r="O15" s="609">
        <v>0</v>
      </c>
      <c r="P15" s="609">
        <v>0</v>
      </c>
      <c r="Q15" s="941"/>
      <c r="R15" s="941"/>
      <c r="S15" s="941"/>
      <c r="T15" s="941"/>
      <c r="U15" s="941"/>
    </row>
    <row r="16" spans="1:21" s="506" customFormat="1">
      <c r="A16" s="478"/>
      <c r="C16" s="506" t="s">
        <v>64</v>
      </c>
      <c r="D16" s="608">
        <f t="shared" ref="D16:P16" si="0">D3+D4+D5+D6+D7+D8+D9+D10+D11+D12+D13+D14+D15</f>
        <v>816</v>
      </c>
      <c r="E16" s="608">
        <f t="shared" si="0"/>
        <v>1244</v>
      </c>
      <c r="F16" s="608">
        <f t="shared" si="0"/>
        <v>77.400000000000006</v>
      </c>
      <c r="G16" s="608">
        <f t="shared" si="0"/>
        <v>90.300000000000011</v>
      </c>
      <c r="H16" s="608">
        <f t="shared" si="0"/>
        <v>30.7</v>
      </c>
      <c r="I16" s="608">
        <f t="shared" si="0"/>
        <v>532</v>
      </c>
      <c r="J16" s="608">
        <f t="shared" si="0"/>
        <v>6.7000000000000011</v>
      </c>
      <c r="K16" s="608">
        <f t="shared" si="0"/>
        <v>245</v>
      </c>
      <c r="L16" s="608">
        <f t="shared" si="0"/>
        <v>0.55000000000000004</v>
      </c>
      <c r="M16" s="608">
        <f t="shared" si="0"/>
        <v>0.90999999999999992</v>
      </c>
      <c r="N16" s="608">
        <f t="shared" si="0"/>
        <v>48</v>
      </c>
      <c r="O16" s="608">
        <f t="shared" si="0"/>
        <v>8.7000000000000011</v>
      </c>
      <c r="P16" s="608">
        <f t="shared" si="0"/>
        <v>3.2</v>
      </c>
      <c r="Q16" s="882">
        <v>0</v>
      </c>
      <c r="R16" s="882">
        <v>3</v>
      </c>
      <c r="S16" s="882">
        <v>0</v>
      </c>
      <c r="T16" s="882">
        <v>0</v>
      </c>
      <c r="U16" s="882">
        <v>0</v>
      </c>
    </row>
    <row r="17" spans="3:3">
      <c r="C17" s="67"/>
    </row>
  </sheetData>
  <mergeCells count="1">
    <mergeCell ref="Q3:U15"/>
  </mergeCells>
  <phoneticPr fontId="1"/>
  <pageMargins left="0.7" right="0.7" top="0.75" bottom="0.75" header="0.3" footer="0.3"/>
  <pageSetup paperSize="9" scale="64" orientation="landscape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875" style="478" customWidth="1"/>
    <col min="4" max="16" width="11.125" style="478" customWidth="1"/>
    <col min="17" max="21" width="9" style="478" customWidth="1"/>
    <col min="22" max="16384" width="9" style="478"/>
  </cols>
  <sheetData>
    <row r="1" spans="1:21" s="477" customFormat="1">
      <c r="A1" s="478"/>
      <c r="B1" s="366" t="s">
        <v>2297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441">
        <v>11130</v>
      </c>
      <c r="C3" s="572" t="s">
        <v>1051</v>
      </c>
      <c r="D3" s="620">
        <v>25</v>
      </c>
      <c r="E3" s="378">
        <f ca="1">'[2]11'!E$131*$F3/100</f>
        <v>45.75</v>
      </c>
      <c r="F3" s="488">
        <f ca="1">'[2]11'!G$131*$F3/100</f>
        <v>5.125</v>
      </c>
      <c r="G3" s="488">
        <f ca="1">'[2]11'!I$131*$F3/100</f>
        <v>2.5499999999999998</v>
      </c>
      <c r="H3" s="488">
        <f ca="1">'[2]11'!K$131*$F3/100</f>
        <v>0.05</v>
      </c>
      <c r="I3" s="378">
        <f ca="1">'[2]11'!O$131*$F3/100</f>
        <v>1</v>
      </c>
      <c r="J3" s="489">
        <f ca="1">'[2]11'!R$131*$F3/100</f>
        <v>0.17499999999999999</v>
      </c>
      <c r="K3" s="490">
        <f ca="1">'[2]11'!AE$131*$F3/100</f>
        <v>1</v>
      </c>
      <c r="L3" s="491">
        <f ca="1">'[2]11'!AM$131*$F3/100</f>
        <v>0.22500000000000001</v>
      </c>
      <c r="M3" s="492">
        <f ca="1">'[2]11'!AN$131*$F3/100</f>
        <v>5.2499999999999998E-2</v>
      </c>
      <c r="N3" s="490">
        <f ca="1">'[2]11'!AV$131*$F3/100</f>
        <v>0.25</v>
      </c>
      <c r="O3" s="493">
        <f ca="1">'[2]11'!BC$131*$F3/100</f>
        <v>0</v>
      </c>
      <c r="P3" s="493">
        <f ca="1">'[2]11'!BD$131*$F3/100</f>
        <v>2.5000000000000001E-2</v>
      </c>
      <c r="Q3" s="972"/>
      <c r="R3" s="972"/>
      <c r="S3" s="972"/>
      <c r="T3" s="972"/>
      <c r="U3" s="972"/>
    </row>
    <row r="4" spans="1:21">
      <c r="B4" s="441">
        <v>6103</v>
      </c>
      <c r="C4" s="572" t="s">
        <v>70</v>
      </c>
      <c r="D4" s="621">
        <v>1</v>
      </c>
      <c r="E4" s="378">
        <f ca="1">'[2]6'!E$111*$F4/100</f>
        <v>0.3</v>
      </c>
      <c r="F4" s="488">
        <f ca="1">'[2]6'!G$111*$F4/100</f>
        <v>9.0000000000000011E-3</v>
      </c>
      <c r="G4" s="488">
        <f ca="1">'[2]6'!I$111*$F4/100</f>
        <v>3.0000000000000001E-3</v>
      </c>
      <c r="H4" s="488">
        <f ca="1">'[2]6'!K$111*$F4/100</f>
        <v>6.6000000000000003E-2</v>
      </c>
      <c r="I4" s="378">
        <f ca="1">'[2]6'!O$111*$F4/100</f>
        <v>0.12</v>
      </c>
      <c r="J4" s="489">
        <f ca="1">'[2]6'!R$111*$F4/100</f>
        <v>5.0000000000000001E-3</v>
      </c>
      <c r="K4" s="490">
        <f ca="1">'[2]6'!AE$111*$F4/100</f>
        <v>0</v>
      </c>
      <c r="L4" s="491">
        <f ca="1">'[2]6'!AM$111*$F4/100</f>
        <v>2.9999999999999997E-4</v>
      </c>
      <c r="M4" s="492">
        <f ca="1">'[2]6'!AN$111*$F4/100</f>
        <v>2.0000000000000001E-4</v>
      </c>
      <c r="N4" s="490">
        <f ca="1">'[2]6'!AV$111*$F4/100</f>
        <v>0.02</v>
      </c>
      <c r="O4" s="493">
        <f ca="1">'[2]6'!BC$111*$F4/100</f>
        <v>2.1000000000000001E-2</v>
      </c>
      <c r="P4" s="493">
        <f ca="1">'[2]6'!BD$111*$F4/100</f>
        <v>0</v>
      </c>
      <c r="Q4" s="972"/>
      <c r="R4" s="972"/>
      <c r="S4" s="972"/>
      <c r="T4" s="972"/>
      <c r="U4" s="972"/>
    </row>
    <row r="5" spans="1:21">
      <c r="B5" s="441">
        <v>16001</v>
      </c>
      <c r="C5" s="572" t="s">
        <v>78</v>
      </c>
      <c r="D5" s="621">
        <v>1</v>
      </c>
      <c r="E5" s="378">
        <f ca="1">'[2]16'!E$2*$F5/100</f>
        <v>1.0900000000000001</v>
      </c>
      <c r="F5" s="488">
        <f ca="1">'[2]16'!G$2*$F5/100</f>
        <v>4.0000000000000001E-3</v>
      </c>
      <c r="G5" s="488">
        <f ca="1">'[2]16'!I$2*$F5/100</f>
        <v>0</v>
      </c>
      <c r="H5" s="488">
        <f ca="1">'[2]16'!K$2*$F5/100</f>
        <v>4.9000000000000002E-2</v>
      </c>
      <c r="I5" s="378">
        <f ca="1">'[2]16'!O$2*$F5/100</f>
        <v>0.03</v>
      </c>
      <c r="J5" s="489">
        <f ca="1">'[2]16'!R$2*$F5/100</f>
        <v>0</v>
      </c>
      <c r="K5" s="490">
        <f ca="1">'[2]16'!AE$2*$F5/100</f>
        <v>0</v>
      </c>
      <c r="L5" s="491">
        <f ca="1">'[2]16'!AM$2*$F5/100</f>
        <v>0</v>
      </c>
      <c r="M5" s="492">
        <f ca="1">'[2]16'!AN$2*$F5/100</f>
        <v>0</v>
      </c>
      <c r="N5" s="490">
        <f ca="1">'[2]16'!AV$2*$F5/100</f>
        <v>0</v>
      </c>
      <c r="O5" s="493">
        <f ca="1">'[2]16'!BC$2*$F5/100</f>
        <v>0</v>
      </c>
      <c r="P5" s="493">
        <f ca="1">'[2]16'!BD$2*$F5/100</f>
        <v>0</v>
      </c>
      <c r="Q5" s="972"/>
      <c r="R5" s="972"/>
      <c r="S5" s="972"/>
      <c r="T5" s="972"/>
      <c r="U5" s="972"/>
    </row>
    <row r="6" spans="1:21">
      <c r="B6" s="441">
        <v>17012</v>
      </c>
      <c r="C6" s="572" t="s">
        <v>0</v>
      </c>
      <c r="D6" s="621">
        <v>0.2</v>
      </c>
      <c r="E6" s="378">
        <f ca="1">'[2]17'!E$13*$F6/100</f>
        <v>0</v>
      </c>
      <c r="F6" s="488">
        <f ca="1">'[2]17'!G$13*$F6/100</f>
        <v>0</v>
      </c>
      <c r="G6" s="488">
        <f ca="1">'[2]17'!I$13*$F6/100</f>
        <v>0</v>
      </c>
      <c r="H6" s="488">
        <f ca="1">'[2]17'!K$13*$F6/100</f>
        <v>0</v>
      </c>
      <c r="I6" s="378">
        <f ca="1">'[2]17'!O$13*$F6/100</f>
        <v>4.4000000000000004E-2</v>
      </c>
      <c r="J6" s="489">
        <f ca="1">'[2]17'!R$13*$F6/100</f>
        <v>0</v>
      </c>
      <c r="K6" s="490">
        <f ca="1">'[2]17'!AE$13*$F6/100</f>
        <v>0</v>
      </c>
      <c r="L6" s="491">
        <f ca="1">'[2]17'!AM$13*$F6/100</f>
        <v>0</v>
      </c>
      <c r="M6" s="492">
        <f ca="1">'[2]17'!AN$13*$F6/100</f>
        <v>0</v>
      </c>
      <c r="N6" s="490">
        <f ca="1">'[2]17'!AV$13*$F6/100</f>
        <v>0</v>
      </c>
      <c r="O6" s="493">
        <f ca="1">'[2]17'!BC$13*$F6/100</f>
        <v>0</v>
      </c>
      <c r="P6" s="493">
        <f ca="1">'[2]17'!BD$13*$F6/100</f>
        <v>0.19820000000000002</v>
      </c>
      <c r="Q6" s="972"/>
      <c r="R6" s="972"/>
      <c r="S6" s="972"/>
      <c r="T6" s="972"/>
      <c r="U6" s="972"/>
    </row>
    <row r="7" spans="1:21">
      <c r="B7" s="441">
        <v>14006</v>
      </c>
      <c r="C7" s="572" t="s">
        <v>15</v>
      </c>
      <c r="D7" s="620">
        <v>6</v>
      </c>
      <c r="E7" s="378">
        <f ca="1">'[2]14'!E$8*$F7/100</f>
        <v>55.26</v>
      </c>
      <c r="F7" s="488">
        <f ca="1">'[2]14'!G$8*$F7/100</f>
        <v>0</v>
      </c>
      <c r="G7" s="488">
        <f ca="1">'[2]14'!I$8*$F7/100</f>
        <v>6</v>
      </c>
      <c r="H7" s="488">
        <f ca="1">'[2]14'!K$8*$F7/100</f>
        <v>0</v>
      </c>
      <c r="I7" s="378">
        <f ca="1">'[2]14'!O$8*$F7/100</f>
        <v>0</v>
      </c>
      <c r="J7" s="489">
        <f ca="1">'[2]14'!R$8*$F7/100</f>
        <v>0</v>
      </c>
      <c r="K7" s="490">
        <f ca="1">'[2]14'!AE$8*$F7/100</f>
        <v>0</v>
      </c>
      <c r="L7" s="491">
        <f ca="1">'[2]14'!AM$8*$F7/100</f>
        <v>0</v>
      </c>
      <c r="M7" s="492">
        <f ca="1">'[2]14'!AN$8*$F7/100</f>
        <v>0</v>
      </c>
      <c r="N7" s="490">
        <f ca="1">'[2]14'!AV$8*$F7/100</f>
        <v>0</v>
      </c>
      <c r="O7" s="493">
        <f ca="1">'[2]14'!BC$8*$F7/100</f>
        <v>0</v>
      </c>
      <c r="P7" s="493">
        <f ca="1">'[2]14'!BD$8*$F7/100</f>
        <v>0</v>
      </c>
      <c r="Q7" s="972"/>
      <c r="R7" s="972"/>
      <c r="S7" s="972"/>
      <c r="T7" s="972"/>
      <c r="U7" s="972"/>
    </row>
    <row r="8" spans="1:21">
      <c r="B8" s="441">
        <v>12004</v>
      </c>
      <c r="C8" s="572" t="s">
        <v>1</v>
      </c>
      <c r="D8" s="620">
        <v>25</v>
      </c>
      <c r="E8" s="378">
        <f ca="1">'[2]12'!E$5*$F8/100</f>
        <v>37.75</v>
      </c>
      <c r="F8" s="488">
        <f ca="1">'[2]12'!G$5*$F8/100</f>
        <v>3.0750000000000002</v>
      </c>
      <c r="G8" s="488">
        <f ca="1">'[2]12'!I$5*$F8/100</f>
        <v>2.5750000000000002</v>
      </c>
      <c r="H8" s="488">
        <f ca="1">'[2]12'!K$5*$F8/100</f>
        <v>7.4999999999999997E-2</v>
      </c>
      <c r="I8" s="378">
        <f ca="1">'[2]12'!O$5*$F8/100</f>
        <v>12.75</v>
      </c>
      <c r="J8" s="489">
        <f ca="1">'[2]12'!R$5*$F8/100</f>
        <v>0.45</v>
      </c>
      <c r="K8" s="490">
        <f ca="1">'[2]12'!AE$5*$F8/100</f>
        <v>37.5</v>
      </c>
      <c r="L8" s="491">
        <f ca="1">'[2]12'!AM$5*$F8/100</f>
        <v>1.4999999999999999E-2</v>
      </c>
      <c r="M8" s="492">
        <f ca="1">'[2]12'!AN$5*$F8/100</f>
        <v>0.1075</v>
      </c>
      <c r="N8" s="490">
        <f ca="1">'[2]12'!AV$5*$F8/100</f>
        <v>0</v>
      </c>
      <c r="O8" s="493">
        <f ca="1">'[2]12'!BC$5*$F8/100</f>
        <v>0</v>
      </c>
      <c r="P8" s="493">
        <f ca="1">'[2]12'!BD$5*$F8/100</f>
        <v>0.1</v>
      </c>
      <c r="Q8" s="972"/>
      <c r="R8" s="972"/>
      <c r="S8" s="972"/>
      <c r="T8" s="972"/>
      <c r="U8" s="972"/>
    </row>
    <row r="9" spans="1:21">
      <c r="B9" s="441">
        <v>14006</v>
      </c>
      <c r="C9" s="572" t="s">
        <v>15</v>
      </c>
      <c r="D9" s="620">
        <v>4.5</v>
      </c>
      <c r="E9" s="378">
        <f ca="1">'[2]14'!E$8*$F9/100</f>
        <v>41.445</v>
      </c>
      <c r="F9" s="488">
        <f ca="1">'[2]14'!G$8*$F9/100</f>
        <v>0</v>
      </c>
      <c r="G9" s="488">
        <f ca="1">'[2]14'!I$8*$F9/100</f>
        <v>4.5</v>
      </c>
      <c r="H9" s="488">
        <f ca="1">'[2]14'!K$8*$F9/100</f>
        <v>0</v>
      </c>
      <c r="I9" s="378">
        <f ca="1">'[2]14'!O$8*$F9/100</f>
        <v>0</v>
      </c>
      <c r="J9" s="489">
        <f ca="1">'[2]14'!R$8*$F9/100</f>
        <v>0</v>
      </c>
      <c r="K9" s="490">
        <f ca="1">'[2]14'!AE$8*$F9/100</f>
        <v>0</v>
      </c>
      <c r="L9" s="491">
        <f ca="1">'[2]14'!AM$8*$F9/100</f>
        <v>0</v>
      </c>
      <c r="M9" s="492">
        <f ca="1">'[2]14'!AN$8*$F9/100</f>
        <v>0</v>
      </c>
      <c r="N9" s="490">
        <f ca="1">'[2]14'!AV$8*$F9/100</f>
        <v>0</v>
      </c>
      <c r="O9" s="493">
        <f ca="1">'[2]14'!BC$8*$F9/100</f>
        <v>0</v>
      </c>
      <c r="P9" s="493">
        <f ca="1">'[2]14'!BD$8*$F9/100</f>
        <v>0</v>
      </c>
      <c r="Q9" s="972"/>
      <c r="R9" s="972"/>
      <c r="S9" s="972"/>
      <c r="T9" s="972"/>
      <c r="U9" s="972"/>
    </row>
    <row r="10" spans="1:21">
      <c r="B10" s="441">
        <v>6227</v>
      </c>
      <c r="C10" s="572" t="s">
        <v>27</v>
      </c>
      <c r="D10" s="620">
        <v>6</v>
      </c>
      <c r="E10" s="378">
        <f ca="1">'[2]6'!E$243*$F10/100</f>
        <v>1.86</v>
      </c>
      <c r="F10" s="488">
        <f ca="1">'[2]6'!G$243*$F10/100</f>
        <v>0.09</v>
      </c>
      <c r="G10" s="488">
        <f ca="1">'[2]6'!I$243*$F10/100</f>
        <v>1.7999999999999999E-2</v>
      </c>
      <c r="H10" s="488">
        <f ca="1">'[2]6'!K$243*$F10/100</f>
        <v>0.42</v>
      </c>
      <c r="I10" s="378">
        <f ca="1">'[2]6'!O$243*$F10/100</f>
        <v>3.24</v>
      </c>
      <c r="J10" s="489">
        <f ca="1">'[2]6'!R$243*$F10/100</f>
        <v>4.1999999999999996E-2</v>
      </c>
      <c r="K10" s="490">
        <f ca="1">'[2]6'!AE$243*$F10/100</f>
        <v>9</v>
      </c>
      <c r="L10" s="491">
        <f ca="1">'[2]6'!AM$243*$F10/100</f>
        <v>3.0000000000000005E-3</v>
      </c>
      <c r="M10" s="492">
        <f ca="1">'[2]6'!AN$243*$F10/100</f>
        <v>5.4000000000000003E-3</v>
      </c>
      <c r="N10" s="490">
        <f ca="1">'[2]6'!AV$243*$F10/100</f>
        <v>1.86</v>
      </c>
      <c r="O10" s="493">
        <f ca="1">'[2]6'!BC$243*$F10/100</f>
        <v>0.17399999999999999</v>
      </c>
      <c r="P10" s="493">
        <f ca="1">'[2]6'!BD$243*$F10/100</f>
        <v>0</v>
      </c>
      <c r="Q10" s="972"/>
      <c r="R10" s="972"/>
      <c r="S10" s="972"/>
      <c r="T10" s="972"/>
      <c r="U10" s="972"/>
    </row>
    <row r="11" spans="1:21">
      <c r="B11" s="441">
        <v>6291</v>
      </c>
      <c r="C11" s="572" t="s">
        <v>1085</v>
      </c>
      <c r="D11" s="620">
        <v>20</v>
      </c>
      <c r="E11" s="378">
        <f ca="1">'[2]6'!E$312*$F11/100</f>
        <v>2.8</v>
      </c>
      <c r="F11" s="488">
        <f ca="1">'[2]6'!G$312*$F11/100</f>
        <v>0.34</v>
      </c>
      <c r="G11" s="488">
        <f ca="1">'[2]6'!I$312*$F11/100</f>
        <v>0.02</v>
      </c>
      <c r="H11" s="488">
        <f ca="1">'[2]6'!K$312*$F11/100</f>
        <v>0.52</v>
      </c>
      <c r="I11" s="378">
        <f ca="1">'[2]6'!O$312*$F11/100</f>
        <v>1.8</v>
      </c>
      <c r="J11" s="489">
        <f ca="1">'[2]6'!R$312*$F11/100</f>
        <v>0.06</v>
      </c>
      <c r="K11" s="490">
        <f ca="1">'[2]6'!AE$312*$F11/100</f>
        <v>0</v>
      </c>
      <c r="L11" s="491">
        <f ca="1">'[2]6'!AM$312*$F11/100</f>
        <v>8.0000000000000002E-3</v>
      </c>
      <c r="M11" s="492">
        <f ca="1">'[2]6'!AN$312*$F11/100</f>
        <v>0.01</v>
      </c>
      <c r="N11" s="490">
        <f ca="1">'[2]6'!AV$312*$F11/100</f>
        <v>1.6</v>
      </c>
      <c r="O11" s="493">
        <f ca="1">'[2]6'!BC$312*$F11/100</f>
        <v>0.26</v>
      </c>
      <c r="P11" s="493">
        <f ca="1">'[2]6'!BD$312*$F11/100</f>
        <v>0</v>
      </c>
      <c r="Q11" s="972"/>
      <c r="R11" s="972"/>
      <c r="S11" s="972"/>
      <c r="T11" s="972"/>
      <c r="U11" s="972"/>
    </row>
    <row r="12" spans="1:21">
      <c r="B12" s="441">
        <v>6150</v>
      </c>
      <c r="C12" s="572" t="s">
        <v>75</v>
      </c>
      <c r="D12" s="620">
        <v>20</v>
      </c>
      <c r="E12" s="378">
        <f ca="1">'[2]6'!E$160*$F12/100</f>
        <v>6</v>
      </c>
      <c r="F12" s="488">
        <f ca="1">'[2]6'!G$160*$F12/100</f>
        <v>0.7</v>
      </c>
      <c r="G12" s="488">
        <f ca="1">'[2]6'!I$160*$F12/100</f>
        <v>0.04</v>
      </c>
      <c r="H12" s="488">
        <f ca="1">'[2]6'!K$160*$F12/100</f>
        <v>1.1000000000000001</v>
      </c>
      <c r="I12" s="378">
        <f ca="1">'[2]6'!O$160*$F12/100</f>
        <v>3.4</v>
      </c>
      <c r="J12" s="489">
        <f ca="1">'[2]6'!R$160*$F12/100</f>
        <v>0.08</v>
      </c>
      <c r="K12" s="490">
        <f ca="1">'[2]6'!AE$160*$F12/100</f>
        <v>0.2</v>
      </c>
      <c r="L12" s="491">
        <f ca="1">'[2]6'!AM$160*$F12/100</f>
        <v>8.0000000000000002E-3</v>
      </c>
      <c r="M12" s="492">
        <f ca="1">'[2]6'!AN$160*$F12/100</f>
        <v>1.7999999999999999E-2</v>
      </c>
      <c r="N12" s="490">
        <f ca="1">'[2]6'!AV$160*$F12/100</f>
        <v>1.6</v>
      </c>
      <c r="O12" s="493">
        <f ca="1">'[2]6'!BC$160*$F12/100</f>
        <v>0.66</v>
      </c>
      <c r="P12" s="493">
        <f ca="1">'[2]6'!BD$160*$F12/100</f>
        <v>0</v>
      </c>
      <c r="Q12" s="972"/>
      <c r="R12" s="972"/>
      <c r="S12" s="972"/>
      <c r="T12" s="972"/>
      <c r="U12" s="972"/>
    </row>
    <row r="13" spans="1:21">
      <c r="B13" s="441">
        <v>8006</v>
      </c>
      <c r="C13" s="572" t="s">
        <v>21</v>
      </c>
      <c r="D13" s="620">
        <v>0.5</v>
      </c>
      <c r="E13" s="378">
        <f ca="1">'[2]8'!E$7*$F13/100</f>
        <v>0.83499999999999996</v>
      </c>
      <c r="F13" s="488">
        <f ca="1">'[2]8'!G$7*$F13/100</f>
        <v>3.95E-2</v>
      </c>
      <c r="G13" s="488">
        <f ca="1">'[2]8'!I$7*$F13/100</f>
        <v>1.0500000000000001E-2</v>
      </c>
      <c r="H13" s="488">
        <f ca="1">'[2]8'!K$7*$F13/100</f>
        <v>0.35549999999999998</v>
      </c>
      <c r="I13" s="378">
        <f ca="1">'[2]8'!O$7*$F13/100</f>
        <v>1.55</v>
      </c>
      <c r="J13" s="489">
        <f ca="1">'[2]8'!R$7*$F13/100</f>
        <v>0.17600000000000002</v>
      </c>
      <c r="K13" s="490">
        <f ca="1">'[2]8'!AE$7*$F13/100</f>
        <v>0</v>
      </c>
      <c r="L13" s="491">
        <f ca="1">'[2]8'!AM$7*$F13/100</f>
        <v>9.5E-4</v>
      </c>
      <c r="M13" s="492">
        <f ca="1">'[2]8'!AN$7*$F13/100</f>
        <v>4.3499999999999997E-3</v>
      </c>
      <c r="N13" s="490">
        <f ca="1">'[2]8'!AV$7*$F13/100</f>
        <v>2.5000000000000001E-2</v>
      </c>
      <c r="O13" s="493">
        <f ca="1">'[2]8'!BC$7*$F13/100</f>
        <v>0.28699999999999998</v>
      </c>
      <c r="P13" s="493">
        <f ca="1">'[2]8'!BD$7*$F13/100</f>
        <v>5.0000000000000001E-4</v>
      </c>
      <c r="Q13" s="972"/>
      <c r="R13" s="972"/>
      <c r="S13" s="972"/>
      <c r="T13" s="972"/>
      <c r="U13" s="972"/>
    </row>
    <row r="14" spans="1:21">
      <c r="B14" s="441">
        <v>6214</v>
      </c>
      <c r="C14" s="572" t="s">
        <v>2273</v>
      </c>
      <c r="D14" s="620">
        <v>10</v>
      </c>
      <c r="E14" s="378">
        <f ca="1">'[2]6'!E$230*$F14/100</f>
        <v>3.7</v>
      </c>
      <c r="F14" s="488">
        <f ca="1">'[2]6'!G$230*$F14/100</f>
        <v>0.06</v>
      </c>
      <c r="G14" s="488">
        <f ca="1">'[2]6'!I$230*$F14/100</f>
        <v>0.01</v>
      </c>
      <c r="H14" s="488">
        <f ca="1">'[2]6'!K$230*$F14/100</f>
        <v>0.9</v>
      </c>
      <c r="I14" s="378">
        <f ca="1">'[2]6'!O$230*$F14/100</f>
        <v>2.7</v>
      </c>
      <c r="J14" s="489">
        <f ca="1">'[2]6'!R$230*$F14/100</f>
        <v>0.02</v>
      </c>
      <c r="K14" s="490">
        <f ca="1">'[2]6'!AE$230*$F14/100</f>
        <v>68</v>
      </c>
      <c r="L14" s="491">
        <f ca="1">'[2]6'!AM$230*$F14/100</f>
        <v>4.0000000000000001E-3</v>
      </c>
      <c r="M14" s="492">
        <f ca="1">'[2]6'!AN$230*$F14/100</f>
        <v>4.0000000000000001E-3</v>
      </c>
      <c r="N14" s="490">
        <f ca="1">'[2]6'!AV$230*$F14/100</f>
        <v>0.4</v>
      </c>
      <c r="O14" s="493">
        <f ca="1">'[2]6'!BC$230*$F14/100</f>
        <v>0.25</v>
      </c>
      <c r="P14" s="493">
        <f ca="1">'[2]6'!BD$230*$F14/100</f>
        <v>0.01</v>
      </c>
      <c r="Q14" s="972"/>
      <c r="R14" s="972"/>
      <c r="S14" s="972"/>
      <c r="T14" s="972"/>
      <c r="U14" s="972"/>
    </row>
    <row r="15" spans="1:21">
      <c r="B15" s="441">
        <v>16001</v>
      </c>
      <c r="C15" s="572" t="s">
        <v>78</v>
      </c>
      <c r="D15" s="620">
        <v>5</v>
      </c>
      <c r="E15" s="378">
        <f ca="1">'[2]16'!E$2*$F15/100</f>
        <v>5.45</v>
      </c>
      <c r="F15" s="488">
        <f ca="1">'[2]16'!G$2*$F15/100</f>
        <v>0.02</v>
      </c>
      <c r="G15" s="488">
        <f ca="1">'[2]16'!I$2*$F15/100</f>
        <v>0</v>
      </c>
      <c r="H15" s="488">
        <f ca="1">'[2]16'!K$2*$F15/100</f>
        <v>0.245</v>
      </c>
      <c r="I15" s="378">
        <f ca="1">'[2]16'!O$2*$F15/100</f>
        <v>0.15</v>
      </c>
      <c r="J15" s="489">
        <f ca="1">'[2]16'!R$2*$F15/100</f>
        <v>0</v>
      </c>
      <c r="K15" s="490">
        <f ca="1">'[2]16'!AE$2*$F15/100</f>
        <v>0</v>
      </c>
      <c r="L15" s="491">
        <f ca="1">'[2]16'!AM$2*$F15/100</f>
        <v>0</v>
      </c>
      <c r="M15" s="492">
        <f ca="1">'[2]16'!AN$2*$F15/100</f>
        <v>0</v>
      </c>
      <c r="N15" s="490">
        <f ca="1">'[2]16'!AV$2*$F15/100</f>
        <v>0</v>
      </c>
      <c r="O15" s="493">
        <f ca="1">'[2]16'!BC$2*$F15/100</f>
        <v>0</v>
      </c>
      <c r="P15" s="493">
        <f ca="1">'[2]16'!BD$2*$F15/100</f>
        <v>0</v>
      </c>
      <c r="Q15" s="972"/>
      <c r="R15" s="972"/>
      <c r="S15" s="972"/>
      <c r="T15" s="972"/>
      <c r="U15" s="972"/>
    </row>
    <row r="16" spans="1:21">
      <c r="B16" s="441">
        <v>17012</v>
      </c>
      <c r="C16" s="572" t="s">
        <v>0</v>
      </c>
      <c r="D16" s="620">
        <v>0.5</v>
      </c>
      <c r="E16" s="378">
        <f ca="1">'[2]17'!E$13*$F16/100</f>
        <v>0</v>
      </c>
      <c r="F16" s="488">
        <f ca="1">'[2]17'!G$13*$F16/100</f>
        <v>0</v>
      </c>
      <c r="G16" s="488">
        <f ca="1">'[2]17'!I$13*$F16/100</f>
        <v>0</v>
      </c>
      <c r="H16" s="488">
        <f ca="1">'[2]17'!K$13*$F16/100</f>
        <v>0</v>
      </c>
      <c r="I16" s="378">
        <f ca="1">'[2]17'!O$13*$F16/100</f>
        <v>0.11</v>
      </c>
      <c r="J16" s="489">
        <f ca="1">'[2]17'!R$13*$F16/100</f>
        <v>0</v>
      </c>
      <c r="K16" s="490">
        <f ca="1">'[2]17'!AE$13*$F16/100</f>
        <v>0</v>
      </c>
      <c r="L16" s="491">
        <f ca="1">'[2]17'!AM$13*$F16/100</f>
        <v>0</v>
      </c>
      <c r="M16" s="492">
        <f ca="1">'[2]17'!AN$13*$F16/100</f>
        <v>0</v>
      </c>
      <c r="N16" s="490">
        <f ca="1">'[2]17'!AV$13*$F16/100</f>
        <v>0</v>
      </c>
      <c r="O16" s="493">
        <f ca="1">'[2]17'!BC$13*$F16/100</f>
        <v>0</v>
      </c>
      <c r="P16" s="493">
        <f ca="1">'[2]17'!BD$13*$F16/100</f>
        <v>0.4955</v>
      </c>
      <c r="Q16" s="972"/>
      <c r="R16" s="972"/>
      <c r="S16" s="972"/>
      <c r="T16" s="972"/>
      <c r="U16" s="972"/>
    </row>
    <row r="17" spans="2:21">
      <c r="B17" s="441">
        <v>17008</v>
      </c>
      <c r="C17" s="572" t="s">
        <v>170</v>
      </c>
      <c r="D17" s="621">
        <v>3</v>
      </c>
      <c r="E17" s="378">
        <f ca="1">'[2]17'!E$9*$F17/100</f>
        <v>1.62</v>
      </c>
      <c r="F17" s="488">
        <f ca="1">'[2]17'!G$9*$F17/100</f>
        <v>0.17100000000000001</v>
      </c>
      <c r="G17" s="488">
        <f ca="1">'[2]17'!I$9*$F17/100</f>
        <v>0</v>
      </c>
      <c r="H17" s="488">
        <f ca="1">'[2]17'!K$9*$F17/100</f>
        <v>0.23399999999999999</v>
      </c>
      <c r="I17" s="378">
        <f ca="1">'[2]17'!O$9*$F17/100</f>
        <v>0.72</v>
      </c>
      <c r="J17" s="489">
        <f ca="1">'[2]17'!R$9*$F17/100</f>
        <v>3.3000000000000002E-2</v>
      </c>
      <c r="K17" s="490">
        <f ca="1">'[2]17'!AE$9*$F17/100</f>
        <v>0</v>
      </c>
      <c r="L17" s="491">
        <f ca="1">'[2]17'!AM$9*$F17/100</f>
        <v>1.5000000000000002E-3</v>
      </c>
      <c r="M17" s="492">
        <f ca="1">'[2]17'!AN$9*$F17/100</f>
        <v>3.3E-3</v>
      </c>
      <c r="N17" s="490">
        <f ca="1">'[2]17'!AV$9*$F17/100</f>
        <v>0</v>
      </c>
      <c r="O17" s="493">
        <f ca="1">'[2]17'!BC$9*$F17/100</f>
        <v>0</v>
      </c>
      <c r="P17" s="493">
        <f ca="1">'[2]17'!BD$9*$F17/100</f>
        <v>0.48</v>
      </c>
      <c r="Q17" s="972"/>
      <c r="R17" s="972"/>
      <c r="S17" s="972"/>
      <c r="T17" s="972"/>
      <c r="U17" s="972"/>
    </row>
    <row r="18" spans="2:21">
      <c r="B18" s="571">
        <v>14002</v>
      </c>
      <c r="C18" s="573" t="s">
        <v>14</v>
      </c>
      <c r="D18" s="622">
        <v>0.5</v>
      </c>
      <c r="E18" s="386">
        <f ca="1">'[2]14'!E$3*$F18/100</f>
        <v>4.6050000000000004</v>
      </c>
      <c r="F18" s="387">
        <f ca="1">'[2]14'!G$3*$F18/100</f>
        <v>0</v>
      </c>
      <c r="G18" s="387">
        <f ca="1">'[2]14'!I$3*$F18/100</f>
        <v>0.5</v>
      </c>
      <c r="H18" s="387">
        <f ca="1">'[2]14'!K$3*$F18/100</f>
        <v>0</v>
      </c>
      <c r="I18" s="386">
        <f ca="1">'[2]14'!O$3*$F18/100</f>
        <v>5.0000000000000001E-3</v>
      </c>
      <c r="J18" s="387">
        <f ca="1">'[2]14'!R$3*$F18/100</f>
        <v>5.0000000000000001E-4</v>
      </c>
      <c r="K18" s="388">
        <f ca="1">'[2]14'!AE$3*$F18/100</f>
        <v>0</v>
      </c>
      <c r="L18" s="389">
        <f ca="1">'[2]14'!AM$3*$F18/100</f>
        <v>0</v>
      </c>
      <c r="M18" s="390">
        <f ca="1">'[2]14'!AN$3*$F18/100</f>
        <v>0</v>
      </c>
      <c r="N18" s="388">
        <f ca="1">'[2]14'!AV$3*$F18/100</f>
        <v>0</v>
      </c>
      <c r="O18" s="391">
        <f ca="1">'[2]14'!BC$3*$F18/100</f>
        <v>0</v>
      </c>
      <c r="P18" s="391">
        <f ca="1">'[2]14'!BD$3*$F18/100</f>
        <v>0</v>
      </c>
      <c r="Q18" s="973"/>
      <c r="R18" s="973"/>
      <c r="S18" s="973"/>
      <c r="T18" s="973"/>
      <c r="U18" s="973"/>
    </row>
    <row r="19" spans="2:21">
      <c r="B19" s="165"/>
      <c r="C19" s="484" t="s">
        <v>895</v>
      </c>
      <c r="D19" s="620">
        <f t="shared" ref="D19:P19" si="0">SUM(D3:D18)</f>
        <v>128.19999999999999</v>
      </c>
      <c r="E19" s="378">
        <f t="shared" ca="1" si="0"/>
        <v>208.465</v>
      </c>
      <c r="F19" s="488">
        <f t="shared" ca="1" si="0"/>
        <v>9.6334999999999997</v>
      </c>
      <c r="G19" s="488">
        <f t="shared" ca="1" si="0"/>
        <v>16.226500000000001</v>
      </c>
      <c r="H19" s="488">
        <f t="shared" ca="1" si="0"/>
        <v>4.0145</v>
      </c>
      <c r="I19" s="378">
        <f t="shared" ca="1" si="0"/>
        <v>27.618999999999996</v>
      </c>
      <c r="J19" s="489">
        <f t="shared" ca="1" si="0"/>
        <v>1.0414999999999999</v>
      </c>
      <c r="K19" s="490">
        <f t="shared" ca="1" si="0"/>
        <v>115.7</v>
      </c>
      <c r="L19" s="491">
        <f t="shared" ca="1" si="0"/>
        <v>0.26575000000000004</v>
      </c>
      <c r="M19" s="492">
        <f t="shared" ca="1" si="0"/>
        <v>0.20524999999999999</v>
      </c>
      <c r="N19" s="490">
        <f t="shared" ca="1" si="0"/>
        <v>5.7550000000000008</v>
      </c>
      <c r="O19" s="493">
        <f t="shared" ca="1" si="0"/>
        <v>1.6519999999999999</v>
      </c>
      <c r="P19" s="493">
        <f t="shared" ca="1" si="0"/>
        <v>1.3092000000000001</v>
      </c>
      <c r="Q19" s="22">
        <v>0</v>
      </c>
      <c r="R19" s="22">
        <v>1</v>
      </c>
      <c r="S19" s="22">
        <v>1</v>
      </c>
      <c r="T19" s="22">
        <v>0</v>
      </c>
      <c r="U19" s="22">
        <v>0</v>
      </c>
    </row>
    <row r="20" spans="2:21">
      <c r="D20" s="14"/>
      <c r="E20" s="14"/>
      <c r="F20" s="14"/>
      <c r="G20" s="14"/>
    </row>
    <row r="21" spans="2:21">
      <c r="C21" s="10"/>
      <c r="D21" s="17"/>
      <c r="E21" s="18"/>
      <c r="F21" s="17"/>
      <c r="G21" s="18"/>
      <c r="H21" s="11"/>
      <c r="I21" s="12"/>
      <c r="J21" s="12"/>
      <c r="K21" s="12"/>
      <c r="L21" s="12"/>
      <c r="M21" s="12"/>
      <c r="N21" s="12"/>
      <c r="O21" s="12"/>
      <c r="P21" s="12"/>
    </row>
    <row r="22" spans="2:21">
      <c r="C22" s="10"/>
      <c r="D22" s="1"/>
      <c r="E22" s="12"/>
      <c r="F22" s="12"/>
      <c r="G22" s="12"/>
      <c r="H22" s="12"/>
      <c r="I22" s="1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2:21">
      <c r="C26" s="10"/>
      <c r="D26" s="1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2:21">
      <c r="C27" s="10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2:21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</sheetData>
  <mergeCells count="1">
    <mergeCell ref="Q3:U18"/>
  </mergeCells>
  <phoneticPr fontId="1"/>
  <pageMargins left="0.7" right="0.7" top="0.75" bottom="0.75" header="0.3" footer="0.3"/>
  <pageSetup paperSize="9" scale="81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workbookViewId="0"/>
  </sheetViews>
  <sheetFormatPr defaultRowHeight="13.5"/>
  <cols>
    <col min="1" max="1" width="3.875" style="478" customWidth="1"/>
    <col min="2" max="2" width="12.75" customWidth="1"/>
    <col min="3" max="3" width="20.75" customWidth="1"/>
    <col min="4" max="16" width="11.125" customWidth="1"/>
  </cols>
  <sheetData>
    <row r="1" spans="2:21">
      <c r="B1" t="s">
        <v>896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1043</v>
      </c>
      <c r="C3" s="196" t="s">
        <v>897</v>
      </c>
      <c r="D3" s="10">
        <v>100</v>
      </c>
      <c r="E3" s="250">
        <v>356</v>
      </c>
      <c r="F3" s="249">
        <v>9.5</v>
      </c>
      <c r="G3" s="249">
        <v>1.1000000000000001</v>
      </c>
      <c r="H3" s="249">
        <v>72.7</v>
      </c>
      <c r="I3" s="250">
        <v>17</v>
      </c>
      <c r="J3" s="251">
        <v>0.6</v>
      </c>
      <c r="K3" s="252">
        <v>0</v>
      </c>
      <c r="L3" s="253">
        <v>0.08</v>
      </c>
      <c r="M3" s="254">
        <v>0.02</v>
      </c>
      <c r="N3" s="252">
        <v>0</v>
      </c>
      <c r="O3" s="255">
        <v>2.5</v>
      </c>
      <c r="P3" s="255">
        <v>3.8</v>
      </c>
      <c r="Q3" s="938"/>
      <c r="R3" s="938"/>
      <c r="S3" s="938"/>
      <c r="T3" s="938"/>
      <c r="U3" s="938"/>
    </row>
    <row r="4" spans="2:21">
      <c r="B4" s="195">
        <v>4040</v>
      </c>
      <c r="C4" s="196" t="s">
        <v>898</v>
      </c>
      <c r="D4" s="10">
        <v>12</v>
      </c>
      <c r="E4" s="250">
        <v>46.32</v>
      </c>
      <c r="F4" s="249">
        <v>2.2320000000000002</v>
      </c>
      <c r="G4" s="249">
        <v>3.9720000000000004</v>
      </c>
      <c r="H4" s="249">
        <v>0.3</v>
      </c>
      <c r="I4" s="250">
        <v>36</v>
      </c>
      <c r="J4" s="251">
        <v>0.504</v>
      </c>
      <c r="K4" s="252">
        <v>0</v>
      </c>
      <c r="L4" s="253">
        <v>7.1999999999999998E-3</v>
      </c>
      <c r="M4" s="254">
        <v>3.5999999999999999E-3</v>
      </c>
      <c r="N4" s="252">
        <v>0</v>
      </c>
      <c r="O4" s="255">
        <v>0.13200000000000001</v>
      </c>
      <c r="P4" s="255">
        <v>0</v>
      </c>
      <c r="Q4" s="938"/>
      <c r="R4" s="938"/>
      <c r="S4" s="938"/>
      <c r="T4" s="938"/>
      <c r="U4" s="938"/>
    </row>
    <row r="5" spans="2:21">
      <c r="B5" s="195">
        <v>8013</v>
      </c>
      <c r="C5" s="196" t="s">
        <v>899</v>
      </c>
      <c r="D5" s="10">
        <v>2</v>
      </c>
      <c r="E5" s="250">
        <v>3.64</v>
      </c>
      <c r="F5" s="249">
        <v>0.38600000000000001</v>
      </c>
      <c r="G5" s="249">
        <v>7.400000000000001E-2</v>
      </c>
      <c r="H5" s="249">
        <v>1.268</v>
      </c>
      <c r="I5" s="250">
        <v>0.2</v>
      </c>
      <c r="J5" s="251">
        <v>3.4000000000000002E-2</v>
      </c>
      <c r="K5" s="252">
        <v>0</v>
      </c>
      <c r="L5" s="253">
        <v>0.01</v>
      </c>
      <c r="M5" s="254">
        <v>2.7999999999999997E-2</v>
      </c>
      <c r="N5" s="252">
        <v>0</v>
      </c>
      <c r="O5" s="255">
        <v>0.82</v>
      </c>
      <c r="P5" s="255">
        <v>0</v>
      </c>
      <c r="Q5" s="938"/>
      <c r="R5" s="938"/>
      <c r="S5" s="938"/>
      <c r="T5" s="938"/>
      <c r="U5" s="938"/>
    </row>
    <row r="6" spans="2:21">
      <c r="B6" s="195">
        <v>6226</v>
      </c>
      <c r="C6" s="196" t="s">
        <v>2216</v>
      </c>
      <c r="D6" s="10">
        <v>5</v>
      </c>
      <c r="E6" s="250">
        <v>1.4</v>
      </c>
      <c r="F6" s="249">
        <v>2.5000000000000001E-2</v>
      </c>
      <c r="G6" s="249">
        <v>5.0000000000000001E-3</v>
      </c>
      <c r="H6" s="249">
        <v>0.36</v>
      </c>
      <c r="I6" s="250">
        <v>1.55</v>
      </c>
      <c r="J6" s="251">
        <v>0.01</v>
      </c>
      <c r="K6" s="252">
        <v>0.05</v>
      </c>
      <c r="L6" s="253">
        <v>2E-3</v>
      </c>
      <c r="M6" s="254">
        <v>2E-3</v>
      </c>
      <c r="N6" s="252">
        <v>0.55000000000000004</v>
      </c>
      <c r="O6" s="255">
        <v>0.11</v>
      </c>
      <c r="P6" s="255">
        <v>0</v>
      </c>
      <c r="Q6" s="938"/>
      <c r="R6" s="938"/>
      <c r="S6" s="938"/>
      <c r="T6" s="938"/>
      <c r="U6" s="938"/>
    </row>
    <row r="7" spans="2:21">
      <c r="B7" s="195">
        <v>17012</v>
      </c>
      <c r="C7" s="196" t="s">
        <v>900</v>
      </c>
      <c r="D7" s="10">
        <v>1</v>
      </c>
      <c r="E7" s="250">
        <v>0</v>
      </c>
      <c r="F7" s="249">
        <v>0</v>
      </c>
      <c r="G7" s="249">
        <v>0</v>
      </c>
      <c r="H7" s="249">
        <v>0</v>
      </c>
      <c r="I7" s="250">
        <v>0.22</v>
      </c>
      <c r="J7" s="251">
        <v>0</v>
      </c>
      <c r="K7" s="252">
        <v>0</v>
      </c>
      <c r="L7" s="253">
        <v>0</v>
      </c>
      <c r="M7" s="254">
        <v>0</v>
      </c>
      <c r="N7" s="252">
        <v>0</v>
      </c>
      <c r="O7" s="255">
        <v>0</v>
      </c>
      <c r="P7" s="255">
        <v>0.99099999999999999</v>
      </c>
      <c r="Q7" s="938"/>
      <c r="R7" s="938"/>
      <c r="S7" s="938"/>
      <c r="T7" s="938"/>
      <c r="U7" s="938"/>
    </row>
    <row r="8" spans="2:21">
      <c r="B8" s="195">
        <v>17008</v>
      </c>
      <c r="C8" s="196" t="s">
        <v>901</v>
      </c>
      <c r="D8" s="10">
        <v>9</v>
      </c>
      <c r="E8" s="250">
        <v>4.8600000000000003</v>
      </c>
      <c r="F8" s="249">
        <v>0.51300000000000001</v>
      </c>
      <c r="G8" s="249">
        <v>0</v>
      </c>
      <c r="H8" s="249">
        <v>0.70200000000000007</v>
      </c>
      <c r="I8" s="250">
        <v>2.16</v>
      </c>
      <c r="J8" s="251">
        <v>9.9000000000000005E-2</v>
      </c>
      <c r="K8" s="252">
        <v>0</v>
      </c>
      <c r="L8" s="253">
        <v>4.5000000000000005E-3</v>
      </c>
      <c r="M8" s="254">
        <v>9.8999999999999991E-3</v>
      </c>
      <c r="N8" s="252">
        <v>0</v>
      </c>
      <c r="O8" s="255">
        <v>0</v>
      </c>
      <c r="P8" s="255">
        <v>1.44</v>
      </c>
      <c r="Q8" s="938"/>
      <c r="R8" s="938"/>
      <c r="S8" s="938"/>
      <c r="T8" s="938"/>
      <c r="U8" s="938"/>
    </row>
    <row r="9" spans="2:21">
      <c r="B9" s="195">
        <v>17054</v>
      </c>
      <c r="C9" s="196" t="s">
        <v>902</v>
      </c>
      <c r="D9" s="10">
        <v>9</v>
      </c>
      <c r="E9" s="250">
        <v>20.34</v>
      </c>
      <c r="F9" s="249">
        <v>9.0000000000000011E-3</v>
      </c>
      <c r="G9" s="249">
        <v>0</v>
      </c>
      <c r="H9" s="249">
        <v>4.9409999999999998</v>
      </c>
      <c r="I9" s="250">
        <v>0</v>
      </c>
      <c r="J9" s="251">
        <v>9.0000000000000011E-3</v>
      </c>
      <c r="K9" s="252">
        <v>0</v>
      </c>
      <c r="L9" s="253">
        <v>0</v>
      </c>
      <c r="M9" s="254">
        <v>1.8E-3</v>
      </c>
      <c r="N9" s="252">
        <v>0</v>
      </c>
      <c r="O9" s="255">
        <v>0</v>
      </c>
      <c r="P9" s="255">
        <v>1.8000000000000002E-2</v>
      </c>
      <c r="Q9" s="947"/>
      <c r="R9" s="947"/>
      <c r="S9" s="947"/>
      <c r="T9" s="947"/>
      <c r="U9" s="947"/>
    </row>
    <row r="10" spans="2:21">
      <c r="B10" s="244"/>
      <c r="C10" s="28" t="s">
        <v>903</v>
      </c>
      <c r="D10" s="265">
        <v>138</v>
      </c>
      <c r="E10" s="259">
        <v>432.56</v>
      </c>
      <c r="F10" s="258">
        <v>12.664999999999999</v>
      </c>
      <c r="G10" s="258">
        <v>5.1510000000000007</v>
      </c>
      <c r="H10" s="258">
        <v>80.271000000000001</v>
      </c>
      <c r="I10" s="259">
        <v>57.13</v>
      </c>
      <c r="J10" s="258">
        <v>1.256</v>
      </c>
      <c r="K10" s="260">
        <v>0.05</v>
      </c>
      <c r="L10" s="261">
        <v>0.1037</v>
      </c>
      <c r="M10" s="262">
        <v>6.5299999999999997E-2</v>
      </c>
      <c r="N10" s="260">
        <v>0.55000000000000004</v>
      </c>
      <c r="O10" s="263">
        <v>3.5619999999999998</v>
      </c>
      <c r="P10" s="263">
        <v>6.2489999999999997</v>
      </c>
      <c r="Q10" s="27">
        <v>2</v>
      </c>
      <c r="R10" s="27">
        <v>0</v>
      </c>
      <c r="S10" s="27">
        <v>0</v>
      </c>
      <c r="T10" s="27">
        <v>0</v>
      </c>
      <c r="U10" s="27">
        <v>0</v>
      </c>
    </row>
  </sheetData>
  <mergeCells count="1">
    <mergeCell ref="Q3:U9"/>
  </mergeCells>
  <phoneticPr fontId="1"/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5.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1964</v>
      </c>
    </row>
    <row r="2" spans="2:21" ht="27" customHeight="1">
      <c r="B2" s="19" t="s">
        <v>922</v>
      </c>
      <c r="C2" s="19" t="s">
        <v>923</v>
      </c>
      <c r="D2" s="20" t="s">
        <v>1653</v>
      </c>
      <c r="E2" s="20" t="s">
        <v>924</v>
      </c>
      <c r="F2" s="20" t="s">
        <v>1654</v>
      </c>
      <c r="G2" s="20" t="s">
        <v>1655</v>
      </c>
      <c r="H2" s="20" t="s">
        <v>1656</v>
      </c>
      <c r="I2" s="20" t="s">
        <v>925</v>
      </c>
      <c r="J2" s="20" t="s">
        <v>926</v>
      </c>
      <c r="K2" s="20" t="s">
        <v>927</v>
      </c>
      <c r="L2" s="20" t="s">
        <v>1657</v>
      </c>
      <c r="M2" s="20" t="s">
        <v>1658</v>
      </c>
      <c r="N2" s="20" t="s">
        <v>928</v>
      </c>
      <c r="O2" s="20" t="s">
        <v>1659</v>
      </c>
      <c r="P2" s="20" t="s">
        <v>1660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1115</v>
      </c>
      <c r="C3" s="572" t="s">
        <v>196</v>
      </c>
      <c r="D3" s="441">
        <v>30</v>
      </c>
      <c r="E3" s="248">
        <f ca="1">'[2]1'!E$112*$F3/100</f>
        <v>113.1</v>
      </c>
      <c r="F3" s="462">
        <f ca="1">'[2]1'!G$112*$F3/100</f>
        <v>2.1</v>
      </c>
      <c r="G3" s="462">
        <f ca="1">'[2]1'!I$112*$F3/100</f>
        <v>0.48</v>
      </c>
      <c r="H3" s="462">
        <f ca="1">'[2]1'!K$112*$F3/100</f>
        <v>23.97</v>
      </c>
      <c r="I3" s="248">
        <f ca="1">'[2]1'!O$112*$F3/100</f>
        <v>4.2</v>
      </c>
      <c r="J3" s="471">
        <f ca="1">'[2]1'!R$112*$F3/100</f>
        <v>0.21</v>
      </c>
      <c r="K3" s="472">
        <f ca="1">'[2]1'!AE$112*$F3/100</f>
        <v>0</v>
      </c>
      <c r="L3" s="473">
        <f ca="1">'[2]1'!AM$112*$F3/100</f>
        <v>1.7999999999999999E-2</v>
      </c>
      <c r="M3" s="474">
        <f ca="1">'[2]1'!AN$112*$F3/100</f>
        <v>6.0000000000000001E-3</v>
      </c>
      <c r="N3" s="472">
        <f ca="1">'[2]1'!AV$112*$F3/100</f>
        <v>0</v>
      </c>
      <c r="O3" s="475">
        <f ca="1">'[2]1'!BC$112*$F3/100</f>
        <v>0.27</v>
      </c>
      <c r="P3" s="475">
        <f ca="1">'[2]1'!BD$112*$F3/100</f>
        <v>0</v>
      </c>
      <c r="Q3" s="936"/>
      <c r="R3" s="936"/>
      <c r="S3" s="936"/>
      <c r="T3" s="936"/>
      <c r="U3" s="936"/>
    </row>
    <row r="4" spans="2:21">
      <c r="B4" s="441">
        <v>11130</v>
      </c>
      <c r="C4" s="572" t="s">
        <v>1051</v>
      </c>
      <c r="D4" s="441">
        <v>20</v>
      </c>
      <c r="E4" s="248">
        <f ca="1">'[2]11'!E$131*$F4/100</f>
        <v>36.6</v>
      </c>
      <c r="F4" s="462">
        <f ca="1">'[2]11'!G$131*$F4/100</f>
        <v>4.0999999999999996</v>
      </c>
      <c r="G4" s="462">
        <f ca="1">'[2]11'!I$131*$F4/100</f>
        <v>2.04</v>
      </c>
      <c r="H4" s="462">
        <f ca="1">'[2]11'!K$131*$F4/100</f>
        <v>0.04</v>
      </c>
      <c r="I4" s="248">
        <f ca="1">'[2]11'!O$131*$F4/100</f>
        <v>0.8</v>
      </c>
      <c r="J4" s="471">
        <f ca="1">'[2]11'!R$131*$F4/100</f>
        <v>0.14000000000000001</v>
      </c>
      <c r="K4" s="472">
        <f ca="1">'[2]11'!AE$131*$F4/100</f>
        <v>0.8</v>
      </c>
      <c r="L4" s="473">
        <f ca="1">'[2]11'!AM$131*$F4/100</f>
        <v>0.18</v>
      </c>
      <c r="M4" s="474">
        <f ca="1">'[2]11'!AN$131*$F4/100</f>
        <v>4.2000000000000003E-2</v>
      </c>
      <c r="N4" s="472">
        <f ca="1">'[2]11'!AV$131*$F4/100</f>
        <v>0.2</v>
      </c>
      <c r="O4" s="475">
        <f ca="1">'[2]11'!BC$131*$F4/100</f>
        <v>0</v>
      </c>
      <c r="P4" s="475">
        <f ca="1">'[2]11'!BD$131*$F4/100</f>
        <v>0.02</v>
      </c>
      <c r="Q4" s="936"/>
      <c r="R4" s="936"/>
      <c r="S4" s="936"/>
      <c r="T4" s="936"/>
      <c r="U4" s="936"/>
    </row>
    <row r="5" spans="2:21">
      <c r="B5" s="441">
        <v>8011</v>
      </c>
      <c r="C5" s="572" t="s">
        <v>43</v>
      </c>
      <c r="D5" s="441">
        <v>10</v>
      </c>
      <c r="E5" s="248">
        <f ca="1">'[2]8'!E$12*$F5/100</f>
        <v>1.8</v>
      </c>
      <c r="F5" s="462">
        <f ca="1">'[2]8'!G$12*$F5/100</f>
        <v>0.3</v>
      </c>
      <c r="G5" s="462">
        <f ca="1">'[2]8'!I$12*$F5/100</f>
        <v>0.04</v>
      </c>
      <c r="H5" s="462">
        <f ca="1">'[2]8'!K$12*$F5/100</f>
        <v>0.49</v>
      </c>
      <c r="I5" s="248">
        <f ca="1">'[2]8'!O$12*$F5/100</f>
        <v>0.3</v>
      </c>
      <c r="J5" s="471">
        <f ca="1">'[2]8'!R$12*$F5/100</f>
        <v>0.03</v>
      </c>
      <c r="K5" s="472">
        <f ca="1">'[2]8'!AE$12*$F5/100</f>
        <v>0</v>
      </c>
      <c r="L5" s="473">
        <f ca="1">'[2]8'!AM$12*$F5/100</f>
        <v>0.01</v>
      </c>
      <c r="M5" s="474">
        <f ca="1">'[2]8'!AN$12*$F5/100</f>
        <v>1.9E-2</v>
      </c>
      <c r="N5" s="472">
        <f ca="1">'[2]8'!AV$12*$F5/100</f>
        <v>1</v>
      </c>
      <c r="O5" s="475">
        <f ca="1">'[2]8'!BC$12*$F5/100</f>
        <v>0.35</v>
      </c>
      <c r="P5" s="475">
        <f ca="1">'[2]8'!BD$12*$F5/100</f>
        <v>0</v>
      </c>
      <c r="Q5" s="936"/>
      <c r="R5" s="936"/>
      <c r="S5" s="936"/>
      <c r="T5" s="936"/>
      <c r="U5" s="936"/>
    </row>
    <row r="6" spans="2:21">
      <c r="B6" s="441">
        <v>6291</v>
      </c>
      <c r="C6" s="572" t="s">
        <v>1085</v>
      </c>
      <c r="D6" s="441">
        <v>10</v>
      </c>
      <c r="E6" s="248">
        <f ca="1">'[2]6'!E$312*$F6/100</f>
        <v>1.4</v>
      </c>
      <c r="F6" s="462">
        <f ca="1">'[2]6'!G$312*$F6/100</f>
        <v>0.17</v>
      </c>
      <c r="G6" s="462">
        <f ca="1">'[2]6'!I$312*$F6/100</f>
        <v>0.01</v>
      </c>
      <c r="H6" s="462">
        <f ca="1">'[2]6'!K$312*$F6/100</f>
        <v>0.26</v>
      </c>
      <c r="I6" s="248">
        <f ca="1">'[2]6'!O$312*$F6/100</f>
        <v>0.9</v>
      </c>
      <c r="J6" s="471">
        <f ca="1">'[2]6'!R$312*$F6/100</f>
        <v>0.03</v>
      </c>
      <c r="K6" s="472">
        <f ca="1">'[2]6'!AE$312*$F6/100</f>
        <v>0</v>
      </c>
      <c r="L6" s="473">
        <f ca="1">'[2]6'!AM$312*$F6/100</f>
        <v>4.0000000000000001E-3</v>
      </c>
      <c r="M6" s="474">
        <f ca="1">'[2]6'!AN$312*$F6/100</f>
        <v>5.0000000000000001E-3</v>
      </c>
      <c r="N6" s="472">
        <f ca="1">'[2]6'!AV$312*$F6/100</f>
        <v>0.8</v>
      </c>
      <c r="O6" s="475">
        <f ca="1">'[2]6'!BC$312*$F6/100</f>
        <v>0.13</v>
      </c>
      <c r="P6" s="475">
        <f ca="1">'[2]6'!BD$312*$F6/100</f>
        <v>0</v>
      </c>
      <c r="Q6" s="936"/>
      <c r="R6" s="936"/>
      <c r="S6" s="936"/>
      <c r="T6" s="936"/>
      <c r="U6" s="936"/>
    </row>
    <row r="7" spans="2:21">
      <c r="B7" s="441">
        <v>6245</v>
      </c>
      <c r="C7" s="572" t="s">
        <v>36</v>
      </c>
      <c r="D7" s="441">
        <v>15</v>
      </c>
      <c r="E7" s="248">
        <f ca="1">'[2]6'!E$262*$F7/100</f>
        <v>3.3</v>
      </c>
      <c r="F7" s="462">
        <f ca="1">'[2]6'!G$262*$F7/100</f>
        <v>0.13500000000000001</v>
      </c>
      <c r="G7" s="462">
        <f ca="1">'[2]6'!I$262*$F7/100</f>
        <v>0.03</v>
      </c>
      <c r="H7" s="462">
        <f ca="1">'[2]6'!K$262*$F7/100</f>
        <v>0.76500000000000001</v>
      </c>
      <c r="I7" s="248">
        <f ca="1">'[2]6'!O$262*$F7/100</f>
        <v>1.65</v>
      </c>
      <c r="J7" s="471">
        <f ca="1">'[2]6'!R$262*$F7/100</f>
        <v>0.06</v>
      </c>
      <c r="K7" s="472">
        <f ca="1">'[2]6'!AE$262*$F7/100</f>
        <v>4.95</v>
      </c>
      <c r="L7" s="473">
        <f ca="1">'[2]6'!AM$262*$F7/100</f>
        <v>4.4999999999999997E-3</v>
      </c>
      <c r="M7" s="474">
        <f ca="1">'[2]6'!AN$262*$F7/100</f>
        <v>4.4999999999999997E-3</v>
      </c>
      <c r="N7" s="472">
        <f ca="1">'[2]6'!AV$262*$F7/100</f>
        <v>11.4</v>
      </c>
      <c r="O7" s="475">
        <f ca="1">'[2]6'!BC$262*$F7/100</f>
        <v>0.34499999999999997</v>
      </c>
      <c r="P7" s="475">
        <f ca="1">'[2]6'!BD$262*$F7/100</f>
        <v>0</v>
      </c>
      <c r="Q7" s="936"/>
      <c r="R7" s="936"/>
      <c r="S7" s="936"/>
      <c r="T7" s="936"/>
      <c r="U7" s="936"/>
    </row>
    <row r="8" spans="2:21">
      <c r="B8" s="441">
        <v>6150</v>
      </c>
      <c r="C8" s="572" t="s">
        <v>75</v>
      </c>
      <c r="D8" s="441">
        <v>20</v>
      </c>
      <c r="E8" s="248">
        <f ca="1">'[2]6'!E$160*$F8/100</f>
        <v>6</v>
      </c>
      <c r="F8" s="462">
        <f ca="1">'[2]6'!G$160*$F8/100</f>
        <v>0.7</v>
      </c>
      <c r="G8" s="462">
        <f ca="1">'[2]6'!I$160*$F8/100</f>
        <v>0.04</v>
      </c>
      <c r="H8" s="462">
        <f ca="1">'[2]6'!K$160*$F8/100</f>
        <v>1.1000000000000001</v>
      </c>
      <c r="I8" s="248">
        <f ca="1">'[2]6'!O$160*$F8/100</f>
        <v>3.4</v>
      </c>
      <c r="J8" s="471">
        <f ca="1">'[2]6'!R$160*$F8/100</f>
        <v>0.08</v>
      </c>
      <c r="K8" s="472">
        <f ca="1">'[2]6'!AE$160*$F8/100</f>
        <v>0.2</v>
      </c>
      <c r="L8" s="473">
        <f ca="1">'[2]6'!AM$160*$F8/100</f>
        <v>8.0000000000000002E-3</v>
      </c>
      <c r="M8" s="474">
        <f ca="1">'[2]6'!AN$160*$F8/100</f>
        <v>1.7999999999999999E-2</v>
      </c>
      <c r="N8" s="472">
        <f ca="1">'[2]6'!AV$160*$F8/100</f>
        <v>1.6</v>
      </c>
      <c r="O8" s="475">
        <f ca="1">'[2]6'!BC$160*$F8/100</f>
        <v>0.66</v>
      </c>
      <c r="P8" s="475">
        <f ca="1">'[2]6'!BD$160*$F8/100</f>
        <v>0</v>
      </c>
      <c r="Q8" s="936"/>
      <c r="R8" s="936"/>
      <c r="S8" s="936"/>
      <c r="T8" s="936"/>
      <c r="U8" s="936"/>
    </row>
    <row r="9" spans="2:21">
      <c r="B9" s="441">
        <v>6227</v>
      </c>
      <c r="C9" s="572" t="s">
        <v>27</v>
      </c>
      <c r="D9" s="441">
        <v>10</v>
      </c>
      <c r="E9" s="248">
        <f ca="1">'[2]6'!E$243*$F9/100</f>
        <v>3.1</v>
      </c>
      <c r="F9" s="462">
        <f ca="1">'[2]6'!G$243*$F9/100</f>
        <v>0.15</v>
      </c>
      <c r="G9" s="462">
        <f ca="1">'[2]6'!I$243*$F9/100</f>
        <v>0.03</v>
      </c>
      <c r="H9" s="462">
        <f ca="1">'[2]6'!K$243*$F9/100</f>
        <v>0.7</v>
      </c>
      <c r="I9" s="248">
        <f ca="1">'[2]6'!O$243*$F9/100</f>
        <v>5.4</v>
      </c>
      <c r="J9" s="471">
        <f ca="1">'[2]6'!R$243*$F9/100</f>
        <v>7.0000000000000007E-2</v>
      </c>
      <c r="K9" s="472">
        <f ca="1">'[2]6'!AE$243*$F9/100</f>
        <v>15</v>
      </c>
      <c r="L9" s="473">
        <f ca="1">'[2]6'!AM$243*$F9/100</f>
        <v>5.0000000000000001E-3</v>
      </c>
      <c r="M9" s="474">
        <f ca="1">'[2]6'!AN$243*$F9/100</f>
        <v>8.9999999999999993E-3</v>
      </c>
      <c r="N9" s="472">
        <f ca="1">'[2]6'!AV$243*$F9/100</f>
        <v>3.1</v>
      </c>
      <c r="O9" s="475">
        <f ca="1">'[2]6'!BC$243*$F9/100</f>
        <v>0.28999999999999998</v>
      </c>
      <c r="P9" s="475">
        <f ca="1">'[2]6'!BD$243*$F9/100</f>
        <v>0</v>
      </c>
      <c r="Q9" s="936"/>
      <c r="R9" s="936"/>
      <c r="S9" s="936"/>
      <c r="T9" s="936"/>
      <c r="U9" s="936"/>
    </row>
    <row r="10" spans="2:21">
      <c r="B10" s="441">
        <v>14006</v>
      </c>
      <c r="C10" s="572" t="s">
        <v>15</v>
      </c>
      <c r="D10" s="570">
        <v>6</v>
      </c>
      <c r="E10" s="248">
        <f ca="1">'[2]14'!E$8*$F10/100</f>
        <v>55.26</v>
      </c>
      <c r="F10" s="462">
        <f ca="1">'[2]14'!G$8*$F10/100</f>
        <v>0</v>
      </c>
      <c r="G10" s="462">
        <f ca="1">'[2]14'!I$8*$F10/100</f>
        <v>6</v>
      </c>
      <c r="H10" s="462">
        <f ca="1">'[2]14'!K$8*$F10/100</f>
        <v>0</v>
      </c>
      <c r="I10" s="248">
        <f ca="1">'[2]14'!O$8*$F10/100</f>
        <v>0</v>
      </c>
      <c r="J10" s="471">
        <f ca="1">'[2]14'!R$8*$F10/100</f>
        <v>0</v>
      </c>
      <c r="K10" s="472">
        <f ca="1">'[2]14'!AE$8*$F10/100</f>
        <v>0</v>
      </c>
      <c r="L10" s="473">
        <f ca="1">'[2]14'!AM$8*$F10/100</f>
        <v>0</v>
      </c>
      <c r="M10" s="474">
        <f ca="1">'[2]14'!AN$8*$F10/100</f>
        <v>0</v>
      </c>
      <c r="N10" s="472">
        <f ca="1">'[2]14'!AV$8*$F10/100</f>
        <v>0</v>
      </c>
      <c r="O10" s="475">
        <f ca="1">'[2]14'!BC$8*$F10/100</f>
        <v>0</v>
      </c>
      <c r="P10" s="475">
        <f ca="1">'[2]14'!BD$8*$F10/100</f>
        <v>0</v>
      </c>
      <c r="Q10" s="936"/>
      <c r="R10" s="936"/>
      <c r="S10" s="936"/>
      <c r="T10" s="936"/>
      <c r="U10" s="936"/>
    </row>
    <row r="11" spans="2:21">
      <c r="B11" s="441">
        <v>6103</v>
      </c>
      <c r="C11" s="572" t="s">
        <v>70</v>
      </c>
      <c r="D11" s="441">
        <v>1</v>
      </c>
      <c r="E11" s="248">
        <f ca="1">'[2]6'!E$111*$F11/100</f>
        <v>0.3</v>
      </c>
      <c r="F11" s="462">
        <f ca="1">'[2]6'!G$111*$F11/100</f>
        <v>9.0000000000000011E-3</v>
      </c>
      <c r="G11" s="462">
        <f ca="1">'[2]6'!I$111*$F11/100</f>
        <v>3.0000000000000001E-3</v>
      </c>
      <c r="H11" s="462">
        <f ca="1">'[2]6'!K$111*$F11/100</f>
        <v>6.6000000000000003E-2</v>
      </c>
      <c r="I11" s="248">
        <f ca="1">'[2]6'!O$111*$F11/100</f>
        <v>0.12</v>
      </c>
      <c r="J11" s="471">
        <f ca="1">'[2]6'!R$111*$F11/100</f>
        <v>5.0000000000000001E-3</v>
      </c>
      <c r="K11" s="472">
        <f ca="1">'[2]6'!AE$111*$F11/100</f>
        <v>0</v>
      </c>
      <c r="L11" s="473">
        <f ca="1">'[2]6'!AM$111*$F11/100</f>
        <v>2.9999999999999997E-4</v>
      </c>
      <c r="M11" s="474">
        <f ca="1">'[2]6'!AN$111*$F11/100</f>
        <v>2.0000000000000001E-4</v>
      </c>
      <c r="N11" s="472">
        <f ca="1">'[2]6'!AV$111*$F11/100</f>
        <v>0.02</v>
      </c>
      <c r="O11" s="475">
        <f ca="1">'[2]6'!BC$111*$F11/100</f>
        <v>2.1000000000000001E-2</v>
      </c>
      <c r="P11" s="475">
        <f ca="1">'[2]6'!BD$111*$F11/100</f>
        <v>0</v>
      </c>
      <c r="Q11" s="936"/>
      <c r="R11" s="936"/>
      <c r="S11" s="936"/>
      <c r="T11" s="936"/>
      <c r="U11" s="936"/>
    </row>
    <row r="12" spans="2:21">
      <c r="B12" s="441">
        <v>6223</v>
      </c>
      <c r="C12" s="572" t="s">
        <v>81</v>
      </c>
      <c r="D12" s="441">
        <v>1</v>
      </c>
      <c r="E12" s="248">
        <f ca="1">'[2]6'!E$239*$F12/100</f>
        <v>1.34</v>
      </c>
      <c r="F12" s="462">
        <f ca="1">'[2]6'!G$239*$F12/100</f>
        <v>0.06</v>
      </c>
      <c r="G12" s="462">
        <f ca="1">'[2]6'!I$239*$F12/100</f>
        <v>1.3000000000000001E-2</v>
      </c>
      <c r="H12" s="462">
        <f ca="1">'[2]6'!K$239*$F12/100</f>
        <v>0.26300000000000001</v>
      </c>
      <c r="I12" s="248">
        <f ca="1">'[2]6'!O$239*$F12/100</f>
        <v>0.14000000000000001</v>
      </c>
      <c r="J12" s="471">
        <f ca="1">'[2]6'!R$239*$F12/100</f>
        <v>8.0000000000000002E-3</v>
      </c>
      <c r="K12" s="472">
        <f ca="1">'[2]6'!AE$239*$F12/100</f>
        <v>0</v>
      </c>
      <c r="L12" s="473">
        <f ca="1">'[2]6'!AM$239*$F12/100</f>
        <v>1.9E-3</v>
      </c>
      <c r="M12" s="474">
        <f ca="1">'[2]6'!AN$239*$F12/100</f>
        <v>7.000000000000001E-4</v>
      </c>
      <c r="N12" s="472">
        <f ca="1">'[2]6'!AV$239*$F12/100</f>
        <v>0.1</v>
      </c>
      <c r="O12" s="475">
        <f ca="1">'[2]6'!BC$239*$F12/100</f>
        <v>5.7000000000000002E-2</v>
      </c>
      <c r="P12" s="475">
        <f ca="1">'[2]6'!BD$239*$F12/100</f>
        <v>0</v>
      </c>
      <c r="Q12" s="936"/>
      <c r="R12" s="936"/>
      <c r="S12" s="936"/>
      <c r="T12" s="936"/>
      <c r="U12" s="936"/>
    </row>
    <row r="13" spans="2:21">
      <c r="B13" s="441">
        <v>16001</v>
      </c>
      <c r="C13" s="572" t="s">
        <v>78</v>
      </c>
      <c r="D13" s="570">
        <v>3</v>
      </c>
      <c r="E13" s="248">
        <f ca="1">'[2]16'!E$2*$F13/100</f>
        <v>3.27</v>
      </c>
      <c r="F13" s="462">
        <f ca="1">'[2]16'!G$2*$F13/100</f>
        <v>1.2000000000000002E-2</v>
      </c>
      <c r="G13" s="462">
        <f ca="1">'[2]16'!I$2*$F13/100</f>
        <v>0</v>
      </c>
      <c r="H13" s="462">
        <f ca="1">'[2]16'!K$2*$F13/100</f>
        <v>0.14700000000000002</v>
      </c>
      <c r="I13" s="248">
        <f ca="1">'[2]16'!O$2*$F13/100</f>
        <v>0.09</v>
      </c>
      <c r="J13" s="471">
        <f ca="1">'[2]16'!R$2*$F13/100</f>
        <v>0</v>
      </c>
      <c r="K13" s="472">
        <f ca="1">'[2]16'!AE$2*$F13/100</f>
        <v>0</v>
      </c>
      <c r="L13" s="473">
        <f ca="1">'[2]16'!AM$2*$F13/100</f>
        <v>0</v>
      </c>
      <c r="M13" s="474">
        <f ca="1">'[2]16'!AN$2*$F13/100</f>
        <v>0</v>
      </c>
      <c r="N13" s="472">
        <f ca="1">'[2]16'!AV$2*$F13/100</f>
        <v>0</v>
      </c>
      <c r="O13" s="475">
        <f ca="1">'[2]16'!BC$2*$F13/100</f>
        <v>0</v>
      </c>
      <c r="P13" s="475">
        <f ca="1">'[2]16'!BD$2*$F13/100</f>
        <v>0</v>
      </c>
      <c r="Q13" s="936"/>
      <c r="R13" s="936"/>
      <c r="S13" s="936"/>
      <c r="T13" s="936"/>
      <c r="U13" s="936"/>
    </row>
    <row r="14" spans="2:21">
      <c r="B14" s="441">
        <v>3003</v>
      </c>
      <c r="C14" s="572" t="s">
        <v>4</v>
      </c>
      <c r="D14" s="441">
        <v>2</v>
      </c>
      <c r="E14" s="248">
        <f ca="1">'[2]3'!E$4*$F14/100</f>
        <v>7.68</v>
      </c>
      <c r="F14" s="462">
        <f ca="1">'[2]3'!G$4*$F14/100</f>
        <v>0</v>
      </c>
      <c r="G14" s="462">
        <f ca="1">'[2]3'!I$4*$F14/100</f>
        <v>0</v>
      </c>
      <c r="H14" s="462">
        <f ca="1">'[2]3'!K$4*$F14/100</f>
        <v>1.984</v>
      </c>
      <c r="I14" s="248">
        <f ca="1">'[2]3'!O$4*$F14/100</f>
        <v>0.02</v>
      </c>
      <c r="J14" s="471">
        <f ca="1">'[2]3'!R$4*$F14/100</f>
        <v>0</v>
      </c>
      <c r="K14" s="472">
        <f ca="1">'[2]3'!AE$4*$F14/100</f>
        <v>0</v>
      </c>
      <c r="L14" s="473">
        <f ca="1">'[2]3'!AM$4*$F14/100</f>
        <v>0</v>
      </c>
      <c r="M14" s="474">
        <f ca="1">'[2]3'!AN$4*$F14/100</f>
        <v>0</v>
      </c>
      <c r="N14" s="472">
        <f ca="1">'[2]3'!AV$4*$F14/100</f>
        <v>0</v>
      </c>
      <c r="O14" s="475">
        <f ca="1">'[2]3'!BC$4*$F14/100</f>
        <v>0</v>
      </c>
      <c r="P14" s="475">
        <f ca="1">'[2]3'!BD$4*$F14/100</f>
        <v>0</v>
      </c>
      <c r="Q14" s="936"/>
      <c r="R14" s="936"/>
      <c r="S14" s="936"/>
      <c r="T14" s="936"/>
      <c r="U14" s="936"/>
    </row>
    <row r="15" spans="2:21">
      <c r="B15" s="441">
        <v>17007</v>
      </c>
      <c r="C15" s="572" t="s">
        <v>5</v>
      </c>
      <c r="D15" s="441">
        <v>4</v>
      </c>
      <c r="E15" s="248">
        <f ca="1">'[2]17'!E$8*$F15/100</f>
        <v>2.84</v>
      </c>
      <c r="F15" s="462">
        <f ca="1">'[2]17'!G$8*$F15/100</f>
        <v>0.308</v>
      </c>
      <c r="G15" s="462">
        <f ca="1">'[2]17'!I$8*$F15/100</f>
        <v>0</v>
      </c>
      <c r="H15" s="462">
        <f ca="1">'[2]17'!K$8*$F15/100</f>
        <v>0.40399999999999997</v>
      </c>
      <c r="I15" s="248">
        <f ca="1">'[2]17'!O$8*$F15/100</f>
        <v>1.1599999999999999</v>
      </c>
      <c r="J15" s="471">
        <f ca="1">'[2]17'!R$8*$F15/100</f>
        <v>6.8000000000000005E-2</v>
      </c>
      <c r="K15" s="472">
        <f ca="1">'[2]17'!AE$8*$F15/100</f>
        <v>0</v>
      </c>
      <c r="L15" s="473">
        <f ca="1">'[2]17'!AM$8*$F15/100</f>
        <v>2E-3</v>
      </c>
      <c r="M15" s="474">
        <f ca="1">'[2]17'!AN$8*$F15/100</f>
        <v>6.8000000000000005E-3</v>
      </c>
      <c r="N15" s="472">
        <f ca="1">'[2]17'!AV$8*$F15/100</f>
        <v>0</v>
      </c>
      <c r="O15" s="475">
        <f ca="1">'[2]17'!BC$8*$F15/100</f>
        <v>0</v>
      </c>
      <c r="P15" s="475">
        <f ca="1">'[2]17'!BD$8*$F15/100</f>
        <v>0.57999999999999996</v>
      </c>
      <c r="Q15" s="936"/>
      <c r="R15" s="936"/>
      <c r="S15" s="936"/>
      <c r="T15" s="936"/>
      <c r="U15" s="936"/>
    </row>
    <row r="16" spans="2:21">
      <c r="B16" s="441">
        <v>17012</v>
      </c>
      <c r="C16" s="572" t="s">
        <v>0</v>
      </c>
      <c r="D16" s="441">
        <v>1.5</v>
      </c>
      <c r="E16" s="248">
        <f ca="1">'[2]17'!E$13*$F16/100</f>
        <v>0</v>
      </c>
      <c r="F16" s="462">
        <f ca="1">'[2]17'!G$13*$F16/100</f>
        <v>0</v>
      </c>
      <c r="G16" s="462">
        <f ca="1">'[2]17'!I$13*$F16/100</f>
        <v>0</v>
      </c>
      <c r="H16" s="462">
        <f ca="1">'[2]17'!K$13*$F16/100</f>
        <v>0</v>
      </c>
      <c r="I16" s="248">
        <f ca="1">'[2]17'!O$13*$F16/100</f>
        <v>0.33</v>
      </c>
      <c r="J16" s="471">
        <f ca="1">'[2]17'!R$13*$F16/100</f>
        <v>0</v>
      </c>
      <c r="K16" s="472">
        <f ca="1">'[2]17'!AE$13*$F16/100</f>
        <v>0</v>
      </c>
      <c r="L16" s="473">
        <f ca="1">'[2]17'!AM$13*$F16/100</f>
        <v>0</v>
      </c>
      <c r="M16" s="474">
        <f ca="1">'[2]17'!AN$13*$F16/100</f>
        <v>0</v>
      </c>
      <c r="N16" s="472">
        <f ca="1">'[2]17'!AV$13*$F16/100</f>
        <v>0</v>
      </c>
      <c r="O16" s="475">
        <f ca="1">'[2]17'!BC$13*$F16/100</f>
        <v>0</v>
      </c>
      <c r="P16" s="475">
        <f ca="1">'[2]17'!BD$13*$F16/100</f>
        <v>1.4864999999999997</v>
      </c>
      <c r="Q16" s="936"/>
      <c r="R16" s="936"/>
      <c r="S16" s="936"/>
      <c r="T16" s="936"/>
      <c r="U16" s="936"/>
    </row>
    <row r="17" spans="2:21">
      <c r="B17" s="441">
        <v>17064</v>
      </c>
      <c r="C17" s="572" t="s">
        <v>2289</v>
      </c>
      <c r="D17" s="441">
        <v>0.05</v>
      </c>
      <c r="E17" s="248">
        <v>0</v>
      </c>
      <c r="F17" s="462">
        <v>0</v>
      </c>
      <c r="G17" s="462">
        <v>0</v>
      </c>
      <c r="H17" s="462">
        <v>0</v>
      </c>
      <c r="I17" s="248">
        <v>0</v>
      </c>
      <c r="J17" s="471">
        <v>0</v>
      </c>
      <c r="K17" s="472">
        <v>0</v>
      </c>
      <c r="L17" s="473">
        <v>0</v>
      </c>
      <c r="M17" s="474">
        <v>0</v>
      </c>
      <c r="N17" s="472">
        <v>0</v>
      </c>
      <c r="O17" s="475">
        <v>0</v>
      </c>
      <c r="P17" s="475">
        <v>0</v>
      </c>
      <c r="Q17" s="936"/>
      <c r="R17" s="936"/>
      <c r="S17" s="936"/>
      <c r="T17" s="936"/>
      <c r="U17" s="936"/>
    </row>
    <row r="18" spans="2:21">
      <c r="B18" s="571">
        <v>14002</v>
      </c>
      <c r="C18" s="573" t="s">
        <v>14</v>
      </c>
      <c r="D18" s="571">
        <v>2</v>
      </c>
      <c r="E18" s="267">
        <f ca="1">'[2]14'!E$3*$F18/100</f>
        <v>18.420000000000002</v>
      </c>
      <c r="F18" s="268">
        <f ca="1">'[2]14'!G$3*$F18/100</f>
        <v>0</v>
      </c>
      <c r="G18" s="268">
        <f ca="1">'[2]14'!I$3*$F18/100</f>
        <v>2</v>
      </c>
      <c r="H18" s="268">
        <f ca="1">'[2]14'!K$3*$F18/100</f>
        <v>0</v>
      </c>
      <c r="I18" s="267">
        <f ca="1">'[2]14'!O$3*$F18/100</f>
        <v>0.02</v>
      </c>
      <c r="J18" s="268">
        <f ca="1">'[2]14'!R$3*$F18/100</f>
        <v>2E-3</v>
      </c>
      <c r="K18" s="270">
        <f ca="1">'[2]14'!AE$3*$F18/100</f>
        <v>0</v>
      </c>
      <c r="L18" s="271">
        <f ca="1">'[2]14'!AM$3*$F18/100</f>
        <v>0</v>
      </c>
      <c r="M18" s="272">
        <f ca="1">'[2]14'!AN$3*$F18/100</f>
        <v>0</v>
      </c>
      <c r="N18" s="270">
        <f ca="1">'[2]14'!AV$3*$F18/100</f>
        <v>0</v>
      </c>
      <c r="O18" s="273">
        <f ca="1">'[2]14'!BC$3*$F18/100</f>
        <v>0</v>
      </c>
      <c r="P18" s="273">
        <f ca="1">'[2]14'!BD$3*$F18/100</f>
        <v>0</v>
      </c>
      <c r="Q18" s="937"/>
      <c r="R18" s="937"/>
      <c r="S18" s="937"/>
      <c r="T18" s="937"/>
      <c r="U18" s="937"/>
    </row>
    <row r="19" spans="2:21">
      <c r="B19" s="165"/>
      <c r="C19" s="484" t="s">
        <v>895</v>
      </c>
      <c r="D19" s="441">
        <f t="shared" ref="D19:P19" si="0">SUM(D3:D18)</f>
        <v>135.55000000000001</v>
      </c>
      <c r="E19" s="248">
        <f t="shared" ca="1" si="0"/>
        <v>254.41000000000003</v>
      </c>
      <c r="F19" s="462">
        <f t="shared" ca="1" si="0"/>
        <v>8.0439999999999987</v>
      </c>
      <c r="G19" s="462">
        <f t="shared" ca="1" si="0"/>
        <v>10.686</v>
      </c>
      <c r="H19" s="462">
        <f t="shared" ca="1" si="0"/>
        <v>30.188999999999997</v>
      </c>
      <c r="I19" s="248">
        <f t="shared" ca="1" si="0"/>
        <v>18.529999999999998</v>
      </c>
      <c r="J19" s="471">
        <f t="shared" ca="1" si="0"/>
        <v>0.70300000000000007</v>
      </c>
      <c r="K19" s="472">
        <f t="shared" ca="1" si="0"/>
        <v>20.95</v>
      </c>
      <c r="L19" s="473">
        <f t="shared" ca="1" si="0"/>
        <v>0.23370000000000002</v>
      </c>
      <c r="M19" s="474">
        <f t="shared" ca="1" si="0"/>
        <v>0.11120000000000002</v>
      </c>
      <c r="N19" s="472">
        <f t="shared" ca="1" si="0"/>
        <v>18.220000000000002</v>
      </c>
      <c r="O19" s="475">
        <f t="shared" ca="1" si="0"/>
        <v>2.1229999999999998</v>
      </c>
      <c r="P19" s="475">
        <f t="shared" ca="1" si="0"/>
        <v>2.0864999999999996</v>
      </c>
      <c r="Q19" s="478">
        <v>0</v>
      </c>
      <c r="R19" s="478">
        <v>1</v>
      </c>
      <c r="S19" s="478">
        <v>1</v>
      </c>
      <c r="T19" s="478">
        <v>0</v>
      </c>
      <c r="U19" s="478">
        <v>0</v>
      </c>
    </row>
    <row r="20" spans="2:21">
      <c r="D20" s="14"/>
      <c r="E20" s="14"/>
      <c r="F20" s="14"/>
      <c r="G20" s="14"/>
    </row>
    <row r="21" spans="2:21">
      <c r="C21" s="10"/>
      <c r="D21" s="17"/>
      <c r="E21" s="18"/>
      <c r="F21" s="17"/>
      <c r="G21" s="18"/>
      <c r="H21" s="11"/>
      <c r="I21" s="12"/>
      <c r="J21" s="12"/>
      <c r="K21" s="12"/>
      <c r="L21" s="12"/>
      <c r="M21" s="12"/>
      <c r="N21" s="12"/>
      <c r="O21" s="12"/>
      <c r="P21" s="12"/>
    </row>
    <row r="22" spans="2:21">
      <c r="C22" s="10"/>
      <c r="D22" s="1"/>
      <c r="E22" s="12"/>
      <c r="F22" s="12"/>
      <c r="G22" s="12"/>
      <c r="H22" s="12"/>
      <c r="I22" s="1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2:21">
      <c r="C26" s="10"/>
      <c r="D26" s="1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2:21">
      <c r="C27" s="10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2:21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</sheetData>
  <mergeCells count="1">
    <mergeCell ref="Q3:U18"/>
  </mergeCells>
  <phoneticPr fontId="1"/>
  <pageMargins left="0.7" right="0.7" top="0.75" bottom="0.75" header="0.3" footer="0.3"/>
  <pageSetup paperSize="9" scale="79" orientation="landscape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2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78" customWidth="1"/>
    <col min="3" max="3" width="24.75" style="59" customWidth="1"/>
    <col min="4" max="16" width="11.125" style="42" customWidth="1"/>
    <col min="17" max="21" width="9" style="42" customWidth="1"/>
    <col min="22" max="16384" width="8.875" style="42"/>
  </cols>
  <sheetData>
    <row r="1" spans="2:21" s="478" customFormat="1">
      <c r="B1" s="30" t="s">
        <v>1661</v>
      </c>
    </row>
    <row r="2" spans="2:21" s="478" customFormat="1" ht="27" customHeight="1">
      <c r="B2" s="19" t="s">
        <v>922</v>
      </c>
      <c r="C2" s="19" t="s">
        <v>923</v>
      </c>
      <c r="D2" s="20" t="s">
        <v>1653</v>
      </c>
      <c r="E2" s="20" t="s">
        <v>924</v>
      </c>
      <c r="F2" s="20" t="s">
        <v>1654</v>
      </c>
      <c r="G2" s="20" t="s">
        <v>1655</v>
      </c>
      <c r="H2" s="20" t="s">
        <v>1656</v>
      </c>
      <c r="I2" s="20" t="s">
        <v>925</v>
      </c>
      <c r="J2" s="20" t="s">
        <v>926</v>
      </c>
      <c r="K2" s="20" t="s">
        <v>927</v>
      </c>
      <c r="L2" s="20" t="s">
        <v>1657</v>
      </c>
      <c r="M2" s="20" t="s">
        <v>1658</v>
      </c>
      <c r="N2" s="20" t="s">
        <v>928</v>
      </c>
      <c r="O2" s="20" t="s">
        <v>1659</v>
      </c>
      <c r="P2" s="20" t="s">
        <v>1660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11121</v>
      </c>
      <c r="C3" s="623" t="s">
        <v>2298</v>
      </c>
      <c r="D3" s="42">
        <v>50</v>
      </c>
      <c r="E3" s="42">
        <v>79</v>
      </c>
      <c r="F3" s="42">
        <v>9.9</v>
      </c>
      <c r="G3" s="42">
        <v>3.9</v>
      </c>
      <c r="H3" s="42">
        <v>0.1</v>
      </c>
      <c r="I3" s="42">
        <v>2</v>
      </c>
      <c r="J3" s="42">
        <v>0.6</v>
      </c>
      <c r="K3" s="42">
        <v>2</v>
      </c>
      <c r="L3" s="42">
        <v>0.36</v>
      </c>
      <c r="M3" s="42">
        <v>0.14000000000000001</v>
      </c>
      <c r="N3" s="42">
        <v>1</v>
      </c>
      <c r="O3" s="42">
        <v>0</v>
      </c>
      <c r="P3" s="42">
        <v>0.1</v>
      </c>
      <c r="Q3" s="964"/>
      <c r="R3" s="964"/>
      <c r="S3" s="964"/>
      <c r="T3" s="964"/>
      <c r="U3" s="964"/>
    </row>
    <row r="4" spans="2:21">
      <c r="B4" s="441">
        <v>6103</v>
      </c>
      <c r="C4" s="623" t="s">
        <v>70</v>
      </c>
      <c r="D4" s="42">
        <v>5</v>
      </c>
      <c r="E4" s="42">
        <v>2</v>
      </c>
      <c r="F4" s="42">
        <v>0</v>
      </c>
      <c r="G4" s="42">
        <v>0</v>
      </c>
      <c r="H4" s="42">
        <v>0.3</v>
      </c>
      <c r="I4" s="42">
        <v>1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0.1</v>
      </c>
      <c r="P4" s="42">
        <v>0</v>
      </c>
      <c r="Q4" s="965"/>
      <c r="R4" s="965"/>
      <c r="S4" s="965"/>
      <c r="T4" s="965"/>
      <c r="U4" s="965"/>
    </row>
    <row r="5" spans="2:21">
      <c r="B5" s="441">
        <v>6061</v>
      </c>
      <c r="C5" s="623" t="s">
        <v>59</v>
      </c>
      <c r="D5" s="42">
        <v>120</v>
      </c>
      <c r="E5" s="42">
        <v>28</v>
      </c>
      <c r="F5" s="42">
        <v>1.6</v>
      </c>
      <c r="G5" s="42">
        <v>0.2</v>
      </c>
      <c r="H5" s="42">
        <v>6.2</v>
      </c>
      <c r="I5" s="42">
        <v>52</v>
      </c>
      <c r="J5" s="42">
        <v>0.4</v>
      </c>
      <c r="K5" s="42">
        <v>5</v>
      </c>
      <c r="L5" s="42">
        <v>0.05</v>
      </c>
      <c r="M5" s="42">
        <v>0.04</v>
      </c>
      <c r="N5" s="42">
        <v>49</v>
      </c>
      <c r="O5" s="42">
        <v>2.2000000000000002</v>
      </c>
      <c r="P5" s="42">
        <v>0</v>
      </c>
      <c r="Q5" s="965"/>
      <c r="R5" s="965"/>
      <c r="S5" s="965"/>
      <c r="T5" s="965"/>
      <c r="U5" s="965"/>
    </row>
    <row r="6" spans="2:21">
      <c r="B6" s="441">
        <v>14006</v>
      </c>
      <c r="C6" s="623" t="s">
        <v>15</v>
      </c>
      <c r="D6" s="42">
        <v>14</v>
      </c>
      <c r="E6" s="42">
        <v>129</v>
      </c>
      <c r="F6" s="42">
        <v>0</v>
      </c>
      <c r="G6" s="42">
        <v>14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965"/>
      <c r="R6" s="965"/>
      <c r="S6" s="965"/>
      <c r="T6" s="965"/>
      <c r="U6" s="965"/>
    </row>
    <row r="7" spans="2:21">
      <c r="B7" s="441">
        <v>6223</v>
      </c>
      <c r="C7" s="623" t="s">
        <v>81</v>
      </c>
      <c r="D7" s="42">
        <v>5</v>
      </c>
      <c r="E7" s="42">
        <v>7</v>
      </c>
      <c r="F7" s="42">
        <v>0.3</v>
      </c>
      <c r="G7" s="42">
        <v>0.1</v>
      </c>
      <c r="H7" s="42">
        <v>1.3</v>
      </c>
      <c r="I7" s="42">
        <v>1</v>
      </c>
      <c r="J7" s="42">
        <v>0</v>
      </c>
      <c r="K7" s="42">
        <v>0</v>
      </c>
      <c r="L7" s="42">
        <v>0.01</v>
      </c>
      <c r="M7" s="42">
        <v>0</v>
      </c>
      <c r="N7" s="42">
        <v>1</v>
      </c>
      <c r="O7" s="42">
        <v>0.3</v>
      </c>
      <c r="P7" s="42">
        <v>0</v>
      </c>
      <c r="Q7" s="965"/>
      <c r="R7" s="965"/>
      <c r="S7" s="965"/>
      <c r="T7" s="965"/>
      <c r="U7" s="965"/>
    </row>
    <row r="8" spans="2:21">
      <c r="B8" s="441">
        <v>6103</v>
      </c>
      <c r="C8" s="623" t="s">
        <v>70</v>
      </c>
      <c r="D8" s="42">
        <v>5</v>
      </c>
      <c r="E8" s="42">
        <v>2</v>
      </c>
      <c r="F8" s="42">
        <v>0</v>
      </c>
      <c r="G8" s="42">
        <v>0</v>
      </c>
      <c r="H8" s="42">
        <v>0.3</v>
      </c>
      <c r="I8" s="42">
        <v>1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0.1</v>
      </c>
      <c r="P8" s="42">
        <v>0</v>
      </c>
      <c r="Q8" s="965"/>
      <c r="R8" s="965"/>
      <c r="S8" s="965"/>
      <c r="T8" s="965"/>
      <c r="U8" s="965"/>
    </row>
    <row r="9" spans="2:21">
      <c r="B9" s="441">
        <v>6226</v>
      </c>
      <c r="C9" s="623" t="s">
        <v>2274</v>
      </c>
      <c r="D9" s="42">
        <v>20</v>
      </c>
      <c r="E9" s="42">
        <v>6</v>
      </c>
      <c r="F9" s="42">
        <v>0.1</v>
      </c>
      <c r="G9" s="42">
        <v>0</v>
      </c>
      <c r="H9" s="42">
        <v>1.4</v>
      </c>
      <c r="I9" s="42">
        <v>6</v>
      </c>
      <c r="J9" s="42">
        <v>0</v>
      </c>
      <c r="K9" s="42">
        <v>0</v>
      </c>
      <c r="L9" s="42">
        <v>0.01</v>
      </c>
      <c r="M9" s="42">
        <v>0.01</v>
      </c>
      <c r="N9" s="42">
        <v>2</v>
      </c>
      <c r="O9" s="42">
        <v>0.4</v>
      </c>
      <c r="P9" s="42">
        <v>0</v>
      </c>
      <c r="Q9" s="965"/>
      <c r="R9" s="965"/>
      <c r="S9" s="965"/>
      <c r="T9" s="965"/>
      <c r="U9" s="965"/>
    </row>
    <row r="10" spans="2:21">
      <c r="B10" s="441">
        <v>17004</v>
      </c>
      <c r="C10" s="623" t="s">
        <v>1086</v>
      </c>
      <c r="D10" s="42">
        <v>2</v>
      </c>
      <c r="E10" s="42">
        <v>1</v>
      </c>
      <c r="F10" s="42">
        <v>0</v>
      </c>
      <c r="G10" s="42">
        <v>0</v>
      </c>
      <c r="H10" s="42">
        <v>0.2</v>
      </c>
      <c r="I10" s="42">
        <v>1</v>
      </c>
      <c r="J10" s="42">
        <v>0</v>
      </c>
      <c r="K10" s="42">
        <v>2</v>
      </c>
      <c r="L10" s="42">
        <v>0</v>
      </c>
      <c r="M10" s="42">
        <v>0</v>
      </c>
      <c r="N10" s="42">
        <v>0</v>
      </c>
      <c r="O10" s="42">
        <v>0.1</v>
      </c>
      <c r="P10" s="42">
        <v>0.4</v>
      </c>
      <c r="Q10" s="965"/>
      <c r="R10" s="965"/>
      <c r="S10" s="965"/>
      <c r="T10" s="965"/>
      <c r="U10" s="965"/>
    </row>
    <row r="11" spans="2:21">
      <c r="B11" s="441">
        <v>17046</v>
      </c>
      <c r="C11" s="623" t="s">
        <v>80</v>
      </c>
      <c r="D11" s="42">
        <v>8</v>
      </c>
      <c r="E11" s="42">
        <v>15</v>
      </c>
      <c r="F11" s="42">
        <v>1</v>
      </c>
      <c r="G11" s="42">
        <v>0.4</v>
      </c>
      <c r="H11" s="42">
        <v>1.7</v>
      </c>
      <c r="I11" s="42">
        <v>10</v>
      </c>
      <c r="J11" s="42">
        <v>0.3</v>
      </c>
      <c r="K11" s="42">
        <v>0</v>
      </c>
      <c r="L11" s="42">
        <v>0</v>
      </c>
      <c r="M11" s="42">
        <v>0.01</v>
      </c>
      <c r="N11" s="42">
        <v>0</v>
      </c>
      <c r="O11" s="42">
        <v>0.3</v>
      </c>
      <c r="P11" s="42">
        <v>1</v>
      </c>
      <c r="Q11" s="965"/>
      <c r="R11" s="965"/>
      <c r="S11" s="965"/>
      <c r="T11" s="965"/>
      <c r="U11" s="965"/>
    </row>
    <row r="12" spans="2:21">
      <c r="B12" s="441">
        <v>16003</v>
      </c>
      <c r="C12" s="82" t="s">
        <v>74</v>
      </c>
      <c r="D12" s="510">
        <v>8</v>
      </c>
      <c r="E12" s="510">
        <v>9</v>
      </c>
      <c r="F12" s="510">
        <v>0</v>
      </c>
      <c r="G12" s="510">
        <v>0</v>
      </c>
      <c r="H12" s="510">
        <v>0.4</v>
      </c>
      <c r="I12" s="510">
        <v>0</v>
      </c>
      <c r="J12" s="510">
        <v>0</v>
      </c>
      <c r="K12" s="510">
        <v>0</v>
      </c>
      <c r="L12" s="510">
        <v>0</v>
      </c>
      <c r="M12" s="510">
        <v>0</v>
      </c>
      <c r="N12" s="510">
        <v>0</v>
      </c>
      <c r="O12" s="510">
        <v>0</v>
      </c>
      <c r="P12" s="510">
        <v>0</v>
      </c>
      <c r="Q12" s="965"/>
      <c r="R12" s="965"/>
      <c r="S12" s="965"/>
      <c r="T12" s="965"/>
      <c r="U12" s="965"/>
    </row>
    <row r="13" spans="2:21">
      <c r="B13" s="441">
        <v>17007</v>
      </c>
      <c r="C13" s="82" t="s">
        <v>5</v>
      </c>
      <c r="D13" s="510">
        <v>9</v>
      </c>
      <c r="E13" s="510">
        <v>6</v>
      </c>
      <c r="F13" s="510">
        <v>0.7</v>
      </c>
      <c r="G13" s="510">
        <v>0</v>
      </c>
      <c r="H13" s="510">
        <v>0.9</v>
      </c>
      <c r="I13" s="510">
        <v>3</v>
      </c>
      <c r="J13" s="510">
        <v>0.2</v>
      </c>
      <c r="K13" s="510">
        <v>0</v>
      </c>
      <c r="L13" s="510">
        <v>0</v>
      </c>
      <c r="M13" s="510">
        <v>0.02</v>
      </c>
      <c r="N13" s="510">
        <v>0</v>
      </c>
      <c r="O13" s="510">
        <v>0</v>
      </c>
      <c r="P13" s="510">
        <v>1.3</v>
      </c>
      <c r="Q13" s="965"/>
      <c r="R13" s="965"/>
      <c r="S13" s="965"/>
      <c r="T13" s="965"/>
      <c r="U13" s="965"/>
    </row>
    <row r="14" spans="2:21">
      <c r="B14" s="441">
        <v>3003</v>
      </c>
      <c r="C14" s="82" t="s">
        <v>4</v>
      </c>
      <c r="D14" s="510">
        <v>5</v>
      </c>
      <c r="E14" s="510">
        <v>19</v>
      </c>
      <c r="F14" s="510">
        <v>0</v>
      </c>
      <c r="G14" s="510">
        <v>0</v>
      </c>
      <c r="H14" s="510">
        <v>5</v>
      </c>
      <c r="I14" s="510">
        <v>0</v>
      </c>
      <c r="J14" s="510">
        <v>0</v>
      </c>
      <c r="K14" s="510">
        <v>0</v>
      </c>
      <c r="L14" s="510">
        <v>0</v>
      </c>
      <c r="M14" s="510">
        <v>0</v>
      </c>
      <c r="N14" s="510">
        <v>0</v>
      </c>
      <c r="O14" s="510">
        <v>0</v>
      </c>
      <c r="P14" s="510">
        <v>0</v>
      </c>
      <c r="Q14" s="965"/>
      <c r="R14" s="965"/>
      <c r="S14" s="965"/>
      <c r="T14" s="965"/>
      <c r="U14" s="965"/>
    </row>
    <row r="15" spans="2:21">
      <c r="B15" s="441">
        <v>14002</v>
      </c>
      <c r="C15" s="81" t="s">
        <v>14</v>
      </c>
      <c r="D15" s="60">
        <v>1</v>
      </c>
      <c r="E15" s="60">
        <v>9</v>
      </c>
      <c r="F15" s="60">
        <v>0</v>
      </c>
      <c r="G15" s="60">
        <v>1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966"/>
      <c r="R15" s="966"/>
      <c r="S15" s="966"/>
      <c r="T15" s="966"/>
      <c r="U15" s="966"/>
    </row>
    <row r="16" spans="2:21">
      <c r="B16" s="619"/>
      <c r="C16" s="484" t="s">
        <v>895</v>
      </c>
      <c r="D16" s="42">
        <v>252</v>
      </c>
      <c r="E16" s="42">
        <v>310</v>
      </c>
      <c r="F16" s="42">
        <v>13.7</v>
      </c>
      <c r="G16" s="42">
        <v>19.7</v>
      </c>
      <c r="H16" s="42">
        <v>17.8</v>
      </c>
      <c r="I16" s="42">
        <v>76</v>
      </c>
      <c r="J16" s="42">
        <v>1.6</v>
      </c>
      <c r="K16" s="42">
        <v>9</v>
      </c>
      <c r="L16" s="42">
        <v>0.44</v>
      </c>
      <c r="M16" s="42">
        <v>0.22</v>
      </c>
      <c r="N16" s="42">
        <v>53</v>
      </c>
      <c r="O16" s="42">
        <v>3.5</v>
      </c>
      <c r="P16" s="42">
        <v>2.8</v>
      </c>
      <c r="Q16" s="42">
        <v>0</v>
      </c>
      <c r="R16" s="42">
        <v>1</v>
      </c>
      <c r="S16" s="42">
        <v>2</v>
      </c>
      <c r="T16" s="42">
        <v>0</v>
      </c>
      <c r="U16" s="42">
        <v>0</v>
      </c>
    </row>
    <row r="17" spans="2:4">
      <c r="B17" s="441"/>
    </row>
    <row r="19" spans="2:4">
      <c r="C19" s="61"/>
      <c r="D19" s="510"/>
    </row>
    <row r="20" spans="2:4">
      <c r="C20" s="61"/>
      <c r="D20" s="510"/>
    </row>
    <row r="21" spans="2:4">
      <c r="C21" s="61"/>
      <c r="D21" s="510"/>
    </row>
    <row r="22" spans="2:4">
      <c r="C22" s="61"/>
      <c r="D22" s="510"/>
    </row>
    <row r="23" spans="2:4">
      <c r="C23" s="61"/>
      <c r="D23" s="510"/>
    </row>
    <row r="24" spans="2:4">
      <c r="C24" s="61"/>
      <c r="D24" s="510"/>
    </row>
    <row r="25" spans="2:4">
      <c r="C25" s="61"/>
      <c r="D25" s="510"/>
    </row>
    <row r="26" spans="2:4">
      <c r="C26" s="61"/>
      <c r="D26" s="510"/>
    </row>
    <row r="27" spans="2:4">
      <c r="C27" s="61"/>
      <c r="D27" s="510"/>
    </row>
    <row r="28" spans="2:4">
      <c r="C28" s="61"/>
      <c r="D28" s="510"/>
    </row>
    <row r="29" spans="2:4">
      <c r="C29" s="61"/>
      <c r="D29" s="510"/>
    </row>
    <row r="30" spans="2:4">
      <c r="C30" s="61"/>
      <c r="D30" s="510"/>
    </row>
    <row r="31" spans="2:4">
      <c r="C31" s="61"/>
      <c r="D31" s="510"/>
    </row>
    <row r="32" spans="2:4">
      <c r="C32" s="61"/>
      <c r="D32" s="510"/>
    </row>
    <row r="33" spans="3:4">
      <c r="C33" s="61"/>
      <c r="D33" s="510"/>
    </row>
    <row r="34" spans="3:4">
      <c r="C34" s="61"/>
      <c r="D34" s="510"/>
    </row>
    <row r="35" spans="3:4">
      <c r="C35" s="61"/>
      <c r="D35" s="510"/>
    </row>
    <row r="36" spans="3:4">
      <c r="C36" s="61"/>
      <c r="D36" s="510"/>
    </row>
    <row r="37" spans="3:4">
      <c r="C37" s="61"/>
      <c r="D37" s="510"/>
    </row>
    <row r="38" spans="3:4">
      <c r="C38" s="61"/>
      <c r="D38" s="510"/>
    </row>
    <row r="39" spans="3:4">
      <c r="C39" s="61"/>
      <c r="D39" s="510"/>
    </row>
    <row r="40" spans="3:4">
      <c r="C40" s="61"/>
      <c r="D40" s="510"/>
    </row>
    <row r="41" spans="3:4">
      <c r="C41" s="61"/>
      <c r="D41" s="510"/>
    </row>
    <row r="42" spans="3:4">
      <c r="C42" s="61"/>
      <c r="D42" s="510"/>
    </row>
    <row r="43" spans="3:4">
      <c r="C43" s="61"/>
      <c r="D43" s="510"/>
    </row>
    <row r="44" spans="3:4">
      <c r="C44" s="61"/>
      <c r="D44" s="510"/>
    </row>
    <row r="45" spans="3:4">
      <c r="C45" s="61"/>
      <c r="D45" s="510"/>
    </row>
    <row r="46" spans="3:4">
      <c r="C46" s="61"/>
      <c r="D46" s="510"/>
    </row>
    <row r="47" spans="3:4">
      <c r="C47" s="61"/>
      <c r="D47" s="510"/>
    </row>
    <row r="48" spans="3:4">
      <c r="C48" s="61"/>
      <c r="D48" s="510"/>
    </row>
    <row r="49" spans="3:4">
      <c r="C49" s="61"/>
      <c r="D49" s="510"/>
    </row>
    <row r="50" spans="3:4">
      <c r="C50" s="61"/>
      <c r="D50" s="510"/>
    </row>
    <row r="51" spans="3:4">
      <c r="C51" s="61"/>
      <c r="D51" s="510"/>
    </row>
    <row r="52" spans="3:4">
      <c r="C52" s="61"/>
      <c r="D52" s="510"/>
    </row>
  </sheetData>
  <mergeCells count="1">
    <mergeCell ref="Q3:U15"/>
  </mergeCells>
  <phoneticPr fontId="1"/>
  <pageMargins left="0.7" right="0.7" top="0.75" bottom="0.75" header="0.3" footer="0.3"/>
  <pageSetup paperSize="9" scale="62" orientation="landscape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6.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1965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11130</v>
      </c>
      <c r="C3" s="572" t="s">
        <v>1051</v>
      </c>
      <c r="D3" s="570">
        <v>40</v>
      </c>
      <c r="E3" s="248">
        <f ca="1">'[2]11'!E$131*$F3/100</f>
        <v>73.2</v>
      </c>
      <c r="F3" s="462">
        <f ca="1">'[2]11'!G$131*$F3/100</f>
        <v>8.1999999999999993</v>
      </c>
      <c r="G3" s="462">
        <f ca="1">'[2]11'!I$131*$F3/100</f>
        <v>4.08</v>
      </c>
      <c r="H3" s="462">
        <f ca="1">'[2]11'!K$131*$F3/100</f>
        <v>0.08</v>
      </c>
      <c r="I3" s="248">
        <f ca="1">'[2]11'!O$131*$F3/100</f>
        <v>1.6</v>
      </c>
      <c r="J3" s="471">
        <f ca="1">'[2]11'!R$131*$F3/100</f>
        <v>0.28000000000000003</v>
      </c>
      <c r="K3" s="472">
        <f ca="1">'[2]11'!AE$131*$F3/100</f>
        <v>1.6</v>
      </c>
      <c r="L3" s="473">
        <f ca="1">'[2]11'!AM$131*$F3/100</f>
        <v>0.36</v>
      </c>
      <c r="M3" s="474">
        <f ca="1">'[2]11'!AN$131*$F3/100</f>
        <v>8.4000000000000005E-2</v>
      </c>
      <c r="N3" s="472">
        <f ca="1">'[2]11'!AV$131*$F3/100</f>
        <v>0.4</v>
      </c>
      <c r="O3" s="475">
        <f ca="1">'[2]11'!BC$131*$F3/100</f>
        <v>0</v>
      </c>
      <c r="P3" s="475">
        <f ca="1">'[2]11'!BD$131*$F3/100</f>
        <v>0.04</v>
      </c>
      <c r="Q3" s="936"/>
      <c r="R3" s="936"/>
      <c r="S3" s="936"/>
      <c r="T3" s="936"/>
      <c r="U3" s="936"/>
    </row>
    <row r="4" spans="2:21">
      <c r="B4" s="441">
        <v>10344</v>
      </c>
      <c r="C4" s="572" t="s">
        <v>6</v>
      </c>
      <c r="D4" s="441">
        <v>20</v>
      </c>
      <c r="E4" s="248">
        <f ca="1">'[2]10'!E$369*$F4/100</f>
        <v>13.2</v>
      </c>
      <c r="F4" s="462">
        <f ca="1">'[2]10'!G$369*$F4/100</f>
        <v>2.98</v>
      </c>
      <c r="G4" s="462">
        <f ca="1">'[2]10'!I$369*$F4/100</f>
        <v>0.06</v>
      </c>
      <c r="H4" s="462">
        <f ca="1">'[2]10'!K$369*$F4/100</f>
        <v>0.02</v>
      </c>
      <c r="I4" s="248">
        <f ca="1">'[2]10'!O$369*$F4/100</f>
        <v>3.4</v>
      </c>
      <c r="J4" s="471">
        <f ca="1">'[2]10'!R$369*$F4/100</f>
        <v>0.02</v>
      </c>
      <c r="K4" s="472">
        <f ca="1">'[2]10'!AE$369*$F4/100</f>
        <v>1</v>
      </c>
      <c r="L4" s="473">
        <f ca="1">'[2]10'!AM$369*$F4/100</f>
        <v>6.0000000000000001E-3</v>
      </c>
      <c r="M4" s="474">
        <f ca="1">'[2]10'!AN$369*$F4/100</f>
        <v>0.01</v>
      </c>
      <c r="N4" s="472">
        <f ca="1">'[2]10'!AV$369*$F4/100</f>
        <v>0.2</v>
      </c>
      <c r="O4" s="475">
        <f ca="1">'[2]10'!BC$369*$F4/100</f>
        <v>0</v>
      </c>
      <c r="P4" s="475">
        <f ca="1">'[2]10'!BD$369*$F4/100</f>
        <v>0.14000000000000001</v>
      </c>
      <c r="Q4" s="936"/>
      <c r="R4" s="936"/>
      <c r="S4" s="936"/>
      <c r="T4" s="936"/>
      <c r="U4" s="936"/>
    </row>
    <row r="5" spans="2:21">
      <c r="B5" s="441">
        <v>8013</v>
      </c>
      <c r="C5" s="572" t="s">
        <v>49</v>
      </c>
      <c r="D5" s="441">
        <v>3</v>
      </c>
      <c r="E5" s="248">
        <f ca="1">'[2]8'!E$15*$F5/100</f>
        <v>5.46</v>
      </c>
      <c r="F5" s="462">
        <f ca="1">'[2]8'!G$15*$F5/100</f>
        <v>0.57900000000000007</v>
      </c>
      <c r="G5" s="462">
        <f ca="1">'[2]8'!I$15*$F5/100</f>
        <v>0.11100000000000002</v>
      </c>
      <c r="H5" s="462">
        <f ca="1">'[2]8'!K$15*$F5/100</f>
        <v>1.9019999999999999</v>
      </c>
      <c r="I5" s="248">
        <f ca="1">'[2]8'!O$15*$F5/100</f>
        <v>0.3</v>
      </c>
      <c r="J5" s="471">
        <f ca="1">'[2]8'!R$15*$F5/100</f>
        <v>5.0999999999999997E-2</v>
      </c>
      <c r="K5" s="472">
        <f ca="1">'[2]8'!AE$15*$F5/100</f>
        <v>0</v>
      </c>
      <c r="L5" s="473">
        <f ca="1">'[2]8'!AM$15*$F5/100</f>
        <v>1.4999999999999999E-2</v>
      </c>
      <c r="M5" s="474">
        <f ca="1">'[2]8'!AN$15*$F5/100</f>
        <v>4.1999999999999996E-2</v>
      </c>
      <c r="N5" s="472">
        <f ca="1">'[2]8'!AV$15*$F5/100</f>
        <v>0</v>
      </c>
      <c r="O5" s="475">
        <f ca="1">'[2]8'!BC$15*$F5/100</f>
        <v>1.23</v>
      </c>
      <c r="P5" s="475">
        <f ca="1">'[2]8'!BD$15*$F5/100</f>
        <v>0</v>
      </c>
      <c r="Q5" s="936"/>
      <c r="R5" s="936"/>
      <c r="S5" s="936"/>
      <c r="T5" s="936"/>
      <c r="U5" s="936"/>
    </row>
    <row r="6" spans="2:21">
      <c r="B6" s="441">
        <v>6150</v>
      </c>
      <c r="C6" s="572" t="s">
        <v>75</v>
      </c>
      <c r="D6" s="570">
        <v>30</v>
      </c>
      <c r="E6" s="248">
        <f ca="1">'[2]6'!E$160*$F6/100</f>
        <v>9</v>
      </c>
      <c r="F6" s="462">
        <f ca="1">'[2]6'!G$160*$F6/100</f>
        <v>1.05</v>
      </c>
      <c r="G6" s="462">
        <f ca="1">'[2]6'!I$160*$F6/100</f>
        <v>0.06</v>
      </c>
      <c r="H6" s="462">
        <f ca="1">'[2]6'!K$160*$F6/100</f>
        <v>1.65</v>
      </c>
      <c r="I6" s="248">
        <f ca="1">'[2]6'!O$160*$F6/100</f>
        <v>5.0999999999999996</v>
      </c>
      <c r="J6" s="471">
        <f ca="1">'[2]6'!R$160*$F6/100</f>
        <v>0.12</v>
      </c>
      <c r="K6" s="472">
        <f ca="1">'[2]6'!AE$160*$F6/100</f>
        <v>0.3</v>
      </c>
      <c r="L6" s="473">
        <f ca="1">'[2]6'!AM$160*$F6/100</f>
        <v>1.2E-2</v>
      </c>
      <c r="M6" s="474">
        <f ca="1">'[2]6'!AN$160*$F6/100</f>
        <v>2.6999999999999996E-2</v>
      </c>
      <c r="N6" s="472">
        <f ca="1">'[2]6'!AV$160*$F6/100</f>
        <v>2.4</v>
      </c>
      <c r="O6" s="475">
        <f ca="1">'[2]6'!BC$160*$F6/100</f>
        <v>0.99</v>
      </c>
      <c r="P6" s="475">
        <f ca="1">'[2]6'!BD$160*$F6/100</f>
        <v>0</v>
      </c>
      <c r="Q6" s="936"/>
      <c r="R6" s="936"/>
      <c r="S6" s="936"/>
      <c r="T6" s="936"/>
      <c r="U6" s="936"/>
    </row>
    <row r="7" spans="2:21">
      <c r="B7" s="441">
        <v>6153</v>
      </c>
      <c r="C7" s="572" t="s">
        <v>16</v>
      </c>
      <c r="D7" s="570">
        <v>30</v>
      </c>
      <c r="E7" s="248">
        <f ca="1">'[2]6'!E$163*$F7/100</f>
        <v>11.1</v>
      </c>
      <c r="F7" s="462">
        <f ca="1">'[2]6'!G$163*$F7/100</f>
        <v>0.3</v>
      </c>
      <c r="G7" s="462">
        <f ca="1">'[2]6'!I$163*$F7/100</f>
        <v>0.03</v>
      </c>
      <c r="H7" s="462">
        <f ca="1">'[2]6'!K$163*$F7/100</f>
        <v>2.64</v>
      </c>
      <c r="I7" s="248">
        <f ca="1">'[2]6'!O$163*$F7/100</f>
        <v>6.3</v>
      </c>
      <c r="J7" s="471">
        <f ca="1">'[2]6'!R$163*$F7/100</f>
        <v>0.06</v>
      </c>
      <c r="K7" s="472">
        <f ca="1">'[2]6'!AE$163*$F7/100</f>
        <v>0</v>
      </c>
      <c r="L7" s="473">
        <f ca="1">'[2]6'!AM$163*$F7/100</f>
        <v>8.9999999999999993E-3</v>
      </c>
      <c r="M7" s="474">
        <f ca="1">'[2]6'!AN$163*$F7/100</f>
        <v>3.0000000000000001E-3</v>
      </c>
      <c r="N7" s="472">
        <f ca="1">'[2]6'!AV$163*$F7/100</f>
        <v>2.4</v>
      </c>
      <c r="O7" s="475">
        <f ca="1">'[2]6'!BC$163*$F7/100</f>
        <v>0.48</v>
      </c>
      <c r="P7" s="475">
        <f ca="1">'[2]6'!BD$163*$F7/100</f>
        <v>0</v>
      </c>
      <c r="Q7" s="936"/>
      <c r="R7" s="936"/>
      <c r="S7" s="936"/>
      <c r="T7" s="936"/>
      <c r="U7" s="936"/>
    </row>
    <row r="8" spans="2:21">
      <c r="B8" s="441">
        <v>6061</v>
      </c>
      <c r="C8" s="572" t="s">
        <v>59</v>
      </c>
      <c r="D8" s="441">
        <v>20</v>
      </c>
      <c r="E8" s="248">
        <f ca="1">'[2]6'!E$66*$F8/100</f>
        <v>4.5999999999999996</v>
      </c>
      <c r="F8" s="462">
        <f ca="1">'[2]6'!G$66*$F8/100</f>
        <v>0.26</v>
      </c>
      <c r="G8" s="462">
        <f ca="1">'[2]6'!I$66*$F8/100</f>
        <v>0.04</v>
      </c>
      <c r="H8" s="462">
        <f ca="1">'[2]6'!K$66*$F8/100</f>
        <v>1.04</v>
      </c>
      <c r="I8" s="248">
        <f ca="1">'[2]6'!O$66*$F8/100</f>
        <v>8.6</v>
      </c>
      <c r="J8" s="471">
        <f ca="1">'[2]6'!R$66*$F8/100</f>
        <v>0.06</v>
      </c>
      <c r="K8" s="472">
        <f ca="1">'[2]6'!AE$66*$F8/100</f>
        <v>0.8</v>
      </c>
      <c r="L8" s="473">
        <f ca="1">'[2]6'!AM$66*$F8/100</f>
        <v>8.0000000000000002E-3</v>
      </c>
      <c r="M8" s="474">
        <f ca="1">'[2]6'!AN$66*$F8/100</f>
        <v>6.0000000000000001E-3</v>
      </c>
      <c r="N8" s="472">
        <f ca="1">'[2]6'!AV$66*$F8/100</f>
        <v>8.1999999999999993</v>
      </c>
      <c r="O8" s="475">
        <f ca="1">'[2]6'!BC$66*$F8/100</f>
        <v>0.36</v>
      </c>
      <c r="P8" s="475">
        <f ca="1">'[2]6'!BD$66*$F8/100</f>
        <v>0</v>
      </c>
      <c r="Q8" s="936"/>
      <c r="R8" s="936"/>
      <c r="S8" s="936"/>
      <c r="T8" s="936"/>
      <c r="U8" s="936"/>
    </row>
    <row r="9" spans="2:21">
      <c r="B9" s="441">
        <v>6214</v>
      </c>
      <c r="C9" s="572" t="s">
        <v>2299</v>
      </c>
      <c r="D9" s="441">
        <v>20</v>
      </c>
      <c r="E9" s="248">
        <f ca="1">'[2]6'!E$230*$F9/100</f>
        <v>7.4</v>
      </c>
      <c r="F9" s="462">
        <f ca="1">'[2]6'!G$230*$F9/100</f>
        <v>0.12</v>
      </c>
      <c r="G9" s="462">
        <f ca="1">'[2]6'!I$230*$F9/100</f>
        <v>0.02</v>
      </c>
      <c r="H9" s="462">
        <f ca="1">'[2]6'!K$230*$F9/100</f>
        <v>1.8</v>
      </c>
      <c r="I9" s="248">
        <f ca="1">'[2]6'!O$230*$F9/100</f>
        <v>5.4</v>
      </c>
      <c r="J9" s="471">
        <f ca="1">'[2]6'!R$230*$F9/100</f>
        <v>0.04</v>
      </c>
      <c r="K9" s="472">
        <f ca="1">'[2]6'!AE$230*$F9/100</f>
        <v>136</v>
      </c>
      <c r="L9" s="473">
        <f ca="1">'[2]6'!AM$230*$F9/100</f>
        <v>8.0000000000000002E-3</v>
      </c>
      <c r="M9" s="474">
        <f ca="1">'[2]6'!AN$230*$F9/100</f>
        <v>8.0000000000000002E-3</v>
      </c>
      <c r="N9" s="472">
        <f ca="1">'[2]6'!AV$230*$F9/100</f>
        <v>0.8</v>
      </c>
      <c r="O9" s="475">
        <f ca="1">'[2]6'!BC$230*$F9/100</f>
        <v>0.5</v>
      </c>
      <c r="P9" s="475">
        <f ca="1">'[2]6'!BD$230*$F9/100</f>
        <v>0.02</v>
      </c>
      <c r="Q9" s="936"/>
      <c r="R9" s="936"/>
      <c r="S9" s="936"/>
      <c r="T9" s="936"/>
      <c r="U9" s="936"/>
    </row>
    <row r="10" spans="2:21">
      <c r="B10" s="441">
        <v>6020</v>
      </c>
      <c r="C10" s="572" t="s">
        <v>23</v>
      </c>
      <c r="D10" s="441">
        <v>5</v>
      </c>
      <c r="E10" s="248">
        <f ca="1">'[2]6'!E$22*$F10/100</f>
        <v>1.8</v>
      </c>
      <c r="F10" s="462">
        <f ca="1">'[2]6'!G$22*$F10/100</f>
        <v>0.155</v>
      </c>
      <c r="G10" s="462">
        <f ca="1">'[2]6'!I$22*$F10/100</f>
        <v>0.01</v>
      </c>
      <c r="H10" s="462">
        <f ca="1">'[2]6'!K$22*$F10/100</f>
        <v>0.375</v>
      </c>
      <c r="I10" s="248">
        <f ca="1">'[2]6'!O$22*$F10/100</f>
        <v>1.75</v>
      </c>
      <c r="J10" s="471">
        <f ca="1">'[2]6'!R$22*$F10/100</f>
        <v>4.4999999999999998E-2</v>
      </c>
      <c r="K10" s="472">
        <f ca="1">'[2]6'!AE$22*$F10/100</f>
        <v>2.35</v>
      </c>
      <c r="L10" s="473">
        <f ca="1">'[2]6'!AM$22*$F10/100</f>
        <v>7.4999999999999997E-3</v>
      </c>
      <c r="M10" s="474">
        <f ca="1">'[2]6'!AN$22*$F10/100</f>
        <v>5.5000000000000005E-3</v>
      </c>
      <c r="N10" s="472">
        <f ca="1">'[2]6'!AV$22*$F10/100</f>
        <v>3</v>
      </c>
      <c r="O10" s="475">
        <f ca="1">'[2]6'!BC$22*$F10/100</f>
        <v>0.15</v>
      </c>
      <c r="P10" s="475">
        <f ca="1">'[2]6'!BD$22*$F10/100</f>
        <v>0</v>
      </c>
      <c r="Q10" s="936"/>
      <c r="R10" s="936"/>
      <c r="S10" s="936"/>
      <c r="T10" s="936"/>
      <c r="U10" s="936"/>
    </row>
    <row r="11" spans="2:21">
      <c r="B11" s="441">
        <v>14006</v>
      </c>
      <c r="C11" s="572" t="s">
        <v>15</v>
      </c>
      <c r="D11" s="441">
        <v>6</v>
      </c>
      <c r="E11" s="248">
        <f ca="1">'[2]14'!E$8*$F11/100</f>
        <v>55.26</v>
      </c>
      <c r="F11" s="462">
        <f ca="1">'[2]14'!G$8*$F11/100</f>
        <v>0</v>
      </c>
      <c r="G11" s="462">
        <f ca="1">'[2]14'!I$8*$F11/100</f>
        <v>6</v>
      </c>
      <c r="H11" s="462">
        <f ca="1">'[2]14'!K$8*$F11/100</f>
        <v>0</v>
      </c>
      <c r="I11" s="248">
        <f ca="1">'[2]14'!O$8*$F11/100</f>
        <v>0</v>
      </c>
      <c r="J11" s="471">
        <f ca="1">'[2]14'!R$8*$F11/100</f>
        <v>0</v>
      </c>
      <c r="K11" s="472">
        <f ca="1">'[2]14'!AE$8*$F11/100</f>
        <v>0</v>
      </c>
      <c r="L11" s="473">
        <f ca="1">'[2]14'!AM$8*$F11/100</f>
        <v>0</v>
      </c>
      <c r="M11" s="474">
        <f ca="1">'[2]14'!AN$8*$F11/100</f>
        <v>0</v>
      </c>
      <c r="N11" s="472">
        <f ca="1">'[2]14'!AV$8*$F11/100</f>
        <v>0</v>
      </c>
      <c r="O11" s="475">
        <f ca="1">'[2]14'!BC$8*$F11/100</f>
        <v>0</v>
      </c>
      <c r="P11" s="475">
        <f ca="1">'[2]14'!BD$8*$F11/100</f>
        <v>0</v>
      </c>
      <c r="Q11" s="936"/>
      <c r="R11" s="936"/>
      <c r="S11" s="936"/>
      <c r="T11" s="936"/>
      <c r="U11" s="936"/>
    </row>
    <row r="12" spans="2:21">
      <c r="B12" s="441">
        <v>6103</v>
      </c>
      <c r="C12" s="572" t="s">
        <v>70</v>
      </c>
      <c r="D12" s="441">
        <v>2</v>
      </c>
      <c r="E12" s="248">
        <f ca="1">'[2]6'!E$111*$F12/100</f>
        <v>0.6</v>
      </c>
      <c r="F12" s="462">
        <f ca="1">'[2]6'!G$111*$F12/100</f>
        <v>1.8000000000000002E-2</v>
      </c>
      <c r="G12" s="462">
        <f ca="1">'[2]6'!I$111*$F12/100</f>
        <v>6.0000000000000001E-3</v>
      </c>
      <c r="H12" s="462">
        <f ca="1">'[2]6'!K$111*$F12/100</f>
        <v>0.13200000000000001</v>
      </c>
      <c r="I12" s="248">
        <f ca="1">'[2]6'!O$111*$F12/100</f>
        <v>0.24</v>
      </c>
      <c r="J12" s="471">
        <f ca="1">'[2]6'!R$111*$F12/100</f>
        <v>0.01</v>
      </c>
      <c r="K12" s="472">
        <f ca="1">'[2]6'!AE$111*$F12/100</f>
        <v>0</v>
      </c>
      <c r="L12" s="473">
        <f ca="1">'[2]6'!AM$111*$F12/100</f>
        <v>5.9999999999999995E-4</v>
      </c>
      <c r="M12" s="474">
        <f ca="1">'[2]6'!AN$111*$F12/100</f>
        <v>4.0000000000000002E-4</v>
      </c>
      <c r="N12" s="472">
        <f ca="1">'[2]6'!AV$111*$F12/100</f>
        <v>0.04</v>
      </c>
      <c r="O12" s="475">
        <f ca="1">'[2]6'!BC$111*$F12/100</f>
        <v>4.2000000000000003E-2</v>
      </c>
      <c r="P12" s="475">
        <f ca="1">'[2]6'!BD$111*$F12/100</f>
        <v>0</v>
      </c>
      <c r="Q12" s="936"/>
      <c r="R12" s="936"/>
      <c r="S12" s="936"/>
      <c r="T12" s="936"/>
      <c r="U12" s="936"/>
    </row>
    <row r="13" spans="2:21">
      <c r="B13" s="441">
        <v>17022</v>
      </c>
      <c r="C13" s="572" t="s">
        <v>257</v>
      </c>
      <c r="D13" s="441">
        <v>50</v>
      </c>
      <c r="E13" s="248">
        <f ca="1">'[2]17'!E$24*$F13/100</f>
        <v>2</v>
      </c>
      <c r="F13" s="462">
        <f ca="1">'[2]17'!G$24*$F13/100</f>
        <v>0.05</v>
      </c>
      <c r="G13" s="462">
        <f ca="1">'[2]17'!I$24*$F13/100</f>
        <v>0</v>
      </c>
      <c r="H13" s="462">
        <f ca="1">'[2]17'!K$24*$F13/100</f>
        <v>0.45</v>
      </c>
      <c r="I13" s="248">
        <f ca="1">'[2]17'!O$24*$F13/100</f>
        <v>0.5</v>
      </c>
      <c r="J13" s="471">
        <f ca="1">'[2]17'!R$24*$F13/100</f>
        <v>0.05</v>
      </c>
      <c r="K13" s="472">
        <f ca="1">'[2]17'!AE$24*$F13/100</f>
        <v>0</v>
      </c>
      <c r="L13" s="473">
        <f ca="1">'[2]17'!AM$24*$F13/100</f>
        <v>0</v>
      </c>
      <c r="M13" s="474">
        <f ca="1">'[2]17'!AN$24*$F13/100</f>
        <v>0.01</v>
      </c>
      <c r="N13" s="472">
        <f ca="1">'[2]17'!AV$24*$F13/100</f>
        <v>0</v>
      </c>
      <c r="O13" s="475">
        <f ca="1">'[2]17'!BC$24*$F13/100</f>
        <v>0</v>
      </c>
      <c r="P13" s="475">
        <f ca="1">'[2]17'!BD$24*$F13/100</f>
        <v>0</v>
      </c>
      <c r="Q13" s="936"/>
      <c r="R13" s="936"/>
      <c r="S13" s="936"/>
      <c r="T13" s="936"/>
      <c r="U13" s="936"/>
    </row>
    <row r="14" spans="2:21">
      <c r="B14" s="441">
        <v>17012</v>
      </c>
      <c r="C14" s="572" t="s">
        <v>0</v>
      </c>
      <c r="D14" s="441">
        <v>1.5</v>
      </c>
      <c r="E14" s="248">
        <f ca="1">'[2]17'!E$13*$F14/100</f>
        <v>0</v>
      </c>
      <c r="F14" s="462">
        <f ca="1">'[2]17'!G$13*$F14/100</f>
        <v>0</v>
      </c>
      <c r="G14" s="462">
        <f ca="1">'[2]17'!I$13*$F14/100</f>
        <v>0</v>
      </c>
      <c r="H14" s="462">
        <f ca="1">'[2]17'!K$13*$F14/100</f>
        <v>0</v>
      </c>
      <c r="I14" s="248">
        <f ca="1">'[2]17'!O$13*$F14/100</f>
        <v>0.33</v>
      </c>
      <c r="J14" s="471">
        <f ca="1">'[2]17'!R$13*$F14/100</f>
        <v>0</v>
      </c>
      <c r="K14" s="472">
        <f ca="1">'[2]17'!AE$13*$F14/100</f>
        <v>0</v>
      </c>
      <c r="L14" s="473">
        <f ca="1">'[2]17'!AM$13*$F14/100</f>
        <v>0</v>
      </c>
      <c r="M14" s="474">
        <f ca="1">'[2]17'!AN$13*$F14/100</f>
        <v>0</v>
      </c>
      <c r="N14" s="472">
        <f ca="1">'[2]17'!AV$13*$F14/100</f>
        <v>0</v>
      </c>
      <c r="O14" s="475">
        <f ca="1">'[2]17'!BC$13*$F14/100</f>
        <v>0</v>
      </c>
      <c r="P14" s="475">
        <f ca="1">'[2]17'!BD$13*$F14/100</f>
        <v>1.4864999999999997</v>
      </c>
      <c r="Q14" s="936"/>
      <c r="R14" s="936"/>
      <c r="S14" s="936"/>
      <c r="T14" s="936"/>
      <c r="U14" s="936"/>
    </row>
    <row r="15" spans="2:21">
      <c r="B15" s="441">
        <v>3003</v>
      </c>
      <c r="C15" s="572" t="s">
        <v>4</v>
      </c>
      <c r="D15" s="441">
        <v>0.75</v>
      </c>
      <c r="E15" s="248">
        <f ca="1">'[2]3'!E$4*$F15/100</f>
        <v>2.88</v>
      </c>
      <c r="F15" s="462">
        <f ca="1">'[2]3'!G$4*$F15/100</f>
        <v>0</v>
      </c>
      <c r="G15" s="462">
        <f ca="1">'[2]3'!I$4*$F15/100</f>
        <v>0</v>
      </c>
      <c r="H15" s="462">
        <f ca="1">'[2]3'!K$4*$F15/100</f>
        <v>0.74400000000000011</v>
      </c>
      <c r="I15" s="248">
        <f ca="1">'[2]3'!O$4*$F15/100</f>
        <v>7.4999999999999997E-3</v>
      </c>
      <c r="J15" s="471">
        <f ca="1">'[2]3'!R$4*$F15/100</f>
        <v>0</v>
      </c>
      <c r="K15" s="472">
        <f ca="1">'[2]3'!AE$4*$F15/100</f>
        <v>0</v>
      </c>
      <c r="L15" s="473">
        <f ca="1">'[2]3'!AM$4*$F15/100</f>
        <v>0</v>
      </c>
      <c r="M15" s="474">
        <f ca="1">'[2]3'!AN$4*$F15/100</f>
        <v>0</v>
      </c>
      <c r="N15" s="472">
        <f ca="1">'[2]3'!AV$4*$F15/100</f>
        <v>0</v>
      </c>
      <c r="O15" s="475">
        <f ca="1">'[2]3'!BC$4*$F15/100</f>
        <v>0</v>
      </c>
      <c r="P15" s="475">
        <f ca="1">'[2]3'!BD$4*$F15/100</f>
        <v>0</v>
      </c>
      <c r="Q15" s="936"/>
      <c r="R15" s="936"/>
      <c r="S15" s="936"/>
      <c r="T15" s="936"/>
      <c r="U15" s="936"/>
    </row>
    <row r="16" spans="2:21">
      <c r="B16" s="441">
        <v>16001</v>
      </c>
      <c r="C16" s="572" t="s">
        <v>78</v>
      </c>
      <c r="D16" s="570">
        <v>3</v>
      </c>
      <c r="E16" s="248">
        <f ca="1">'[2]16'!E$2*$F16/100</f>
        <v>3.27</v>
      </c>
      <c r="F16" s="462">
        <f ca="1">'[2]16'!G$2*$F16/100</f>
        <v>1.2000000000000002E-2</v>
      </c>
      <c r="G16" s="462">
        <f ca="1">'[2]16'!I$2*$F16/100</f>
        <v>0</v>
      </c>
      <c r="H16" s="462">
        <f ca="1">'[2]16'!K$2*$F16/100</f>
        <v>0.14700000000000002</v>
      </c>
      <c r="I16" s="248">
        <f ca="1">'[2]16'!O$2*$F16/100</f>
        <v>0.09</v>
      </c>
      <c r="J16" s="471">
        <f ca="1">'[2]16'!R$2*$F16/100</f>
        <v>0</v>
      </c>
      <c r="K16" s="472">
        <f ca="1">'[2]16'!AE$2*$F16/100</f>
        <v>0</v>
      </c>
      <c r="L16" s="473">
        <f ca="1">'[2]16'!AM$2*$F16/100</f>
        <v>0</v>
      </c>
      <c r="M16" s="474">
        <f ca="1">'[2]16'!AN$2*$F16/100</f>
        <v>0</v>
      </c>
      <c r="N16" s="472">
        <f ca="1">'[2]16'!AV$2*$F16/100</f>
        <v>0</v>
      </c>
      <c r="O16" s="475">
        <f ca="1">'[2]16'!BC$2*$F16/100</f>
        <v>0</v>
      </c>
      <c r="P16" s="475">
        <f ca="1">'[2]16'!BD$2*$F16/100</f>
        <v>0</v>
      </c>
      <c r="Q16" s="936"/>
      <c r="R16" s="936"/>
      <c r="S16" s="936"/>
      <c r="T16" s="936"/>
      <c r="U16" s="936"/>
    </row>
    <row r="17" spans="2:21">
      <c r="B17" s="441">
        <v>17007</v>
      </c>
      <c r="C17" s="572" t="s">
        <v>5</v>
      </c>
      <c r="D17" s="570">
        <v>2</v>
      </c>
      <c r="E17" s="248">
        <f ca="1">'[2]17'!E$8*$F17/100</f>
        <v>1.42</v>
      </c>
      <c r="F17" s="462">
        <f ca="1">'[2]17'!G$8*$F17/100</f>
        <v>0.154</v>
      </c>
      <c r="G17" s="462">
        <f ca="1">'[2]17'!I$8*$F17/100</f>
        <v>0</v>
      </c>
      <c r="H17" s="462">
        <f ca="1">'[2]17'!K$8*$F17/100</f>
        <v>0.20199999999999999</v>
      </c>
      <c r="I17" s="248">
        <f ca="1">'[2]17'!O$8*$F17/100</f>
        <v>0.57999999999999996</v>
      </c>
      <c r="J17" s="471">
        <f ca="1">'[2]17'!R$8*$F17/100</f>
        <v>3.4000000000000002E-2</v>
      </c>
      <c r="K17" s="472">
        <f ca="1">'[2]17'!AE$8*$F17/100</f>
        <v>0</v>
      </c>
      <c r="L17" s="473">
        <f ca="1">'[2]17'!AM$8*$F17/100</f>
        <v>1E-3</v>
      </c>
      <c r="M17" s="474">
        <f ca="1">'[2]17'!AN$8*$F17/100</f>
        <v>3.4000000000000002E-3</v>
      </c>
      <c r="N17" s="472">
        <f ca="1">'[2]17'!AV$8*$F17/100</f>
        <v>0</v>
      </c>
      <c r="O17" s="475">
        <f ca="1">'[2]17'!BC$8*$F17/100</f>
        <v>0</v>
      </c>
      <c r="P17" s="475">
        <f ca="1">'[2]17'!BD$8*$F17/100</f>
        <v>0.28999999999999998</v>
      </c>
      <c r="Q17" s="936"/>
      <c r="R17" s="936"/>
      <c r="S17" s="936"/>
      <c r="T17" s="936"/>
      <c r="U17" s="936"/>
    </row>
    <row r="18" spans="2:21">
      <c r="B18" s="441">
        <v>2034</v>
      </c>
      <c r="C18" s="572" t="s">
        <v>3</v>
      </c>
      <c r="D18" s="441">
        <v>3</v>
      </c>
      <c r="E18" s="248">
        <f ca="1">'[2]2'!E$35*$F18/100</f>
        <v>9.9</v>
      </c>
      <c r="F18" s="462">
        <f ca="1">'[2]2'!G$35*$F18/100</f>
        <v>3.0000000000000005E-3</v>
      </c>
      <c r="G18" s="462">
        <f ca="1">'[2]2'!I$35*$F18/100</f>
        <v>3.0000000000000005E-3</v>
      </c>
      <c r="H18" s="462">
        <f ca="1">'[2]2'!K$35*$F18/100</f>
        <v>2.448</v>
      </c>
      <c r="I18" s="248">
        <f ca="1">'[2]2'!O$35*$F18/100</f>
        <v>0.3</v>
      </c>
      <c r="J18" s="471">
        <f ca="1">'[2]2'!R$35*$F18/100</f>
        <v>1.7999999999999999E-2</v>
      </c>
      <c r="K18" s="472">
        <f ca="1">'[2]2'!AE$35*$F18/100</f>
        <v>0</v>
      </c>
      <c r="L18" s="473">
        <f ca="1">'[2]2'!AM$35*$F18/100</f>
        <v>0</v>
      </c>
      <c r="M18" s="474">
        <f ca="1">'[2]2'!AN$35*$F18/100</f>
        <v>0</v>
      </c>
      <c r="N18" s="472">
        <f ca="1">'[2]2'!AV$35*$F18/100</f>
        <v>0</v>
      </c>
      <c r="O18" s="475">
        <f ca="1">'[2]2'!BC$35*$F18/100</f>
        <v>0</v>
      </c>
      <c r="P18" s="475">
        <f ca="1">'[2]2'!BD$35*$F18/100</f>
        <v>0</v>
      </c>
      <c r="Q18" s="936"/>
      <c r="R18" s="936"/>
      <c r="S18" s="936"/>
      <c r="T18" s="936"/>
      <c r="U18" s="936"/>
    </row>
    <row r="19" spans="2:21">
      <c r="B19" s="571">
        <v>14002</v>
      </c>
      <c r="C19" s="573" t="s">
        <v>14</v>
      </c>
      <c r="D19" s="571">
        <v>0.5</v>
      </c>
      <c r="E19" s="267">
        <f ca="1">'[2]14'!E$3*$F19/100</f>
        <v>4.6050000000000004</v>
      </c>
      <c r="F19" s="268">
        <f ca="1">'[2]14'!G$3*$F19/100</f>
        <v>0</v>
      </c>
      <c r="G19" s="268">
        <f ca="1">'[2]14'!I$3*$F19/100</f>
        <v>0.5</v>
      </c>
      <c r="H19" s="268">
        <f ca="1">'[2]14'!K$3*$F19/100</f>
        <v>0</v>
      </c>
      <c r="I19" s="267">
        <f ca="1">'[2]14'!O$3*$F19/100</f>
        <v>5.0000000000000001E-3</v>
      </c>
      <c r="J19" s="268">
        <f ca="1">'[2]14'!R$3*$F19/100</f>
        <v>5.0000000000000001E-4</v>
      </c>
      <c r="K19" s="270">
        <f ca="1">'[2]14'!AE$3*$F19/100</f>
        <v>0</v>
      </c>
      <c r="L19" s="271">
        <f ca="1">'[2]14'!AM$3*$F19/100</f>
        <v>0</v>
      </c>
      <c r="M19" s="272">
        <f ca="1">'[2]14'!AN$3*$F19/100</f>
        <v>0</v>
      </c>
      <c r="N19" s="270">
        <f ca="1">'[2]14'!AV$3*$F19/100</f>
        <v>0</v>
      </c>
      <c r="O19" s="273">
        <f ca="1">'[2]14'!BC$3*$F19/100</f>
        <v>0</v>
      </c>
      <c r="P19" s="273">
        <f ca="1">'[2]14'!BD$3*$F19/100</f>
        <v>0</v>
      </c>
      <c r="Q19" s="937"/>
      <c r="R19" s="937"/>
      <c r="S19" s="937"/>
      <c r="T19" s="937"/>
      <c r="U19" s="937"/>
    </row>
    <row r="20" spans="2:21">
      <c r="B20" s="165"/>
      <c r="C20" s="484" t="s">
        <v>895</v>
      </c>
      <c r="D20" s="441">
        <f t="shared" ref="D20:P20" si="0">SUM(D3:D19)</f>
        <v>236.75</v>
      </c>
      <c r="E20" s="248">
        <f t="shared" ca="1" si="0"/>
        <v>205.69499999999996</v>
      </c>
      <c r="F20" s="462">
        <f t="shared" ca="1" si="0"/>
        <v>13.881000000000002</v>
      </c>
      <c r="G20" s="462">
        <f t="shared" ca="1" si="0"/>
        <v>10.919999999999998</v>
      </c>
      <c r="H20" s="462">
        <f t="shared" ca="1" si="0"/>
        <v>13.629999999999999</v>
      </c>
      <c r="I20" s="248">
        <f t="shared" ca="1" si="0"/>
        <v>34.502499999999998</v>
      </c>
      <c r="J20" s="471">
        <f t="shared" ca="1" si="0"/>
        <v>0.78850000000000009</v>
      </c>
      <c r="K20" s="472">
        <f t="shared" ca="1" si="0"/>
        <v>142.04999999999998</v>
      </c>
      <c r="L20" s="473">
        <f t="shared" ca="1" si="0"/>
        <v>0.42710000000000004</v>
      </c>
      <c r="M20" s="474">
        <f t="shared" ca="1" si="0"/>
        <v>0.19930000000000003</v>
      </c>
      <c r="N20" s="472">
        <f t="shared" ca="1" si="0"/>
        <v>17.439999999999998</v>
      </c>
      <c r="O20" s="475">
        <f t="shared" ca="1" si="0"/>
        <v>3.7519999999999993</v>
      </c>
      <c r="P20" s="475">
        <f t="shared" ca="1" si="0"/>
        <v>1.9764999999999997</v>
      </c>
      <c r="Q20" s="478">
        <v>0</v>
      </c>
      <c r="R20" s="478">
        <v>2</v>
      </c>
      <c r="S20" s="478">
        <v>2</v>
      </c>
      <c r="T20" s="478">
        <v>0</v>
      </c>
      <c r="U20" s="478">
        <v>0</v>
      </c>
    </row>
    <row r="21" spans="2:21">
      <c r="D21" s="14"/>
      <c r="E21" s="14"/>
      <c r="F21" s="14"/>
      <c r="G21" s="14"/>
    </row>
    <row r="22" spans="2:21">
      <c r="C22" s="10"/>
      <c r="D22" s="17"/>
      <c r="E22" s="18"/>
      <c r="F22" s="17"/>
      <c r="G22" s="18"/>
      <c r="H22" s="11"/>
      <c r="I22" s="12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2:21">
      <c r="C26" s="10"/>
      <c r="D26" s="1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2:21">
      <c r="C27" s="10"/>
      <c r="D27" s="1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2:21">
      <c r="C28" s="10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2:21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</sheetData>
  <mergeCells count="1">
    <mergeCell ref="Q3:U19"/>
  </mergeCells>
  <phoneticPr fontId="1"/>
  <pageMargins left="0.7" right="0.7" top="0.75" bottom="0.75" header="0.3" footer="0.3"/>
  <pageSetup paperSize="9" scale="79" orientation="landscape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4.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1966</v>
      </c>
    </row>
    <row r="2" spans="2:21" ht="27" customHeight="1">
      <c r="B2" s="19" t="s">
        <v>922</v>
      </c>
      <c r="C2" s="19" t="s">
        <v>923</v>
      </c>
      <c r="D2" s="20" t="s">
        <v>1067</v>
      </c>
      <c r="E2" s="20" t="s">
        <v>924</v>
      </c>
      <c r="F2" s="20" t="s">
        <v>1066</v>
      </c>
      <c r="G2" s="20" t="s">
        <v>1065</v>
      </c>
      <c r="H2" s="20" t="s">
        <v>1064</v>
      </c>
      <c r="I2" s="20" t="s">
        <v>925</v>
      </c>
      <c r="J2" s="20" t="s">
        <v>926</v>
      </c>
      <c r="K2" s="20" t="s">
        <v>927</v>
      </c>
      <c r="L2" s="20" t="s">
        <v>1063</v>
      </c>
      <c r="M2" s="20" t="s">
        <v>1062</v>
      </c>
      <c r="N2" s="20" t="s">
        <v>928</v>
      </c>
      <c r="O2" s="20" t="s">
        <v>1061</v>
      </c>
      <c r="P2" s="20" t="s">
        <v>1060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10344</v>
      </c>
      <c r="C3" s="572" t="s">
        <v>6</v>
      </c>
      <c r="D3" s="441">
        <v>65</v>
      </c>
      <c r="E3" s="248">
        <f ca="1">'[2]10'!E$369*$F3/100</f>
        <v>42.9</v>
      </c>
      <c r="F3" s="462">
        <f ca="1">'[2]10'!G$369*$F3/100</f>
        <v>9.6850000000000005</v>
      </c>
      <c r="G3" s="462">
        <f ca="1">'[2]10'!I$369*$F3/100</f>
        <v>0.19500000000000001</v>
      </c>
      <c r="H3" s="462">
        <f ca="1">'[2]10'!K$369*$F3/100</f>
        <v>6.5000000000000002E-2</v>
      </c>
      <c r="I3" s="248">
        <f ca="1">'[2]10'!O$369*$F3/100</f>
        <v>11.05</v>
      </c>
      <c r="J3" s="471">
        <f ca="1">'[2]10'!R$369*$F3/100</f>
        <v>6.5000000000000002E-2</v>
      </c>
      <c r="K3" s="472">
        <f ca="1">'[2]10'!AE$369*$F3/100</f>
        <v>3.25</v>
      </c>
      <c r="L3" s="473">
        <f ca="1">'[2]10'!AM$369*$F3/100</f>
        <v>1.95E-2</v>
      </c>
      <c r="M3" s="474">
        <f ca="1">'[2]10'!AN$369*$F3/100</f>
        <v>3.2500000000000001E-2</v>
      </c>
      <c r="N3" s="472">
        <f ca="1">'[2]10'!AV$369*$F3/100</f>
        <v>0.65</v>
      </c>
      <c r="O3" s="475">
        <f ca="1">'[2]10'!BC$369*$F3/100</f>
        <v>0</v>
      </c>
      <c r="P3" s="475">
        <f ca="1">'[2]10'!BD$369*$F3/100</f>
        <v>0.45500000000000002</v>
      </c>
      <c r="Q3" s="936"/>
      <c r="R3" s="936"/>
      <c r="S3" s="936"/>
      <c r="T3" s="936"/>
      <c r="U3" s="936"/>
    </row>
    <row r="4" spans="2:21">
      <c r="B4" s="441">
        <v>17012</v>
      </c>
      <c r="C4" s="572" t="s">
        <v>0</v>
      </c>
      <c r="D4" s="570">
        <v>0.5</v>
      </c>
      <c r="E4" s="248">
        <f ca="1">'[2]17'!E$13*$F4/100</f>
        <v>0</v>
      </c>
      <c r="F4" s="462">
        <f ca="1">'[2]17'!G$13*$F4/100</f>
        <v>0</v>
      </c>
      <c r="G4" s="462">
        <f ca="1">'[2]17'!I$13*$F4/100</f>
        <v>0</v>
      </c>
      <c r="H4" s="462">
        <f ca="1">'[2]17'!K$13*$F4/100</f>
        <v>0</v>
      </c>
      <c r="I4" s="248">
        <f ca="1">'[2]17'!O$13*$F4/100</f>
        <v>0.11</v>
      </c>
      <c r="J4" s="471">
        <f ca="1">'[2]17'!R$13*$F4/100</f>
        <v>0</v>
      </c>
      <c r="K4" s="472">
        <f ca="1">'[2]17'!AE$13*$F4/100</f>
        <v>0</v>
      </c>
      <c r="L4" s="473">
        <f ca="1">'[2]17'!AM$13*$F4/100</f>
        <v>0</v>
      </c>
      <c r="M4" s="474">
        <f ca="1">'[2]17'!AN$13*$F4/100</f>
        <v>0</v>
      </c>
      <c r="N4" s="472">
        <f ca="1">'[2]17'!AV$13*$F4/100</f>
        <v>0</v>
      </c>
      <c r="O4" s="475">
        <f ca="1">'[2]17'!BC$13*$F4/100</f>
        <v>0</v>
      </c>
      <c r="P4" s="475">
        <f ca="1">'[2]17'!BD$13*$F4/100</f>
        <v>0.4955</v>
      </c>
      <c r="Q4" s="936"/>
      <c r="R4" s="936"/>
      <c r="S4" s="936"/>
      <c r="T4" s="936"/>
      <c r="U4" s="936"/>
    </row>
    <row r="5" spans="2:21">
      <c r="B5" s="441">
        <v>16001</v>
      </c>
      <c r="C5" s="572" t="s">
        <v>78</v>
      </c>
      <c r="D5" s="441">
        <v>2.5</v>
      </c>
      <c r="E5" s="248">
        <f ca="1">'[2]16'!E$2*$F5/100</f>
        <v>2.7250000000000001</v>
      </c>
      <c r="F5" s="462">
        <f ca="1">'[2]16'!G$2*$F5/100</f>
        <v>0.01</v>
      </c>
      <c r="G5" s="462">
        <f ca="1">'[2]16'!I$2*$F5/100</f>
        <v>0</v>
      </c>
      <c r="H5" s="462">
        <f ca="1">'[2]16'!K$2*$F5/100</f>
        <v>0.1225</v>
      </c>
      <c r="I5" s="248">
        <f ca="1">'[2]16'!O$2*$F5/100</f>
        <v>7.4999999999999997E-2</v>
      </c>
      <c r="J5" s="471">
        <f ca="1">'[2]16'!R$2*$F5/100</f>
        <v>0</v>
      </c>
      <c r="K5" s="472">
        <f ca="1">'[2]16'!AE$2*$F5/100</f>
        <v>0</v>
      </c>
      <c r="L5" s="473">
        <f ca="1">'[2]16'!AM$2*$F5/100</f>
        <v>0</v>
      </c>
      <c r="M5" s="474">
        <f ca="1">'[2]16'!AN$2*$F5/100</f>
        <v>0</v>
      </c>
      <c r="N5" s="472">
        <f ca="1">'[2]16'!AV$2*$F5/100</f>
        <v>0</v>
      </c>
      <c r="O5" s="475">
        <f ca="1">'[2]16'!BC$2*$F5/100</f>
        <v>0</v>
      </c>
      <c r="P5" s="475">
        <f ca="1">'[2]16'!BD$2*$F5/100</f>
        <v>0</v>
      </c>
      <c r="Q5" s="936"/>
      <c r="R5" s="936"/>
      <c r="S5" s="936"/>
      <c r="T5" s="936"/>
      <c r="U5" s="936"/>
    </row>
    <row r="6" spans="2:21">
      <c r="B6" s="441">
        <v>6103</v>
      </c>
      <c r="C6" s="572" t="s">
        <v>70</v>
      </c>
      <c r="D6" s="441">
        <v>1.5</v>
      </c>
      <c r="E6" s="248">
        <f ca="1">'[2]6'!E$111*$F6/100</f>
        <v>0.45</v>
      </c>
      <c r="F6" s="462">
        <f ca="1">'[2]6'!G$111*$F6/100</f>
        <v>1.3500000000000002E-2</v>
      </c>
      <c r="G6" s="462">
        <f ca="1">'[2]6'!I$111*$F6/100</f>
        <v>4.4999999999999997E-3</v>
      </c>
      <c r="H6" s="462">
        <f ca="1">'[2]6'!K$111*$F6/100</f>
        <v>9.8999999999999991E-2</v>
      </c>
      <c r="I6" s="248">
        <f ca="1">'[2]6'!O$111*$F6/100</f>
        <v>0.18</v>
      </c>
      <c r="J6" s="471">
        <f ca="1">'[2]6'!R$111*$F6/100</f>
        <v>7.4999999999999997E-3</v>
      </c>
      <c r="K6" s="472">
        <f ca="1">'[2]6'!AE$111*$F6/100</f>
        <v>0</v>
      </c>
      <c r="L6" s="473">
        <f ca="1">'[2]6'!AM$111*$F6/100</f>
        <v>4.4999999999999999E-4</v>
      </c>
      <c r="M6" s="474">
        <f ca="1">'[2]6'!AN$111*$F6/100</f>
        <v>2.9999999999999997E-4</v>
      </c>
      <c r="N6" s="472">
        <f ca="1">'[2]6'!AV$111*$F6/100</f>
        <v>0.03</v>
      </c>
      <c r="O6" s="475">
        <f ca="1">'[2]6'!BC$111*$F6/100</f>
        <v>3.15E-2</v>
      </c>
      <c r="P6" s="475">
        <f ca="1">'[2]6'!BD$111*$F6/100</f>
        <v>0</v>
      </c>
      <c r="Q6" s="936"/>
      <c r="R6" s="936"/>
      <c r="S6" s="936"/>
      <c r="T6" s="936"/>
      <c r="U6" s="936"/>
    </row>
    <row r="7" spans="2:21">
      <c r="B7" s="441">
        <v>2034</v>
      </c>
      <c r="C7" s="572" t="s">
        <v>3</v>
      </c>
      <c r="D7" s="441">
        <v>2.25</v>
      </c>
      <c r="E7" s="248">
        <f ca="1">'[2]2'!E$35*$F7/100</f>
        <v>7.4249999999999998</v>
      </c>
      <c r="F7" s="462">
        <f ca="1">'[2]2'!G$35*$F7/100</f>
        <v>2.2500000000000003E-3</v>
      </c>
      <c r="G7" s="462">
        <f ca="1">'[2]2'!I$35*$F7/100</f>
        <v>2.2500000000000003E-3</v>
      </c>
      <c r="H7" s="462">
        <f ca="1">'[2]2'!K$35*$F7/100</f>
        <v>1.8359999999999999</v>
      </c>
      <c r="I7" s="248">
        <f ca="1">'[2]2'!O$35*$F7/100</f>
        <v>0.22500000000000001</v>
      </c>
      <c r="J7" s="471">
        <f ca="1">'[2]2'!R$35*$F7/100</f>
        <v>1.3499999999999998E-2</v>
      </c>
      <c r="K7" s="472">
        <f ca="1">'[2]2'!AE$35*$F7/100</f>
        <v>0</v>
      </c>
      <c r="L7" s="473">
        <f ca="1">'[2]2'!AM$35*$F7/100</f>
        <v>0</v>
      </c>
      <c r="M7" s="474">
        <f ca="1">'[2]2'!AN$35*$F7/100</f>
        <v>0</v>
      </c>
      <c r="N7" s="472">
        <f ca="1">'[2]2'!AV$35*$F7/100</f>
        <v>0</v>
      </c>
      <c r="O7" s="475">
        <f ca="1">'[2]2'!BC$35*$F7/100</f>
        <v>0</v>
      </c>
      <c r="P7" s="475">
        <f ca="1">'[2]2'!BD$35*$F7/100</f>
        <v>0</v>
      </c>
      <c r="Q7" s="936"/>
      <c r="R7" s="936"/>
      <c r="S7" s="936"/>
      <c r="T7" s="936"/>
      <c r="U7" s="936"/>
    </row>
    <row r="8" spans="2:21">
      <c r="B8" s="441">
        <v>6153</v>
      </c>
      <c r="C8" s="572" t="s">
        <v>16</v>
      </c>
      <c r="D8" s="441">
        <v>15</v>
      </c>
      <c r="E8" s="248">
        <f ca="1">'[2]6'!E$163*$F8/100</f>
        <v>5.55</v>
      </c>
      <c r="F8" s="462">
        <f ca="1">'[2]6'!G$163*$F8/100</f>
        <v>0.15</v>
      </c>
      <c r="G8" s="462">
        <f ca="1">'[2]6'!I$163*$F8/100</f>
        <v>1.4999999999999999E-2</v>
      </c>
      <c r="H8" s="462">
        <f ca="1">'[2]6'!K$163*$F8/100</f>
        <v>1.32</v>
      </c>
      <c r="I8" s="248">
        <f ca="1">'[2]6'!O$163*$F8/100</f>
        <v>3.15</v>
      </c>
      <c r="J8" s="471">
        <f ca="1">'[2]6'!R$163*$F8/100</f>
        <v>0.03</v>
      </c>
      <c r="K8" s="472">
        <f ca="1">'[2]6'!AE$163*$F8/100</f>
        <v>0</v>
      </c>
      <c r="L8" s="473">
        <f ca="1">'[2]6'!AM$163*$F8/100</f>
        <v>4.4999999999999997E-3</v>
      </c>
      <c r="M8" s="474">
        <f ca="1">'[2]6'!AN$163*$F8/100</f>
        <v>1.5E-3</v>
      </c>
      <c r="N8" s="472">
        <f ca="1">'[2]6'!AV$163*$F8/100</f>
        <v>1.2</v>
      </c>
      <c r="O8" s="475">
        <f ca="1">'[2]6'!BC$163*$F8/100</f>
        <v>0.24</v>
      </c>
      <c r="P8" s="475">
        <f ca="1">'[2]6'!BD$163*$F8/100</f>
        <v>0</v>
      </c>
      <c r="Q8" s="936"/>
      <c r="R8" s="936"/>
      <c r="S8" s="936"/>
      <c r="T8" s="936"/>
      <c r="U8" s="936"/>
    </row>
    <row r="9" spans="2:21">
      <c r="B9" s="441">
        <v>8011</v>
      </c>
      <c r="C9" s="572" t="s">
        <v>43</v>
      </c>
      <c r="D9" s="441">
        <v>15</v>
      </c>
      <c r="E9" s="248">
        <f ca="1">'[2]8'!E$12*$F9/100</f>
        <v>2.7</v>
      </c>
      <c r="F9" s="462">
        <f ca="1">'[2]8'!G$12*$F9/100</f>
        <v>0.45</v>
      </c>
      <c r="G9" s="462">
        <f ca="1">'[2]8'!I$12*$F9/100</f>
        <v>0.06</v>
      </c>
      <c r="H9" s="462">
        <f ca="1">'[2]8'!K$12*$F9/100</f>
        <v>0.73499999999999999</v>
      </c>
      <c r="I9" s="248">
        <f ca="1">'[2]8'!O$12*$F9/100</f>
        <v>0.45</v>
      </c>
      <c r="J9" s="471">
        <f ca="1">'[2]8'!R$12*$F9/100</f>
        <v>4.4999999999999998E-2</v>
      </c>
      <c r="K9" s="472">
        <f ca="1">'[2]8'!AE$12*$F9/100</f>
        <v>0</v>
      </c>
      <c r="L9" s="473">
        <f ca="1">'[2]8'!AM$12*$F9/100</f>
        <v>1.4999999999999999E-2</v>
      </c>
      <c r="M9" s="474">
        <f ca="1">'[2]8'!AN$12*$F9/100</f>
        <v>2.8500000000000001E-2</v>
      </c>
      <c r="N9" s="472">
        <f ca="1">'[2]8'!AV$12*$F9/100</f>
        <v>1.5</v>
      </c>
      <c r="O9" s="475">
        <f ca="1">'[2]8'!BC$12*$F9/100</f>
        <v>0.52500000000000002</v>
      </c>
      <c r="P9" s="475">
        <f ca="1">'[2]8'!BD$12*$F9/100</f>
        <v>0</v>
      </c>
      <c r="Q9" s="936"/>
      <c r="R9" s="936"/>
      <c r="S9" s="936"/>
      <c r="T9" s="936"/>
      <c r="U9" s="936"/>
    </row>
    <row r="10" spans="2:21">
      <c r="B10" s="441">
        <v>6214</v>
      </c>
      <c r="C10" s="572" t="s">
        <v>2273</v>
      </c>
      <c r="D10" s="441">
        <v>15</v>
      </c>
      <c r="E10" s="248">
        <f ca="1">'[2]6'!E$230*$F10/100</f>
        <v>5.55</v>
      </c>
      <c r="F10" s="462">
        <f ca="1">'[2]6'!G$230*$F10/100</f>
        <v>0.09</v>
      </c>
      <c r="G10" s="462">
        <f ca="1">'[2]6'!I$230*$F10/100</f>
        <v>1.4999999999999999E-2</v>
      </c>
      <c r="H10" s="462">
        <f ca="1">'[2]6'!K$230*$F10/100</f>
        <v>1.35</v>
      </c>
      <c r="I10" s="248">
        <f ca="1">'[2]6'!O$230*$F10/100</f>
        <v>4.05</v>
      </c>
      <c r="J10" s="471">
        <f ca="1">'[2]6'!R$230*$F10/100</f>
        <v>0.03</v>
      </c>
      <c r="K10" s="472">
        <f ca="1">'[2]6'!AE$230*$F10/100</f>
        <v>102</v>
      </c>
      <c r="L10" s="473">
        <f ca="1">'[2]6'!AM$230*$F10/100</f>
        <v>6.0000000000000001E-3</v>
      </c>
      <c r="M10" s="474">
        <f ca="1">'[2]6'!AN$230*$F10/100</f>
        <v>6.0000000000000001E-3</v>
      </c>
      <c r="N10" s="472">
        <f ca="1">'[2]6'!AV$230*$F10/100</f>
        <v>0.6</v>
      </c>
      <c r="O10" s="475">
        <f ca="1">'[2]6'!BC$230*$F10/100</f>
        <v>0.375</v>
      </c>
      <c r="P10" s="475">
        <f ca="1">'[2]6'!BD$230*$F10/100</f>
        <v>1.4999999999999999E-2</v>
      </c>
      <c r="Q10" s="936"/>
      <c r="R10" s="936"/>
      <c r="S10" s="936"/>
      <c r="T10" s="936"/>
      <c r="U10" s="936"/>
    </row>
    <row r="11" spans="2:21">
      <c r="B11" s="441">
        <v>6020</v>
      </c>
      <c r="C11" s="572" t="s">
        <v>23</v>
      </c>
      <c r="D11" s="441">
        <v>7.5</v>
      </c>
      <c r="E11" s="248">
        <f ca="1">'[2]6'!E$22*$F11/100</f>
        <v>2.7</v>
      </c>
      <c r="F11" s="462">
        <f ca="1">'[2]6'!G$22*$F11/100</f>
        <v>0.23250000000000001</v>
      </c>
      <c r="G11" s="462">
        <f ca="1">'[2]6'!I$22*$F11/100</f>
        <v>1.4999999999999999E-2</v>
      </c>
      <c r="H11" s="462">
        <f ca="1">'[2]6'!K$22*$F11/100</f>
        <v>0.5625</v>
      </c>
      <c r="I11" s="248">
        <f ca="1">'[2]6'!O$22*$F11/100</f>
        <v>2.625</v>
      </c>
      <c r="J11" s="471">
        <f ca="1">'[2]6'!R$22*$F11/100</f>
        <v>6.7500000000000004E-2</v>
      </c>
      <c r="K11" s="472">
        <f ca="1">'[2]6'!AE$22*$F11/100</f>
        <v>3.5249999999999999</v>
      </c>
      <c r="L11" s="473">
        <f ca="1">'[2]6'!AM$22*$F11/100</f>
        <v>1.125E-2</v>
      </c>
      <c r="M11" s="474">
        <f ca="1">'[2]6'!AN$22*$F11/100</f>
        <v>8.2500000000000004E-3</v>
      </c>
      <c r="N11" s="472">
        <f ca="1">'[2]6'!AV$22*$F11/100</f>
        <v>4.5</v>
      </c>
      <c r="O11" s="475">
        <f ca="1">'[2]6'!BC$22*$F11/100</f>
        <v>0.22500000000000001</v>
      </c>
      <c r="P11" s="475">
        <f ca="1">'[2]6'!BD$22*$F11/100</f>
        <v>0</v>
      </c>
      <c r="Q11" s="936"/>
      <c r="R11" s="936"/>
      <c r="S11" s="936"/>
      <c r="T11" s="936"/>
      <c r="U11" s="936"/>
    </row>
    <row r="12" spans="2:21">
      <c r="B12" s="441">
        <v>14006</v>
      </c>
      <c r="C12" s="572" t="s">
        <v>15</v>
      </c>
      <c r="D12" s="441">
        <v>3</v>
      </c>
      <c r="E12" s="248">
        <f ca="1">'[2]14'!E$8*$F12/100</f>
        <v>27.63</v>
      </c>
      <c r="F12" s="462">
        <f ca="1">'[2]14'!G$8*$F12/100</f>
        <v>0</v>
      </c>
      <c r="G12" s="462">
        <f ca="1">'[2]14'!I$8*$F12/100</f>
        <v>3</v>
      </c>
      <c r="H12" s="462">
        <f ca="1">'[2]14'!K$8*$F12/100</f>
        <v>0</v>
      </c>
      <c r="I12" s="248">
        <f ca="1">'[2]14'!O$8*$F12/100</f>
        <v>0</v>
      </c>
      <c r="J12" s="471">
        <f ca="1">'[2]14'!R$8*$F12/100</f>
        <v>0</v>
      </c>
      <c r="K12" s="472">
        <f ca="1">'[2]14'!AE$8*$F12/100</f>
        <v>0</v>
      </c>
      <c r="L12" s="473">
        <f ca="1">'[2]14'!AM$8*$F12/100</f>
        <v>0</v>
      </c>
      <c r="M12" s="474">
        <f ca="1">'[2]14'!AN$8*$F12/100</f>
        <v>0</v>
      </c>
      <c r="N12" s="472">
        <f ca="1">'[2]14'!AV$8*$F12/100</f>
        <v>0</v>
      </c>
      <c r="O12" s="475">
        <f ca="1">'[2]14'!BC$8*$F12/100</f>
        <v>0</v>
      </c>
      <c r="P12" s="475">
        <f ca="1">'[2]14'!BD$8*$F12/100</f>
        <v>0</v>
      </c>
      <c r="Q12" s="936"/>
      <c r="R12" s="936"/>
      <c r="S12" s="936"/>
      <c r="T12" s="936"/>
      <c r="U12" s="936"/>
    </row>
    <row r="13" spans="2:21">
      <c r="B13" s="441">
        <v>17024</v>
      </c>
      <c r="C13" s="572" t="s">
        <v>1087</v>
      </c>
      <c r="D13" s="441">
        <v>12</v>
      </c>
      <c r="E13" s="248">
        <f ca="1">'[2]17'!E$26*$F13/100</f>
        <v>0.84</v>
      </c>
      <c r="F13" s="462">
        <f ca="1">'[2]17'!G$26*$F13/100</f>
        <v>0.13200000000000001</v>
      </c>
      <c r="G13" s="462">
        <f ca="1">'[2]17'!I$26*$F13/100</f>
        <v>2.4000000000000004E-2</v>
      </c>
      <c r="H13" s="462">
        <f ca="1">'[2]17'!K$26*$F13/100</f>
        <v>0</v>
      </c>
      <c r="I13" s="248">
        <f ca="1">'[2]17'!O$26*$F13/100</f>
        <v>0.24</v>
      </c>
      <c r="J13" s="471">
        <f ca="1">'[2]17'!R$26*$F13/100</f>
        <v>0.06</v>
      </c>
      <c r="K13" s="472">
        <f ca="1">'[2]17'!AE$26*$F13/100</f>
        <v>0</v>
      </c>
      <c r="L13" s="473">
        <f ca="1">'[2]17'!AM$26*$F13/100</f>
        <v>2.3999999999999998E-3</v>
      </c>
      <c r="M13" s="474">
        <f ca="1">'[2]17'!AN$26*$F13/100</f>
        <v>1.0800000000000001E-2</v>
      </c>
      <c r="N13" s="472">
        <f ca="1">'[2]17'!AV$26*$F13/100</f>
        <v>0</v>
      </c>
      <c r="O13" s="475">
        <f ca="1">'[2]17'!BC$26*$F13/100</f>
        <v>0</v>
      </c>
      <c r="P13" s="475">
        <f ca="1">'[2]17'!BD$26*$F13/100</f>
        <v>1.2000000000000002E-2</v>
      </c>
      <c r="Q13" s="936"/>
      <c r="R13" s="936"/>
      <c r="S13" s="936"/>
      <c r="T13" s="936"/>
      <c r="U13" s="936"/>
    </row>
    <row r="14" spans="2:21">
      <c r="B14" s="441">
        <v>17012</v>
      </c>
      <c r="C14" s="572" t="s">
        <v>0</v>
      </c>
      <c r="D14" s="441">
        <v>0.5</v>
      </c>
      <c r="E14" s="248">
        <f ca="1">'[2]17'!E$13*$F14/100</f>
        <v>0</v>
      </c>
      <c r="F14" s="462">
        <f ca="1">'[2]17'!G$13*$F14/100</f>
        <v>0</v>
      </c>
      <c r="G14" s="462">
        <f ca="1">'[2]17'!I$13*$F14/100</f>
        <v>0</v>
      </c>
      <c r="H14" s="462">
        <f ca="1">'[2]17'!K$13*$F14/100</f>
        <v>0</v>
      </c>
      <c r="I14" s="248">
        <f ca="1">'[2]17'!O$13*$F14/100</f>
        <v>0.11</v>
      </c>
      <c r="J14" s="471">
        <f ca="1">'[2]17'!R$13*$F14/100</f>
        <v>0</v>
      </c>
      <c r="K14" s="472">
        <f ca="1">'[2]17'!AE$13*$F14/100</f>
        <v>0</v>
      </c>
      <c r="L14" s="473">
        <f ca="1">'[2]17'!AM$13*$F14/100</f>
        <v>0</v>
      </c>
      <c r="M14" s="474">
        <f ca="1">'[2]17'!AN$13*$F14/100</f>
        <v>0</v>
      </c>
      <c r="N14" s="472">
        <f ca="1">'[2]17'!AV$13*$F14/100</f>
        <v>0</v>
      </c>
      <c r="O14" s="475">
        <f ca="1">'[2]17'!BC$13*$F14/100</f>
        <v>0</v>
      </c>
      <c r="P14" s="475">
        <f ca="1">'[2]17'!BD$13*$F14/100</f>
        <v>0.4955</v>
      </c>
      <c r="Q14" s="936"/>
      <c r="R14" s="936"/>
      <c r="S14" s="936"/>
      <c r="T14" s="936"/>
      <c r="U14" s="936"/>
    </row>
    <row r="15" spans="2:21">
      <c r="B15" s="441">
        <v>16001</v>
      </c>
      <c r="C15" s="572" t="s">
        <v>78</v>
      </c>
      <c r="D15" s="441">
        <v>2.5</v>
      </c>
      <c r="E15" s="248">
        <f ca="1">'[2]16'!E$2*$F15/100</f>
        <v>2.7250000000000001</v>
      </c>
      <c r="F15" s="462">
        <f ca="1">'[2]16'!G$2*$F15/100</f>
        <v>0.01</v>
      </c>
      <c r="G15" s="462">
        <f ca="1">'[2]16'!I$2*$F15/100</f>
        <v>0</v>
      </c>
      <c r="H15" s="462">
        <f ca="1">'[2]16'!K$2*$F15/100</f>
        <v>0.1225</v>
      </c>
      <c r="I15" s="248">
        <f ca="1">'[2]16'!O$2*$F15/100</f>
        <v>7.4999999999999997E-2</v>
      </c>
      <c r="J15" s="471">
        <f ca="1">'[2]16'!R$2*$F15/100</f>
        <v>0</v>
      </c>
      <c r="K15" s="472">
        <f ca="1">'[2]16'!AE$2*$F15/100</f>
        <v>0</v>
      </c>
      <c r="L15" s="473">
        <f ca="1">'[2]16'!AM$2*$F15/100</f>
        <v>0</v>
      </c>
      <c r="M15" s="474">
        <f ca="1">'[2]16'!AN$2*$F15/100</f>
        <v>0</v>
      </c>
      <c r="N15" s="472">
        <f ca="1">'[2]16'!AV$2*$F15/100</f>
        <v>0</v>
      </c>
      <c r="O15" s="475">
        <f ca="1">'[2]16'!BC$2*$F15/100</f>
        <v>0</v>
      </c>
      <c r="P15" s="475">
        <f ca="1">'[2]16'!BD$2*$F15/100</f>
        <v>0</v>
      </c>
      <c r="Q15" s="936"/>
      <c r="R15" s="936"/>
      <c r="S15" s="936"/>
      <c r="T15" s="936"/>
      <c r="U15" s="936"/>
    </row>
    <row r="16" spans="2:21">
      <c r="B16" s="571">
        <v>2034</v>
      </c>
      <c r="C16" s="573" t="s">
        <v>3</v>
      </c>
      <c r="D16" s="571">
        <v>0.5</v>
      </c>
      <c r="E16" s="267">
        <f ca="1">'[2]2'!E$35*$F16/100</f>
        <v>1.65</v>
      </c>
      <c r="F16" s="268">
        <f ca="1">'[2]2'!G$35*$F16/100</f>
        <v>5.0000000000000001E-4</v>
      </c>
      <c r="G16" s="268">
        <f ca="1">'[2]2'!I$35*$F16/100</f>
        <v>5.0000000000000001E-4</v>
      </c>
      <c r="H16" s="268">
        <f ca="1">'[2]2'!K$35*$F16/100</f>
        <v>0.40799999999999997</v>
      </c>
      <c r="I16" s="267">
        <f ca="1">'[2]2'!O$35*$F16/100</f>
        <v>0.05</v>
      </c>
      <c r="J16" s="268">
        <f ca="1">'[2]2'!R$35*$F16/100</f>
        <v>3.0000000000000001E-3</v>
      </c>
      <c r="K16" s="270">
        <f ca="1">'[2]2'!AE$35*$F16/100</f>
        <v>0</v>
      </c>
      <c r="L16" s="271">
        <f ca="1">'[2]2'!AM$35*$F16/100</f>
        <v>0</v>
      </c>
      <c r="M16" s="272">
        <f ca="1">'[2]2'!AN$35*$F16/100</f>
        <v>0</v>
      </c>
      <c r="N16" s="270">
        <f ca="1">'[2]2'!AV$35*$F16/100</f>
        <v>0</v>
      </c>
      <c r="O16" s="273">
        <f ca="1">'[2]2'!BC$35*$F16/100</f>
        <v>0</v>
      </c>
      <c r="P16" s="273">
        <f ca="1">'[2]2'!BD$35*$F16/100</f>
        <v>0</v>
      </c>
      <c r="Q16" s="937"/>
      <c r="R16" s="937"/>
      <c r="S16" s="937"/>
      <c r="T16" s="937"/>
      <c r="U16" s="937"/>
    </row>
    <row r="17" spans="2:21">
      <c r="B17" s="165"/>
      <c r="C17" s="484" t="s">
        <v>895</v>
      </c>
      <c r="D17" s="441">
        <f t="shared" ref="D17:P17" si="0">SUM(D3:D16)</f>
        <v>142.75</v>
      </c>
      <c r="E17" s="248">
        <f t="shared" ca="1" si="0"/>
        <v>102.845</v>
      </c>
      <c r="F17" s="462">
        <f t="shared" ca="1" si="0"/>
        <v>10.77575</v>
      </c>
      <c r="G17" s="462">
        <f t="shared" ca="1" si="0"/>
        <v>3.3312500000000003</v>
      </c>
      <c r="H17" s="462">
        <f t="shared" ca="1" si="0"/>
        <v>6.6204999999999998</v>
      </c>
      <c r="I17" s="248">
        <f t="shared" ca="1" si="0"/>
        <v>22.389999999999997</v>
      </c>
      <c r="J17" s="471">
        <f t="shared" ca="1" si="0"/>
        <v>0.32150000000000001</v>
      </c>
      <c r="K17" s="472">
        <f t="shared" ca="1" si="0"/>
        <v>108.77500000000001</v>
      </c>
      <c r="L17" s="473">
        <f t="shared" ca="1" si="0"/>
        <v>5.91E-2</v>
      </c>
      <c r="M17" s="474">
        <f t="shared" ca="1" si="0"/>
        <v>8.7850000000000011E-2</v>
      </c>
      <c r="N17" s="472">
        <f t="shared" ca="1" si="0"/>
        <v>8.48</v>
      </c>
      <c r="O17" s="475">
        <f t="shared" ca="1" si="0"/>
        <v>1.3965000000000001</v>
      </c>
      <c r="P17" s="475">
        <f t="shared" ca="1" si="0"/>
        <v>1.4730000000000001</v>
      </c>
      <c r="Q17" s="478">
        <v>0</v>
      </c>
      <c r="R17" s="478">
        <v>2</v>
      </c>
      <c r="S17" s="478">
        <v>1</v>
      </c>
      <c r="T17" s="478">
        <v>0</v>
      </c>
      <c r="U17" s="478">
        <v>0</v>
      </c>
    </row>
    <row r="18" spans="2:21">
      <c r="D18" s="14"/>
      <c r="E18" s="14"/>
      <c r="F18" s="14"/>
      <c r="G18" s="14"/>
    </row>
    <row r="19" spans="2:21">
      <c r="C19" s="10"/>
      <c r="D19" s="17"/>
      <c r="E19" s="18"/>
      <c r="F19" s="17"/>
      <c r="G19" s="18"/>
      <c r="H19" s="11"/>
      <c r="I19" s="12"/>
      <c r="J19" s="12"/>
      <c r="K19" s="12"/>
      <c r="L19" s="12"/>
      <c r="M19" s="12"/>
      <c r="N19" s="12"/>
      <c r="O19" s="12"/>
      <c r="P19" s="12"/>
    </row>
    <row r="20" spans="2:21">
      <c r="C20" s="10"/>
      <c r="D20" s="1"/>
      <c r="E20" s="12"/>
      <c r="F20" s="12"/>
      <c r="G20" s="12"/>
      <c r="H20" s="12"/>
      <c r="I20" s="1"/>
      <c r="J20" s="12"/>
      <c r="K20" s="12"/>
      <c r="L20" s="12"/>
      <c r="M20" s="12"/>
      <c r="N20" s="12"/>
      <c r="O20" s="12"/>
      <c r="P20" s="12"/>
    </row>
    <row r="21" spans="2:21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2:21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2:21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1">
    <mergeCell ref="Q3:U16"/>
  </mergeCells>
  <phoneticPr fontId="1"/>
  <pageMargins left="0.7" right="0.7" top="0.75" bottom="0.75" header="0.3" footer="0.3"/>
  <pageSetup paperSize="9" scale="79" orientation="landscape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33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9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1662</v>
      </c>
    </row>
    <row r="2" spans="2:21" ht="27" customHeight="1">
      <c r="B2" s="19" t="s">
        <v>922</v>
      </c>
      <c r="C2" s="19" t="s">
        <v>923</v>
      </c>
      <c r="D2" s="20" t="s">
        <v>1067</v>
      </c>
      <c r="E2" s="20" t="s">
        <v>924</v>
      </c>
      <c r="F2" s="20" t="s">
        <v>1066</v>
      </c>
      <c r="G2" s="20" t="s">
        <v>1065</v>
      </c>
      <c r="H2" s="20" t="s">
        <v>1064</v>
      </c>
      <c r="I2" s="20" t="s">
        <v>925</v>
      </c>
      <c r="J2" s="20" t="s">
        <v>926</v>
      </c>
      <c r="K2" s="20" t="s">
        <v>927</v>
      </c>
      <c r="L2" s="20" t="s">
        <v>1063</v>
      </c>
      <c r="M2" s="20" t="s">
        <v>1062</v>
      </c>
      <c r="N2" s="20" t="s">
        <v>928</v>
      </c>
      <c r="O2" s="20" t="s">
        <v>1061</v>
      </c>
      <c r="P2" s="20" t="s">
        <v>1060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11221</v>
      </c>
      <c r="C3" s="572" t="s">
        <v>2300</v>
      </c>
      <c r="D3" s="441">
        <v>40</v>
      </c>
      <c r="E3" s="248">
        <f ca="1">'[2]11'!E$222*$F3/100</f>
        <v>80</v>
      </c>
      <c r="F3" s="462">
        <f ca="1">'[2]11'!G$222*$F3/100</f>
        <v>6.48</v>
      </c>
      <c r="G3" s="462">
        <f ca="1">'[2]11'!I$222*$F3/100</f>
        <v>5.6</v>
      </c>
      <c r="H3" s="462">
        <f ca="1">'[2]11'!K$222*$F3/100</f>
        <v>0</v>
      </c>
      <c r="I3" s="248">
        <f ca="1">'[2]11'!O$222*$F3/100</f>
        <v>2</v>
      </c>
      <c r="J3" s="471">
        <f ca="1">'[2]11'!R$222*$F3/100</f>
        <v>0.16</v>
      </c>
      <c r="K3" s="472">
        <f ca="1">'[2]11'!AE$222*$F3/100</f>
        <v>15.6</v>
      </c>
      <c r="L3" s="473">
        <f ca="1">'[2]11'!AM$222*$F3/100</f>
        <v>2.8000000000000004E-2</v>
      </c>
      <c r="M3" s="474">
        <f ca="1">'[2]11'!AN$222*$F3/100</f>
        <v>7.1999999999999995E-2</v>
      </c>
      <c r="N3" s="472">
        <f ca="1">'[2]11'!AV$222*$F3/100</f>
        <v>1.2</v>
      </c>
      <c r="O3" s="475">
        <f ca="1">'[2]11'!BC$222*$F3/100</f>
        <v>0</v>
      </c>
      <c r="P3" s="475">
        <f ca="1">'[2]11'!BD$222*$F3/100</f>
        <v>0.04</v>
      </c>
      <c r="Q3" s="936"/>
      <c r="R3" s="936"/>
      <c r="S3" s="936"/>
      <c r="T3" s="936"/>
      <c r="U3" s="936"/>
    </row>
    <row r="4" spans="2:21">
      <c r="B4" s="441">
        <v>17012</v>
      </c>
      <c r="C4" s="572" t="s">
        <v>1088</v>
      </c>
      <c r="D4" s="441">
        <v>0.4</v>
      </c>
      <c r="E4" s="248">
        <f ca="1">'[2]17'!E$13*$F4/100</f>
        <v>0</v>
      </c>
      <c r="F4" s="462">
        <f ca="1">'[2]17'!G$13*$F4/100</f>
        <v>0</v>
      </c>
      <c r="G4" s="462">
        <f ca="1">'[2]17'!I$13*$F4/100</f>
        <v>0</v>
      </c>
      <c r="H4" s="462">
        <f ca="1">'[2]17'!K$13*$F4/100</f>
        <v>0</v>
      </c>
      <c r="I4" s="248">
        <f ca="1">'[2]17'!O$13*$F4/100</f>
        <v>8.8000000000000009E-2</v>
      </c>
      <c r="J4" s="471">
        <f ca="1">'[2]17'!R$13*$F4/100</f>
        <v>0</v>
      </c>
      <c r="K4" s="472">
        <f ca="1">'[2]17'!AE$13*$F4/100</f>
        <v>0</v>
      </c>
      <c r="L4" s="473">
        <f ca="1">'[2]17'!AM$13*$F4/100</f>
        <v>0</v>
      </c>
      <c r="M4" s="474">
        <f ca="1">'[2]17'!AN$13*$F4/100</f>
        <v>0</v>
      </c>
      <c r="N4" s="472">
        <f ca="1">'[2]17'!AV$13*$F4/100</f>
        <v>0</v>
      </c>
      <c r="O4" s="475">
        <f ca="1">'[2]17'!BC$13*$F4/100</f>
        <v>0</v>
      </c>
      <c r="P4" s="475">
        <f ca="1">'[2]17'!BD$13*$F4/100</f>
        <v>0.39640000000000003</v>
      </c>
      <c r="Q4" s="936"/>
      <c r="R4" s="936"/>
      <c r="S4" s="936"/>
      <c r="T4" s="936"/>
      <c r="U4" s="936"/>
    </row>
    <row r="5" spans="2:21">
      <c r="B5" s="441">
        <v>17064</v>
      </c>
      <c r="C5" s="572" t="s">
        <v>2289</v>
      </c>
      <c r="D5" s="570">
        <v>0.05</v>
      </c>
      <c r="E5" s="248">
        <f ca="1">'[2]17'!E$66*$F5/100</f>
        <v>0.18900000000000003</v>
      </c>
      <c r="F5" s="462">
        <f ca="1">'[2]17'!G$66*$F5/100</f>
        <v>5.0499999999999998E-3</v>
      </c>
      <c r="G5" s="462">
        <f ca="1">'[2]17'!I$66*$F5/100</f>
        <v>3.2000000000000006E-3</v>
      </c>
      <c r="H5" s="462">
        <f ca="1">'[2]17'!K$66*$F5/100</f>
        <v>3.5049999999999998E-2</v>
      </c>
      <c r="I5" s="248">
        <f ca="1">'[2]17'!O$66*$F5/100</f>
        <v>0.12</v>
      </c>
      <c r="J5" s="471">
        <f ca="1">'[2]17'!R$66*$F5/100</f>
        <v>3.65E-3</v>
      </c>
      <c r="K5" s="472">
        <f ca="1">'[2]17'!AE$66*$F5/100</f>
        <v>0</v>
      </c>
      <c r="L5" s="473">
        <f ca="1">'[2]17'!AM$66*$F5/100</f>
        <v>1.0000000000000001E-5</v>
      </c>
      <c r="M5" s="474">
        <f ca="1">'[2]17'!AN$66*$F5/100</f>
        <v>6.0000000000000002E-5</v>
      </c>
      <c r="N5" s="472">
        <f ca="1">'[2]17'!AV$66*$F5/100</f>
        <v>0</v>
      </c>
      <c r="O5" s="475">
        <f ca="1">'[2]17'!BC$66*$F5/100</f>
        <v>0</v>
      </c>
      <c r="P5" s="475">
        <f ca="1">'[2]17'!BD$66*$F5/100</f>
        <v>0</v>
      </c>
      <c r="Q5" s="936"/>
      <c r="R5" s="936"/>
      <c r="S5" s="936"/>
      <c r="T5" s="936"/>
      <c r="U5" s="936"/>
    </row>
    <row r="6" spans="2:21">
      <c r="B6" s="441">
        <v>16001</v>
      </c>
      <c r="C6" s="572" t="s">
        <v>78</v>
      </c>
      <c r="D6" s="570">
        <v>1</v>
      </c>
      <c r="E6" s="248">
        <f ca="1">'[2]16'!E$2*$F6/100</f>
        <v>1.0900000000000001</v>
      </c>
      <c r="F6" s="462">
        <f ca="1">'[2]16'!G$2*$F6/100</f>
        <v>4.0000000000000001E-3</v>
      </c>
      <c r="G6" s="462">
        <f ca="1">'[2]16'!I$2*$F6/100</f>
        <v>0</v>
      </c>
      <c r="H6" s="462">
        <f ca="1">'[2]16'!K$2*$F6/100</f>
        <v>4.9000000000000002E-2</v>
      </c>
      <c r="I6" s="248">
        <f ca="1">'[2]16'!O$2*$F6/100</f>
        <v>0.03</v>
      </c>
      <c r="J6" s="471">
        <f ca="1">'[2]16'!R$2*$F6/100</f>
        <v>0</v>
      </c>
      <c r="K6" s="472">
        <f ca="1">'[2]16'!AE$2*$F6/100</f>
        <v>0</v>
      </c>
      <c r="L6" s="473">
        <f ca="1">'[2]16'!AM$2*$F6/100</f>
        <v>0</v>
      </c>
      <c r="M6" s="474">
        <f ca="1">'[2]16'!AN$2*$F6/100</f>
        <v>0</v>
      </c>
      <c r="N6" s="472">
        <f ca="1">'[2]16'!AV$2*$F6/100</f>
        <v>0</v>
      </c>
      <c r="O6" s="475">
        <f ca="1">'[2]16'!BC$2*$F6/100</f>
        <v>0</v>
      </c>
      <c r="P6" s="475">
        <f ca="1">'[2]16'!BD$2*$F6/100</f>
        <v>0</v>
      </c>
      <c r="Q6" s="936"/>
      <c r="R6" s="936"/>
      <c r="S6" s="936"/>
      <c r="T6" s="936"/>
      <c r="U6" s="936"/>
    </row>
    <row r="7" spans="2:21">
      <c r="B7" s="441">
        <v>17007</v>
      </c>
      <c r="C7" s="572" t="s">
        <v>5</v>
      </c>
      <c r="D7" s="441">
        <v>0.5</v>
      </c>
      <c r="E7" s="248">
        <f ca="1">'[2]17'!E$8*$F7/100</f>
        <v>0.35499999999999998</v>
      </c>
      <c r="F7" s="462">
        <f ca="1">'[2]17'!G$8*$F7/100</f>
        <v>3.85E-2</v>
      </c>
      <c r="G7" s="462">
        <f ca="1">'[2]17'!I$8*$F7/100</f>
        <v>0</v>
      </c>
      <c r="H7" s="462">
        <f ca="1">'[2]17'!K$8*$F7/100</f>
        <v>5.0499999999999996E-2</v>
      </c>
      <c r="I7" s="248">
        <f ca="1">'[2]17'!O$8*$F7/100</f>
        <v>0.14499999999999999</v>
      </c>
      <c r="J7" s="471">
        <f ca="1">'[2]17'!R$8*$F7/100</f>
        <v>8.5000000000000006E-3</v>
      </c>
      <c r="K7" s="472">
        <f ca="1">'[2]17'!AE$8*$F7/100</f>
        <v>0</v>
      </c>
      <c r="L7" s="473">
        <f ca="1">'[2]17'!AM$8*$F7/100</f>
        <v>2.5000000000000001E-4</v>
      </c>
      <c r="M7" s="474">
        <f ca="1">'[2]17'!AN$8*$F7/100</f>
        <v>8.5000000000000006E-4</v>
      </c>
      <c r="N7" s="472">
        <f ca="1">'[2]17'!AV$8*$F7/100</f>
        <v>0</v>
      </c>
      <c r="O7" s="475">
        <f ca="1">'[2]17'!BC$8*$F7/100</f>
        <v>0</v>
      </c>
      <c r="P7" s="475">
        <f ca="1">'[2]17'!BD$8*$F7/100</f>
        <v>7.2499999999999995E-2</v>
      </c>
      <c r="Q7" s="936"/>
      <c r="R7" s="936"/>
      <c r="S7" s="936"/>
      <c r="T7" s="936"/>
      <c r="U7" s="936"/>
    </row>
    <row r="8" spans="2:21">
      <c r="B8" s="441">
        <v>2034</v>
      </c>
      <c r="C8" s="572" t="s">
        <v>3</v>
      </c>
      <c r="D8" s="570">
        <v>3</v>
      </c>
      <c r="E8" s="248">
        <f ca="1">'[2]2'!E$35*$F8/100</f>
        <v>9.9</v>
      </c>
      <c r="F8" s="462">
        <f ca="1">'[2]2'!G$35*$F8/100</f>
        <v>3.0000000000000005E-3</v>
      </c>
      <c r="G8" s="462">
        <f ca="1">'[2]2'!I$35*$F8/100</f>
        <v>3.0000000000000005E-3</v>
      </c>
      <c r="H8" s="462">
        <f ca="1">'[2]2'!K$35*$F8/100</f>
        <v>2.448</v>
      </c>
      <c r="I8" s="248">
        <f ca="1">'[2]2'!O$35*$F8/100</f>
        <v>0.3</v>
      </c>
      <c r="J8" s="471">
        <f ca="1">'[2]2'!R$35*$F8/100</f>
        <v>1.7999999999999999E-2</v>
      </c>
      <c r="K8" s="472">
        <f ca="1">'[2]2'!AE$35*$F8/100</f>
        <v>0</v>
      </c>
      <c r="L8" s="473">
        <f ca="1">'[2]2'!AM$35*$F8/100</f>
        <v>0</v>
      </c>
      <c r="M8" s="474">
        <f ca="1">'[2]2'!AN$35*$F8/100</f>
        <v>0</v>
      </c>
      <c r="N8" s="472">
        <f ca="1">'[2]2'!AV$35*$F8/100</f>
        <v>0</v>
      </c>
      <c r="O8" s="475">
        <f ca="1">'[2]2'!BC$35*$F8/100</f>
        <v>0</v>
      </c>
      <c r="P8" s="475">
        <f ca="1">'[2]2'!BD$35*$F8/100</f>
        <v>0</v>
      </c>
      <c r="Q8" s="936"/>
      <c r="R8" s="936"/>
      <c r="S8" s="936"/>
      <c r="T8" s="936"/>
      <c r="U8" s="936"/>
    </row>
    <row r="9" spans="2:21">
      <c r="B9" s="441">
        <v>14006</v>
      </c>
      <c r="C9" s="572" t="s">
        <v>15</v>
      </c>
      <c r="D9" s="441">
        <v>6</v>
      </c>
      <c r="E9" s="248">
        <f ca="1">'[2]14'!E$8*$F9/100</f>
        <v>55.26</v>
      </c>
      <c r="F9" s="462">
        <f ca="1">'[2]14'!G$8*$F9/100</f>
        <v>0</v>
      </c>
      <c r="G9" s="462">
        <f ca="1">'[2]14'!I$8*$F9/100</f>
        <v>6</v>
      </c>
      <c r="H9" s="462">
        <f ca="1">'[2]14'!K$8*$F9/100</f>
        <v>0</v>
      </c>
      <c r="I9" s="248">
        <f ca="1">'[2]14'!O$8*$F9/100</f>
        <v>0</v>
      </c>
      <c r="J9" s="471">
        <f ca="1">'[2]14'!R$8*$F9/100</f>
        <v>0</v>
      </c>
      <c r="K9" s="472">
        <f ca="1">'[2]14'!AE$8*$F9/100</f>
        <v>0</v>
      </c>
      <c r="L9" s="473">
        <f ca="1">'[2]14'!AM$8*$F9/100</f>
        <v>0</v>
      </c>
      <c r="M9" s="474">
        <f ca="1">'[2]14'!AN$8*$F9/100</f>
        <v>0</v>
      </c>
      <c r="N9" s="472">
        <f ca="1">'[2]14'!AV$8*$F9/100</f>
        <v>0</v>
      </c>
      <c r="O9" s="475">
        <f ca="1">'[2]14'!BC$8*$F9/100</f>
        <v>0</v>
      </c>
      <c r="P9" s="475">
        <f ca="1">'[2]14'!BD$8*$F9/100</f>
        <v>0</v>
      </c>
      <c r="Q9" s="936"/>
      <c r="R9" s="936"/>
      <c r="S9" s="936"/>
      <c r="T9" s="936"/>
      <c r="U9" s="936"/>
    </row>
    <row r="10" spans="2:21">
      <c r="B10" s="441">
        <v>5035.1000000000004</v>
      </c>
      <c r="C10" s="572" t="s">
        <v>2301</v>
      </c>
      <c r="D10" s="441">
        <v>10</v>
      </c>
      <c r="E10" s="248">
        <f ca="1">'[2]5'!E$42*$F10/100</f>
        <v>58.5</v>
      </c>
      <c r="F10" s="462">
        <f ca="1">'[2]5'!G$42*$F10/100</f>
        <v>2.65</v>
      </c>
      <c r="G10" s="462">
        <f ca="1">'[2]5'!I$42*$F10/100</f>
        <v>4.9400000000000004</v>
      </c>
      <c r="H10" s="462">
        <f ca="1">'[2]5'!K$42*$F10/100</f>
        <v>1.96</v>
      </c>
      <c r="I10" s="248">
        <f ca="1">'[2]5'!O$42*$F10/100</f>
        <v>5</v>
      </c>
      <c r="J10" s="471">
        <f ca="1">'[2]5'!R$42*$F10/100</f>
        <v>0.17</v>
      </c>
      <c r="K10" s="472">
        <f ca="1">'[2]5'!AE$42*$F10/100</f>
        <v>0.1</v>
      </c>
      <c r="L10" s="473">
        <f ca="1">'[2]5'!AM$42*$F10/100</f>
        <v>2.3000000000000003E-2</v>
      </c>
      <c r="M10" s="474">
        <f ca="1">'[2]5'!AN$42*$F10/100</f>
        <v>0.01</v>
      </c>
      <c r="N10" s="472">
        <f ca="1">'[2]5'!AV$42*$F10/100</f>
        <v>0</v>
      </c>
      <c r="O10" s="475">
        <f ca="1">'[2]5'!BC$42*$F10/100</f>
        <v>0.72</v>
      </c>
      <c r="P10" s="475">
        <f ca="1">'[2]5'!BD$42*$F10/100</f>
        <v>0</v>
      </c>
      <c r="Q10" s="936"/>
      <c r="R10" s="936"/>
      <c r="S10" s="936"/>
      <c r="T10" s="936"/>
      <c r="U10" s="936"/>
    </row>
    <row r="11" spans="2:21">
      <c r="B11" s="441">
        <v>14006</v>
      </c>
      <c r="C11" s="572" t="s">
        <v>15</v>
      </c>
      <c r="D11" s="441">
        <v>0.5</v>
      </c>
      <c r="E11" s="248">
        <f ca="1">'[2]14'!E$8*$F11/100</f>
        <v>4.6050000000000004</v>
      </c>
      <c r="F11" s="462">
        <f ca="1">'[2]14'!G$8*$F11/100</f>
        <v>0</v>
      </c>
      <c r="G11" s="462">
        <f ca="1">'[2]14'!I$8*$F11/100</f>
        <v>0.5</v>
      </c>
      <c r="H11" s="462">
        <f ca="1">'[2]14'!K$8*$F11/100</f>
        <v>0</v>
      </c>
      <c r="I11" s="248">
        <f ca="1">'[2]14'!O$8*$F11/100</f>
        <v>0</v>
      </c>
      <c r="J11" s="471">
        <f ca="1">'[2]14'!R$8*$F11/100</f>
        <v>0</v>
      </c>
      <c r="K11" s="472">
        <f ca="1">'[2]14'!AE$8*$F11/100</f>
        <v>0</v>
      </c>
      <c r="L11" s="473">
        <f ca="1">'[2]14'!AM$8*$F11/100</f>
        <v>0</v>
      </c>
      <c r="M11" s="474">
        <f ca="1">'[2]14'!AN$8*$F11/100</f>
        <v>0</v>
      </c>
      <c r="N11" s="472">
        <f ca="1">'[2]14'!AV$8*$F11/100</f>
        <v>0</v>
      </c>
      <c r="O11" s="475">
        <f ca="1">'[2]14'!BC$8*$F11/100</f>
        <v>0</v>
      </c>
      <c r="P11" s="475">
        <f ca="1">'[2]14'!BD$8*$F11/100</f>
        <v>0</v>
      </c>
      <c r="Q11" s="936"/>
      <c r="R11" s="936"/>
      <c r="S11" s="936"/>
      <c r="T11" s="936"/>
      <c r="U11" s="936"/>
    </row>
    <row r="12" spans="2:21">
      <c r="B12" s="441">
        <v>6065</v>
      </c>
      <c r="C12" s="572" t="s">
        <v>10</v>
      </c>
      <c r="D12" s="441">
        <v>15</v>
      </c>
      <c r="E12" s="248">
        <f ca="1">'[2]6'!E$70*$F12/100</f>
        <v>2.1</v>
      </c>
      <c r="F12" s="462">
        <f ca="1">'[2]6'!G$70*$F12/100</f>
        <v>0.15</v>
      </c>
      <c r="G12" s="462">
        <f ca="1">'[2]6'!I$70*$F12/100</f>
        <v>1.4999999999999999E-2</v>
      </c>
      <c r="H12" s="462">
        <f ca="1">'[2]6'!K$70*$F12/100</f>
        <v>0.45</v>
      </c>
      <c r="I12" s="248">
        <f ca="1">'[2]6'!O$70*$F12/100</f>
        <v>3.9</v>
      </c>
      <c r="J12" s="471">
        <f ca="1">'[2]6'!R$70*$F12/100</f>
        <v>4.4999999999999998E-2</v>
      </c>
      <c r="K12" s="472">
        <f ca="1">'[2]6'!AE$70*$F12/100</f>
        <v>4.2</v>
      </c>
      <c r="L12" s="473">
        <f ca="1">'[2]6'!AM$70*$F12/100</f>
        <v>4.4999999999999997E-3</v>
      </c>
      <c r="M12" s="474">
        <f ca="1">'[2]6'!AN$70*$F12/100</f>
        <v>4.4999999999999997E-3</v>
      </c>
      <c r="N12" s="472">
        <f ca="1">'[2]6'!AV$70*$F12/100</f>
        <v>2.1</v>
      </c>
      <c r="O12" s="475">
        <f ca="1">'[2]6'!BC$70*$F12/100</f>
        <v>0.16500000000000001</v>
      </c>
      <c r="P12" s="475">
        <f ca="1">'[2]6'!BD$70*$F12/100</f>
        <v>0</v>
      </c>
      <c r="Q12" s="936"/>
      <c r="R12" s="936"/>
      <c r="S12" s="936"/>
      <c r="T12" s="936"/>
      <c r="U12" s="936"/>
    </row>
    <row r="13" spans="2:21">
      <c r="B13" s="441">
        <v>6119</v>
      </c>
      <c r="C13" s="572" t="s">
        <v>48</v>
      </c>
      <c r="D13" s="441">
        <v>20</v>
      </c>
      <c r="E13" s="248">
        <f ca="1">'[2]6'!E$127*$F13/100</f>
        <v>3</v>
      </c>
      <c r="F13" s="462">
        <f ca="1">'[2]6'!G$127*$F13/100</f>
        <v>0.2</v>
      </c>
      <c r="G13" s="462">
        <f ca="1">'[2]6'!I$127*$F13/100</f>
        <v>0.02</v>
      </c>
      <c r="H13" s="462">
        <f ca="1">'[2]6'!K$127*$F13/100</f>
        <v>0.64</v>
      </c>
      <c r="I13" s="248">
        <f ca="1">'[2]6'!O$127*$F13/100</f>
        <v>7.8</v>
      </c>
      <c r="J13" s="471">
        <f ca="1">'[2]6'!R$127*$F13/100</f>
        <v>0.04</v>
      </c>
      <c r="K13" s="472">
        <f ca="1">'[2]6'!AE$127*$F13/100</f>
        <v>0.8</v>
      </c>
      <c r="L13" s="473">
        <f ca="1">'[2]6'!AM$127*$F13/100</f>
        <v>6.0000000000000001E-3</v>
      </c>
      <c r="M13" s="474">
        <f ca="1">'[2]6'!AN$127*$F13/100</f>
        <v>6.0000000000000001E-3</v>
      </c>
      <c r="N13" s="472">
        <f ca="1">'[2]6'!AV$127*$F13/100</f>
        <v>1.4</v>
      </c>
      <c r="O13" s="475">
        <f ca="1">'[2]6'!BC$127*$F13/100</f>
        <v>0.3</v>
      </c>
      <c r="P13" s="475">
        <f ca="1">'[2]6'!BD$127*$F13/100</f>
        <v>0.02</v>
      </c>
      <c r="Q13" s="936"/>
      <c r="R13" s="936"/>
      <c r="S13" s="936"/>
      <c r="T13" s="936"/>
      <c r="U13" s="936"/>
    </row>
    <row r="14" spans="2:21">
      <c r="B14" s="441">
        <v>6247</v>
      </c>
      <c r="C14" s="572" t="s">
        <v>13</v>
      </c>
      <c r="D14" s="441">
        <v>10</v>
      </c>
      <c r="E14" s="248">
        <f ca="1">'[2]6'!E$264*$F14/100</f>
        <v>3</v>
      </c>
      <c r="F14" s="462">
        <f ca="1">'[2]6'!G$264*$F14/100</f>
        <v>0.1</v>
      </c>
      <c r="G14" s="462">
        <f ca="1">'[2]6'!I$264*$F14/100</f>
        <v>0.02</v>
      </c>
      <c r="H14" s="462">
        <f ca="1">'[2]6'!K$264*$F14/100</f>
        <v>0.72</v>
      </c>
      <c r="I14" s="248">
        <f ca="1">'[2]6'!O$264*$F14/100</f>
        <v>0.7</v>
      </c>
      <c r="J14" s="471">
        <f ca="1">'[2]6'!R$264*$F14/100</f>
        <v>0.04</v>
      </c>
      <c r="K14" s="472">
        <f ca="1">'[2]6'!AE$264*$F14/100</f>
        <v>8.8000000000000007</v>
      </c>
      <c r="L14" s="473">
        <f ca="1">'[2]6'!AM$264*$F14/100</f>
        <v>6.0000000000000001E-3</v>
      </c>
      <c r="M14" s="474">
        <f ca="1">'[2]6'!AN$264*$F14/100</f>
        <v>1.4000000000000002E-2</v>
      </c>
      <c r="N14" s="472">
        <f ca="1">'[2]6'!AV$264*$F14/100</f>
        <v>17</v>
      </c>
      <c r="O14" s="475">
        <f ca="1">'[2]6'!BC$264*$F14/100</f>
        <v>0.16</v>
      </c>
      <c r="P14" s="475">
        <f ca="1">'[2]6'!BD$264*$F14/100</f>
        <v>0</v>
      </c>
      <c r="Q14" s="936"/>
      <c r="R14" s="936"/>
      <c r="S14" s="936"/>
      <c r="T14" s="936"/>
      <c r="U14" s="936"/>
    </row>
    <row r="15" spans="2:21">
      <c r="B15" s="441">
        <v>6172</v>
      </c>
      <c r="C15" s="572" t="s">
        <v>79</v>
      </c>
      <c r="D15" s="441">
        <v>0.1</v>
      </c>
      <c r="E15" s="248">
        <f ca="1">'[2]6'!E$182*$F15/100</f>
        <v>0.34499999999999997</v>
      </c>
      <c r="F15" s="462">
        <f ca="1">'[2]6'!G$182*$F15/100</f>
        <v>1.47E-2</v>
      </c>
      <c r="G15" s="462">
        <f ca="1">'[2]6'!I$182*$F15/100</f>
        <v>1.2000000000000002E-2</v>
      </c>
      <c r="H15" s="462">
        <f ca="1">'[2]6'!K$182*$F15/100</f>
        <v>5.8400000000000001E-2</v>
      </c>
      <c r="I15" s="248">
        <f ca="1">'[2]6'!O$182*$F15/100</f>
        <v>7.400000000000001E-2</v>
      </c>
      <c r="J15" s="471">
        <f ca="1">'[2]6'!R$182*$F15/100</f>
        <v>6.8000000000000005E-3</v>
      </c>
      <c r="K15" s="472">
        <f ca="1">'[2]6'!AE$182*$F15/100</f>
        <v>1.5</v>
      </c>
      <c r="L15" s="473">
        <f ca="1">'[2]6'!AM$182*$F15/100</f>
        <v>5.0000000000000001E-4</v>
      </c>
      <c r="M15" s="474">
        <f ca="1">'[2]6'!AN$182*$F15/100</f>
        <v>1.3999999999999998E-3</v>
      </c>
      <c r="N15" s="472">
        <f ca="1">'[2]6'!AV$182*$F15/100</f>
        <v>1E-3</v>
      </c>
      <c r="O15" s="475">
        <f ca="1">'[2]6'!BC$182*$F15/100</f>
        <v>4.6399999999999997E-2</v>
      </c>
      <c r="P15" s="475">
        <f ca="1">'[2]6'!BD$182*$F15/100</f>
        <v>0</v>
      </c>
      <c r="Q15" s="936"/>
      <c r="R15" s="936"/>
      <c r="S15" s="936"/>
      <c r="T15" s="936"/>
      <c r="U15" s="936"/>
    </row>
    <row r="16" spans="2:21">
      <c r="B16" s="441">
        <v>6226</v>
      </c>
      <c r="C16" s="572" t="s">
        <v>2274</v>
      </c>
      <c r="D16" s="441">
        <v>8</v>
      </c>
      <c r="E16" s="248">
        <f ca="1">'[2]6'!E$242*$F16/100</f>
        <v>2.2400000000000002</v>
      </c>
      <c r="F16" s="462">
        <f ca="1">'[2]6'!G$242*$F16/100</f>
        <v>0.04</v>
      </c>
      <c r="G16" s="462">
        <f ca="1">'[2]6'!I$242*$F16/100</f>
        <v>8.0000000000000002E-3</v>
      </c>
      <c r="H16" s="462">
        <f ca="1">'[2]6'!K$242*$F16/100</f>
        <v>0.57600000000000007</v>
      </c>
      <c r="I16" s="248">
        <f ca="1">'[2]6'!O$242*$F16/100</f>
        <v>2.48</v>
      </c>
      <c r="J16" s="471">
        <f ca="1">'[2]6'!R$242*$F16/100</f>
        <v>1.6E-2</v>
      </c>
      <c r="K16" s="472">
        <f ca="1">'[2]6'!AE$242*$F16/100</f>
        <v>0.08</v>
      </c>
      <c r="L16" s="473">
        <f ca="1">'[2]6'!AM$242*$F16/100</f>
        <v>3.2000000000000002E-3</v>
      </c>
      <c r="M16" s="474">
        <f ca="1">'[2]6'!AN$242*$F16/100</f>
        <v>3.2000000000000002E-3</v>
      </c>
      <c r="N16" s="472">
        <f ca="1">'[2]6'!AV$242*$F16/100</f>
        <v>0.88</v>
      </c>
      <c r="O16" s="475">
        <f ca="1">'[2]6'!BC$242*$F16/100</f>
        <v>0.17600000000000002</v>
      </c>
      <c r="P16" s="475">
        <f ca="1">'[2]6'!BD$242*$F16/100</f>
        <v>0</v>
      </c>
      <c r="Q16" s="936"/>
      <c r="R16" s="936"/>
      <c r="S16" s="936"/>
      <c r="T16" s="936"/>
      <c r="U16" s="936"/>
    </row>
    <row r="17" spans="2:21">
      <c r="B17" s="441">
        <v>6103</v>
      </c>
      <c r="C17" s="572" t="s">
        <v>70</v>
      </c>
      <c r="D17" s="570">
        <v>1.5</v>
      </c>
      <c r="E17" s="248">
        <f ca="1">'[2]6'!E$111*$F17/100</f>
        <v>0.45</v>
      </c>
      <c r="F17" s="462">
        <f ca="1">'[2]6'!G$111*$F17/100</f>
        <v>1.3500000000000002E-2</v>
      </c>
      <c r="G17" s="462">
        <f ca="1">'[2]6'!I$111*$F17/100</f>
        <v>4.4999999999999997E-3</v>
      </c>
      <c r="H17" s="462">
        <f ca="1">'[2]6'!K$111*$F17/100</f>
        <v>9.8999999999999991E-2</v>
      </c>
      <c r="I17" s="248">
        <f ca="1">'[2]6'!O$111*$F17/100</f>
        <v>0.18</v>
      </c>
      <c r="J17" s="471">
        <f ca="1">'[2]6'!R$111*$F17/100</f>
        <v>7.4999999999999997E-3</v>
      </c>
      <c r="K17" s="472">
        <f ca="1">'[2]6'!AE$111*$F17/100</f>
        <v>0</v>
      </c>
      <c r="L17" s="473">
        <f ca="1">'[2]6'!AM$111*$F17/100</f>
        <v>4.4999999999999999E-4</v>
      </c>
      <c r="M17" s="474">
        <f ca="1">'[2]6'!AN$111*$F17/100</f>
        <v>2.9999999999999997E-4</v>
      </c>
      <c r="N17" s="472">
        <f ca="1">'[2]6'!AV$111*$F17/100</f>
        <v>0.03</v>
      </c>
      <c r="O17" s="475">
        <f ca="1">'[2]6'!BC$111*$F17/100</f>
        <v>3.15E-2</v>
      </c>
      <c r="P17" s="475">
        <f ca="1">'[2]6'!BD$111*$F17/100</f>
        <v>0</v>
      </c>
      <c r="Q17" s="936"/>
      <c r="R17" s="936"/>
      <c r="S17" s="936"/>
      <c r="T17" s="936"/>
      <c r="U17" s="936"/>
    </row>
    <row r="18" spans="2:21">
      <c r="B18" s="441">
        <v>17007</v>
      </c>
      <c r="C18" s="572" t="s">
        <v>5</v>
      </c>
      <c r="D18" s="441">
        <v>4</v>
      </c>
      <c r="E18" s="248">
        <f ca="1">'[2]17'!E$8*$F18/100</f>
        <v>2.84</v>
      </c>
      <c r="F18" s="462">
        <f ca="1">'[2]17'!G$8*$F18/100</f>
        <v>0.308</v>
      </c>
      <c r="G18" s="462">
        <f ca="1">'[2]17'!I$8*$F18/100</f>
        <v>0</v>
      </c>
      <c r="H18" s="462">
        <f ca="1">'[2]17'!K$8*$F18/100</f>
        <v>0.40399999999999997</v>
      </c>
      <c r="I18" s="248">
        <f ca="1">'[2]17'!O$8*$F18/100</f>
        <v>1.1599999999999999</v>
      </c>
      <c r="J18" s="471">
        <f ca="1">'[2]17'!R$8*$F18/100</f>
        <v>6.8000000000000005E-2</v>
      </c>
      <c r="K18" s="472">
        <f ca="1">'[2]17'!AE$8*$F18/100</f>
        <v>0</v>
      </c>
      <c r="L18" s="473">
        <f ca="1">'[2]17'!AM$8*$F18/100</f>
        <v>2E-3</v>
      </c>
      <c r="M18" s="474">
        <f ca="1">'[2]17'!AN$8*$F18/100</f>
        <v>6.8000000000000005E-3</v>
      </c>
      <c r="N18" s="472">
        <f ca="1">'[2]17'!AV$8*$F18/100</f>
        <v>0</v>
      </c>
      <c r="O18" s="475">
        <f ca="1">'[2]17'!BC$8*$F18/100</f>
        <v>0</v>
      </c>
      <c r="P18" s="475">
        <f ca="1">'[2]17'!BD$8*$F18/100</f>
        <v>0.57999999999999996</v>
      </c>
      <c r="Q18" s="936"/>
      <c r="R18" s="936"/>
      <c r="S18" s="936"/>
      <c r="T18" s="936"/>
      <c r="U18" s="936"/>
    </row>
    <row r="19" spans="2:21">
      <c r="B19" s="441">
        <v>3003</v>
      </c>
      <c r="C19" s="572" t="s">
        <v>4</v>
      </c>
      <c r="D19" s="441">
        <v>1.5</v>
      </c>
      <c r="E19" s="248">
        <f ca="1">'[2]3'!E$4*$F19/100</f>
        <v>5.76</v>
      </c>
      <c r="F19" s="462">
        <f ca="1">'[2]3'!G$4*$F19/100</f>
        <v>0</v>
      </c>
      <c r="G19" s="462">
        <f ca="1">'[2]3'!I$4*$F19/100</f>
        <v>0</v>
      </c>
      <c r="H19" s="462">
        <f ca="1">'[2]3'!K$4*$F19/100</f>
        <v>1.4880000000000002</v>
      </c>
      <c r="I19" s="248">
        <f ca="1">'[2]3'!O$4*$F19/100</f>
        <v>1.4999999999999999E-2</v>
      </c>
      <c r="J19" s="471">
        <f ca="1">'[2]3'!R$4*$F19/100</f>
        <v>0</v>
      </c>
      <c r="K19" s="472">
        <f ca="1">'[2]3'!AE$4*$F19/100</f>
        <v>0</v>
      </c>
      <c r="L19" s="473">
        <f ca="1">'[2]3'!AM$4*$F19/100</f>
        <v>0</v>
      </c>
      <c r="M19" s="474">
        <f ca="1">'[2]3'!AN$4*$F19/100</f>
        <v>0</v>
      </c>
      <c r="N19" s="472">
        <f ca="1">'[2]3'!AV$4*$F19/100</f>
        <v>0</v>
      </c>
      <c r="O19" s="475">
        <f ca="1">'[2]3'!BC$4*$F19/100</f>
        <v>0</v>
      </c>
      <c r="P19" s="475">
        <f ca="1">'[2]3'!BD$4*$F19/100</f>
        <v>0</v>
      </c>
      <c r="Q19" s="936"/>
      <c r="R19" s="936"/>
      <c r="S19" s="936"/>
      <c r="T19" s="936"/>
      <c r="U19" s="936"/>
    </row>
    <row r="20" spans="2:21">
      <c r="B20" s="441">
        <v>16001</v>
      </c>
      <c r="C20" s="572" t="s">
        <v>78</v>
      </c>
      <c r="D20" s="441">
        <v>2.5</v>
      </c>
      <c r="E20" s="248">
        <f ca="1">'[2]16'!E$2*$F20/100</f>
        <v>2.7250000000000001</v>
      </c>
      <c r="F20" s="462">
        <f ca="1">'[2]16'!G$2*$F20/100</f>
        <v>0.01</v>
      </c>
      <c r="G20" s="462">
        <f ca="1">'[2]16'!I$2*$F20/100</f>
        <v>0</v>
      </c>
      <c r="H20" s="462">
        <f ca="1">'[2]16'!K$2*$F20/100</f>
        <v>0.1225</v>
      </c>
      <c r="I20" s="248">
        <f ca="1">'[2]16'!O$2*$F20/100</f>
        <v>7.4999999999999997E-2</v>
      </c>
      <c r="J20" s="471">
        <f ca="1">'[2]16'!R$2*$F20/100</f>
        <v>0</v>
      </c>
      <c r="K20" s="472">
        <f ca="1">'[2]16'!AE$2*$F20/100</f>
        <v>0</v>
      </c>
      <c r="L20" s="473">
        <f ca="1">'[2]16'!AM$2*$F20/100</f>
        <v>0</v>
      </c>
      <c r="M20" s="474">
        <f ca="1">'[2]16'!AN$2*$F20/100</f>
        <v>0</v>
      </c>
      <c r="N20" s="472">
        <f ca="1">'[2]16'!AV$2*$F20/100</f>
        <v>0</v>
      </c>
      <c r="O20" s="475">
        <f ca="1">'[2]16'!BC$2*$F20/100</f>
        <v>0</v>
      </c>
      <c r="P20" s="475">
        <f ca="1">'[2]16'!BD$2*$F20/100</f>
        <v>0</v>
      </c>
      <c r="Q20" s="936"/>
      <c r="R20" s="936"/>
      <c r="S20" s="936"/>
      <c r="T20" s="936"/>
      <c r="U20" s="936"/>
    </row>
    <row r="21" spans="2:21">
      <c r="B21" s="441">
        <v>2034</v>
      </c>
      <c r="C21" s="572" t="s">
        <v>3</v>
      </c>
      <c r="D21" s="441">
        <v>1</v>
      </c>
      <c r="E21" s="248">
        <f ca="1">'[2]2'!E$35*$F21/100</f>
        <v>3.3</v>
      </c>
      <c r="F21" s="462">
        <f ca="1">'[2]2'!G$35*$F21/100</f>
        <v>1E-3</v>
      </c>
      <c r="G21" s="462">
        <f ca="1">'[2]2'!I$35*$F21/100</f>
        <v>1E-3</v>
      </c>
      <c r="H21" s="462">
        <f ca="1">'[2]2'!K$35*$F21/100</f>
        <v>0.81599999999999995</v>
      </c>
      <c r="I21" s="248">
        <f ca="1">'[2]2'!O$35*$F21/100</f>
        <v>0.1</v>
      </c>
      <c r="J21" s="471">
        <f ca="1">'[2]2'!R$35*$F21/100</f>
        <v>6.0000000000000001E-3</v>
      </c>
      <c r="K21" s="472">
        <f ca="1">'[2]2'!AE$35*$F21/100</f>
        <v>0</v>
      </c>
      <c r="L21" s="473">
        <f ca="1">'[2]2'!AM$35*$F21/100</f>
        <v>0</v>
      </c>
      <c r="M21" s="474">
        <f ca="1">'[2]2'!AN$35*$F21/100</f>
        <v>0</v>
      </c>
      <c r="N21" s="472">
        <f ca="1">'[2]2'!AV$35*$F21/100</f>
        <v>0</v>
      </c>
      <c r="O21" s="475">
        <f ca="1">'[2]2'!BC$35*$F21/100</f>
        <v>0</v>
      </c>
      <c r="P21" s="475">
        <f ca="1">'[2]2'!BD$35*$F21/100</f>
        <v>0</v>
      </c>
      <c r="Q21" s="936"/>
      <c r="R21" s="936"/>
      <c r="S21" s="936"/>
      <c r="T21" s="936"/>
      <c r="U21" s="936"/>
    </row>
    <row r="22" spans="2:21">
      <c r="B22" s="441">
        <v>14006</v>
      </c>
      <c r="C22" s="572" t="s">
        <v>15</v>
      </c>
      <c r="D22" s="441">
        <v>1</v>
      </c>
      <c r="E22" s="248">
        <f ca="1">'[2]14'!E$8*$F22/100</f>
        <v>9.2100000000000009</v>
      </c>
      <c r="F22" s="462">
        <f ca="1">'[2]14'!G$8*$F22/100</f>
        <v>0</v>
      </c>
      <c r="G22" s="462">
        <f ca="1">'[2]14'!I$8*$F22/100</f>
        <v>1</v>
      </c>
      <c r="H22" s="462">
        <f ca="1">'[2]14'!K$8*$F22/100</f>
        <v>0</v>
      </c>
      <c r="I22" s="248">
        <f ca="1">'[2]14'!O$8*$F22/100</f>
        <v>0</v>
      </c>
      <c r="J22" s="471">
        <f ca="1">'[2]14'!R$8*$F22/100</f>
        <v>0</v>
      </c>
      <c r="K22" s="472">
        <f ca="1">'[2]14'!AE$8*$F22/100</f>
        <v>0</v>
      </c>
      <c r="L22" s="473">
        <f ca="1">'[2]14'!AM$8*$F22/100</f>
        <v>0</v>
      </c>
      <c r="M22" s="474">
        <f ca="1">'[2]14'!AN$8*$F22/100</f>
        <v>0</v>
      </c>
      <c r="N22" s="472">
        <f ca="1">'[2]14'!AV$8*$F22/100</f>
        <v>0</v>
      </c>
      <c r="O22" s="475">
        <f ca="1">'[2]14'!BC$8*$F22/100</f>
        <v>0</v>
      </c>
      <c r="P22" s="475">
        <f ca="1">'[2]14'!BD$8*$F22/100</f>
        <v>0</v>
      </c>
      <c r="Q22" s="936"/>
      <c r="R22" s="936"/>
      <c r="S22" s="936"/>
      <c r="T22" s="936"/>
      <c r="U22" s="936"/>
    </row>
    <row r="23" spans="2:21">
      <c r="B23" s="571">
        <v>17015</v>
      </c>
      <c r="C23" s="573" t="s">
        <v>73</v>
      </c>
      <c r="D23" s="571">
        <v>2.5</v>
      </c>
      <c r="E23" s="267">
        <f ca="1">'[2]17'!E$17*$F23/100</f>
        <v>0.625</v>
      </c>
      <c r="F23" s="268">
        <f ca="1">'[2]17'!G$17*$F23/100</f>
        <v>2.5000000000000001E-3</v>
      </c>
      <c r="G23" s="268">
        <f ca="1">'[2]17'!I$17*$F23/100</f>
        <v>0</v>
      </c>
      <c r="H23" s="268">
        <f ca="1">'[2]17'!K$17*$F23/100</f>
        <v>0.06</v>
      </c>
      <c r="I23" s="267">
        <f ca="1">'[2]17'!O$17*$F23/100</f>
        <v>0.05</v>
      </c>
      <c r="J23" s="268">
        <f ca="1">'[2]17'!R$17*$F23/100</f>
        <v>0</v>
      </c>
      <c r="K23" s="270">
        <f ca="1">'[2]17'!AE$17*$F23/100</f>
        <v>0</v>
      </c>
      <c r="L23" s="271">
        <f ca="1">'[2]17'!AM$17*$F23/100</f>
        <v>2.5000000000000001E-4</v>
      </c>
      <c r="M23" s="272">
        <f ca="1">'[2]17'!AN$17*$F23/100</f>
        <v>2.5000000000000001E-4</v>
      </c>
      <c r="N23" s="270">
        <f ca="1">'[2]17'!AV$17*$F23/100</f>
        <v>0</v>
      </c>
      <c r="O23" s="273">
        <f ca="1">'[2]17'!BC$17*$F23/100</f>
        <v>0</v>
      </c>
      <c r="P23" s="273">
        <f ca="1">'[2]17'!BD$17*$F23/100</f>
        <v>0</v>
      </c>
      <c r="Q23" s="937"/>
      <c r="R23" s="937"/>
      <c r="S23" s="937"/>
      <c r="T23" s="937"/>
      <c r="U23" s="937"/>
    </row>
    <row r="24" spans="2:21">
      <c r="B24" s="165"/>
      <c r="C24" s="484" t="s">
        <v>895</v>
      </c>
      <c r="D24" s="441">
        <f t="shared" ref="D24:P24" si="0">SUM(D3:D23)</f>
        <v>128.54999999999998</v>
      </c>
      <c r="E24" s="248">
        <f t="shared" ca="1" si="0"/>
        <v>245.494</v>
      </c>
      <c r="F24" s="462">
        <f t="shared" ca="1" si="0"/>
        <v>10.020249999999997</v>
      </c>
      <c r="G24" s="462">
        <f t="shared" ca="1" si="0"/>
        <v>18.1267</v>
      </c>
      <c r="H24" s="462">
        <f t="shared" ca="1" si="0"/>
        <v>9.9764500000000016</v>
      </c>
      <c r="I24" s="248">
        <f t="shared" ca="1" si="0"/>
        <v>24.217000000000002</v>
      </c>
      <c r="J24" s="471">
        <f t="shared" ca="1" si="0"/>
        <v>0.58944999999999981</v>
      </c>
      <c r="K24" s="472">
        <f t="shared" ca="1" si="0"/>
        <v>31.08</v>
      </c>
      <c r="L24" s="473">
        <f t="shared" ca="1" si="0"/>
        <v>7.4160000000000004E-2</v>
      </c>
      <c r="M24" s="474">
        <f t="shared" ca="1" si="0"/>
        <v>0.11935999999999999</v>
      </c>
      <c r="N24" s="472">
        <f t="shared" ca="1" si="0"/>
        <v>22.611000000000001</v>
      </c>
      <c r="O24" s="475">
        <f t="shared" ca="1" si="0"/>
        <v>1.5989</v>
      </c>
      <c r="P24" s="475">
        <f t="shared" ca="1" si="0"/>
        <v>1.1089</v>
      </c>
      <c r="Q24" s="478">
        <v>0</v>
      </c>
      <c r="R24" s="478">
        <v>1</v>
      </c>
      <c r="S24" s="478">
        <v>1</v>
      </c>
      <c r="T24" s="478">
        <v>0</v>
      </c>
      <c r="U24" s="478">
        <v>0</v>
      </c>
    </row>
    <row r="25" spans="2:21">
      <c r="D25" s="14"/>
      <c r="E25" s="14"/>
      <c r="F25" s="14"/>
      <c r="G25" s="14"/>
    </row>
    <row r="26" spans="2:21">
      <c r="C26" s="10"/>
      <c r="D26" s="17"/>
      <c r="E26" s="18"/>
      <c r="F26" s="17"/>
      <c r="G26" s="18"/>
      <c r="H26" s="11"/>
      <c r="I26" s="12"/>
      <c r="J26" s="12"/>
      <c r="K26" s="12"/>
      <c r="L26" s="12"/>
      <c r="M26" s="12"/>
      <c r="N26" s="12"/>
      <c r="O26" s="12"/>
      <c r="P26" s="12"/>
    </row>
    <row r="27" spans="2:21">
      <c r="C27" s="10"/>
      <c r="D27" s="1"/>
      <c r="E27" s="12"/>
      <c r="F27" s="12"/>
      <c r="G27" s="12"/>
      <c r="H27" s="12"/>
      <c r="I27" s="1"/>
      <c r="J27" s="12"/>
      <c r="K27" s="12"/>
      <c r="L27" s="12"/>
      <c r="M27" s="12"/>
      <c r="N27" s="12"/>
      <c r="O27" s="12"/>
      <c r="P27" s="12"/>
    </row>
    <row r="28" spans="2:21">
      <c r="C28" s="10"/>
      <c r="D28" s="1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2:21">
      <c r="C29" s="10"/>
      <c r="D29" s="1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spans="2:21">
      <c r="C30" s="10"/>
      <c r="D30" s="1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2:21">
      <c r="C31" s="10"/>
      <c r="D31" s="1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2:21">
      <c r="C32" s="10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4:16"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</sheetData>
  <mergeCells count="1">
    <mergeCell ref="Q3:U23"/>
  </mergeCells>
  <phoneticPr fontId="1"/>
  <pageMargins left="0.7" right="0.7" top="0.75" bottom="0.75" header="0.3" footer="0.3"/>
  <pageSetup paperSize="9" scale="76" orientation="landscape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2.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1663</v>
      </c>
    </row>
    <row r="2" spans="2:21" ht="27" customHeight="1">
      <c r="B2" s="19" t="s">
        <v>922</v>
      </c>
      <c r="C2" s="19" t="s">
        <v>923</v>
      </c>
      <c r="D2" s="20" t="s">
        <v>1067</v>
      </c>
      <c r="E2" s="20" t="s">
        <v>924</v>
      </c>
      <c r="F2" s="20" t="s">
        <v>1066</v>
      </c>
      <c r="G2" s="20" t="s">
        <v>1065</v>
      </c>
      <c r="H2" s="20" t="s">
        <v>1064</v>
      </c>
      <c r="I2" s="20" t="s">
        <v>925</v>
      </c>
      <c r="J2" s="20" t="s">
        <v>926</v>
      </c>
      <c r="K2" s="20" t="s">
        <v>927</v>
      </c>
      <c r="L2" s="20" t="s">
        <v>1063</v>
      </c>
      <c r="M2" s="20" t="s">
        <v>1062</v>
      </c>
      <c r="N2" s="20" t="s">
        <v>928</v>
      </c>
      <c r="O2" s="20" t="s">
        <v>1061</v>
      </c>
      <c r="P2" s="20" t="s">
        <v>1060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4032</v>
      </c>
      <c r="C3" s="572" t="s">
        <v>172</v>
      </c>
      <c r="D3" s="441">
        <v>100</v>
      </c>
      <c r="E3" s="248">
        <f ca="1">'[2]4'!E$37*$F3/100</f>
        <v>72</v>
      </c>
      <c r="F3" s="462">
        <f ca="1">'[2]4'!G$37*$F3/100</f>
        <v>6.6</v>
      </c>
      <c r="G3" s="462">
        <f ca="1">'[2]4'!I$37*$F3/100</f>
        <v>4.2</v>
      </c>
      <c r="H3" s="462">
        <f ca="1">'[2]4'!K$37*$F3/100</f>
        <v>1.6</v>
      </c>
      <c r="I3" s="248">
        <f ca="1">'[2]4'!O$37*$F3/100</f>
        <v>120</v>
      </c>
      <c r="J3" s="471">
        <f ca="1">'[2]4'!R$37*$F3/100</f>
        <v>0.9</v>
      </c>
      <c r="K3" s="472">
        <f ca="1">'[2]4'!AE$37*$F3/100</f>
        <v>0</v>
      </c>
      <c r="L3" s="473">
        <f ca="1">'[2]4'!AM$37*$F3/100</f>
        <v>7.0000000000000007E-2</v>
      </c>
      <c r="M3" s="474">
        <f ca="1">'[2]4'!AN$37*$F3/100</f>
        <v>0.03</v>
      </c>
      <c r="N3" s="472">
        <f ca="1">'[2]4'!AV$37*$F3/100</f>
        <v>0</v>
      </c>
      <c r="O3" s="475">
        <f ca="1">'[2]4'!BC$37*$F3/100</f>
        <v>0.4</v>
      </c>
      <c r="P3" s="475">
        <f ca="1">'[2]4'!BD$37*$F3/100</f>
        <v>0</v>
      </c>
      <c r="Q3" s="936"/>
      <c r="R3" s="936"/>
      <c r="S3" s="936"/>
      <c r="T3" s="936"/>
      <c r="U3" s="936"/>
    </row>
    <row r="4" spans="2:21">
      <c r="B4" s="441">
        <v>11163</v>
      </c>
      <c r="C4" s="572" t="s">
        <v>35</v>
      </c>
      <c r="D4" s="441">
        <v>25</v>
      </c>
      <c r="E4" s="248">
        <f ca="1">'[2]11'!E$164*$F4/100</f>
        <v>55.25</v>
      </c>
      <c r="F4" s="462">
        <f ca="1">'[2]11'!G$164*$F4/100</f>
        <v>4.6500000000000004</v>
      </c>
      <c r="G4" s="462">
        <f ca="1">'[2]11'!I$164*$F4/100</f>
        <v>3.7749999999999999</v>
      </c>
      <c r="H4" s="462">
        <f ca="1">'[2]11'!K$164*$F4/100</f>
        <v>0</v>
      </c>
      <c r="I4" s="248">
        <f ca="1">'[2]11'!O$164*$F4/100</f>
        <v>1.5</v>
      </c>
      <c r="J4" s="471">
        <f ca="1">'[2]11'!R$164*$F4/100</f>
        <v>0.27500000000000002</v>
      </c>
      <c r="K4" s="472">
        <f ca="1">'[2]11'!AE$164*$F4/100</f>
        <v>3</v>
      </c>
      <c r="L4" s="473">
        <f ca="1">'[2]11'!AM$164*$F4/100</f>
        <v>0.155</v>
      </c>
      <c r="M4" s="474">
        <f ca="1">'[2]11'!AN$164*$F4/100</f>
        <v>5.5E-2</v>
      </c>
      <c r="N4" s="472">
        <f ca="1">'[2]11'!AV$164*$F4/100</f>
        <v>0.5</v>
      </c>
      <c r="O4" s="475">
        <f ca="1">'[2]11'!BC$164*$F4/100</f>
        <v>0</v>
      </c>
      <c r="P4" s="475">
        <f ca="1">'[2]11'!BD$164*$F4/100</f>
        <v>2.5000000000000001E-2</v>
      </c>
      <c r="Q4" s="936"/>
      <c r="R4" s="936"/>
      <c r="S4" s="936"/>
      <c r="T4" s="936"/>
      <c r="U4" s="936"/>
    </row>
    <row r="5" spans="2:21">
      <c r="B5" s="441">
        <v>6103</v>
      </c>
      <c r="C5" s="572" t="s">
        <v>70</v>
      </c>
      <c r="D5" s="441">
        <v>2</v>
      </c>
      <c r="E5" s="248">
        <f ca="1">'[2]6'!E$111*$F5/100</f>
        <v>0.6</v>
      </c>
      <c r="F5" s="462">
        <f ca="1">'[2]6'!G$111*$F5/100</f>
        <v>1.8000000000000002E-2</v>
      </c>
      <c r="G5" s="462">
        <f ca="1">'[2]6'!I$111*$F5/100</f>
        <v>6.0000000000000001E-3</v>
      </c>
      <c r="H5" s="462">
        <f ca="1">'[2]6'!K$111*$F5/100</f>
        <v>0.13200000000000001</v>
      </c>
      <c r="I5" s="248">
        <f ca="1">'[2]6'!O$111*$F5/100</f>
        <v>0.24</v>
      </c>
      <c r="J5" s="471">
        <f ca="1">'[2]6'!R$111*$F5/100</f>
        <v>0.01</v>
      </c>
      <c r="K5" s="472">
        <f ca="1">'[2]6'!AE$111*$F5/100</f>
        <v>0</v>
      </c>
      <c r="L5" s="473">
        <f ca="1">'[2]6'!AM$111*$F5/100</f>
        <v>5.9999999999999995E-4</v>
      </c>
      <c r="M5" s="474">
        <f ca="1">'[2]6'!AN$111*$F5/100</f>
        <v>4.0000000000000002E-4</v>
      </c>
      <c r="N5" s="472">
        <f ca="1">'[2]6'!AV$111*$F5/100</f>
        <v>0.04</v>
      </c>
      <c r="O5" s="475">
        <f ca="1">'[2]6'!BC$111*$F5/100</f>
        <v>4.2000000000000003E-2</v>
      </c>
      <c r="P5" s="475">
        <f ca="1">'[2]6'!BD$111*$F5/100</f>
        <v>0</v>
      </c>
      <c r="Q5" s="936"/>
      <c r="R5" s="936"/>
      <c r="S5" s="936"/>
      <c r="T5" s="936"/>
      <c r="U5" s="936"/>
    </row>
    <row r="6" spans="2:21">
      <c r="B6" s="441">
        <v>6223</v>
      </c>
      <c r="C6" s="572" t="s">
        <v>81</v>
      </c>
      <c r="D6" s="441">
        <v>1</v>
      </c>
      <c r="E6" s="248">
        <f ca="1">'[2]6'!E$239*$F6/100</f>
        <v>1.34</v>
      </c>
      <c r="F6" s="462">
        <f ca="1">'[2]6'!G$239*$F6/100</f>
        <v>0.06</v>
      </c>
      <c r="G6" s="462">
        <f ca="1">'[2]6'!I$239*$F6/100</f>
        <v>1.3000000000000001E-2</v>
      </c>
      <c r="H6" s="462">
        <f ca="1">'[2]6'!K$239*$F6/100</f>
        <v>0.26300000000000001</v>
      </c>
      <c r="I6" s="248">
        <f ca="1">'[2]6'!O$239*$F6/100</f>
        <v>0.14000000000000001</v>
      </c>
      <c r="J6" s="471">
        <f ca="1">'[2]6'!R$239*$F6/100</f>
        <v>8.0000000000000002E-3</v>
      </c>
      <c r="K6" s="472">
        <f ca="1">'[2]6'!AE$239*$F6/100</f>
        <v>0</v>
      </c>
      <c r="L6" s="473">
        <f ca="1">'[2]6'!AM$239*$F6/100</f>
        <v>1.9E-3</v>
      </c>
      <c r="M6" s="474">
        <f ca="1">'[2]6'!AN$239*$F6/100</f>
        <v>7.000000000000001E-4</v>
      </c>
      <c r="N6" s="472">
        <f ca="1">'[2]6'!AV$239*$F6/100</f>
        <v>0.1</v>
      </c>
      <c r="O6" s="475">
        <f ca="1">'[2]6'!BC$239*$F6/100</f>
        <v>5.7000000000000002E-2</v>
      </c>
      <c r="P6" s="475">
        <f ca="1">'[2]6'!BD$239*$F6/100</f>
        <v>0</v>
      </c>
      <c r="Q6" s="936"/>
      <c r="R6" s="936"/>
      <c r="S6" s="936"/>
      <c r="T6" s="936"/>
      <c r="U6" s="936"/>
    </row>
    <row r="7" spans="2:21">
      <c r="B7" s="441">
        <v>6227</v>
      </c>
      <c r="C7" s="572" t="s">
        <v>27</v>
      </c>
      <c r="D7" s="441">
        <v>2</v>
      </c>
      <c r="E7" s="248">
        <f ca="1">'[2]6'!E$243*$F7/100</f>
        <v>0.62</v>
      </c>
      <c r="F7" s="462">
        <f ca="1">'[2]6'!G$243*$F7/100</f>
        <v>0.03</v>
      </c>
      <c r="G7" s="462">
        <f ca="1">'[2]6'!I$243*$F7/100</f>
        <v>6.0000000000000001E-3</v>
      </c>
      <c r="H7" s="462">
        <f ca="1">'[2]6'!K$243*$F7/100</f>
        <v>0.14000000000000001</v>
      </c>
      <c r="I7" s="248">
        <f ca="1">'[2]6'!O$243*$F7/100</f>
        <v>1.08</v>
      </c>
      <c r="J7" s="471">
        <f ca="1">'[2]6'!R$243*$F7/100</f>
        <v>1.3999999999999999E-2</v>
      </c>
      <c r="K7" s="472">
        <f ca="1">'[2]6'!AE$243*$F7/100</f>
        <v>3</v>
      </c>
      <c r="L7" s="473">
        <f ca="1">'[2]6'!AM$243*$F7/100</f>
        <v>1E-3</v>
      </c>
      <c r="M7" s="474">
        <f ca="1">'[2]6'!AN$243*$F7/100</f>
        <v>1.8E-3</v>
      </c>
      <c r="N7" s="472">
        <f ca="1">'[2]6'!AV$243*$F7/100</f>
        <v>0.62</v>
      </c>
      <c r="O7" s="475">
        <f ca="1">'[2]6'!BC$243*$F7/100</f>
        <v>5.7999999999999996E-2</v>
      </c>
      <c r="P7" s="475">
        <f ca="1">'[2]6'!BD$243*$F7/100</f>
        <v>0</v>
      </c>
      <c r="Q7" s="936"/>
      <c r="R7" s="936"/>
      <c r="S7" s="936"/>
      <c r="T7" s="936"/>
      <c r="U7" s="936"/>
    </row>
    <row r="8" spans="2:21">
      <c r="B8" s="441">
        <v>17004</v>
      </c>
      <c r="C8" s="572" t="s">
        <v>1086</v>
      </c>
      <c r="D8" s="581">
        <v>1.5</v>
      </c>
      <c r="E8" s="248">
        <f ca="1">'[2]17'!E$5*$F8/100</f>
        <v>0.9</v>
      </c>
      <c r="F8" s="462">
        <f ca="1">'[2]17'!G$5*$F8/100</f>
        <v>0.03</v>
      </c>
      <c r="G8" s="462">
        <f ca="1">'[2]17'!I$5*$F8/100</f>
        <v>3.4499999999999996E-2</v>
      </c>
      <c r="H8" s="462">
        <f ca="1">'[2]17'!K$5*$F8/100</f>
        <v>0.11850000000000001</v>
      </c>
      <c r="I8" s="248">
        <f ca="1">'[2]17'!O$5*$F8/100</f>
        <v>0.48</v>
      </c>
      <c r="J8" s="471">
        <f ca="1">'[2]17'!R$5*$F8/100</f>
        <v>3.4499999999999996E-2</v>
      </c>
      <c r="K8" s="472">
        <f ca="1">'[2]17'!AE$5*$F8/100</f>
        <v>1.8</v>
      </c>
      <c r="L8" s="473">
        <f ca="1">'[2]17'!AM$5*$F8/100</f>
        <v>5.9999999999999995E-4</v>
      </c>
      <c r="M8" s="474">
        <f ca="1">'[2]17'!AN$5*$F8/100</f>
        <v>2.5500000000000002E-3</v>
      </c>
      <c r="N8" s="472">
        <f ca="1">'[2]17'!AV$5*$F8/100</f>
        <v>4.4999999999999998E-2</v>
      </c>
      <c r="O8" s="475">
        <f ca="1">'[2]17'!BC$5*$F8/100</f>
        <v>6.4499999999999988E-2</v>
      </c>
      <c r="P8" s="475">
        <f ca="1">'[2]17'!BD$5*$F8/100</f>
        <v>0.26700000000000002</v>
      </c>
      <c r="Q8" s="936"/>
      <c r="R8" s="936"/>
      <c r="S8" s="936"/>
      <c r="T8" s="936"/>
      <c r="U8" s="936"/>
    </row>
    <row r="9" spans="2:21">
      <c r="B9" s="441">
        <v>17048</v>
      </c>
      <c r="C9" s="572" t="s">
        <v>782</v>
      </c>
      <c r="D9" s="581">
        <v>13.5</v>
      </c>
      <c r="E9" s="248">
        <f ca="1">'[2]17'!E$50*$F9/100</f>
        <v>29.295000000000002</v>
      </c>
      <c r="F9" s="462">
        <f ca="1">'[2]17'!G$50*$F9/100</f>
        <v>2.3220000000000001</v>
      </c>
      <c r="G9" s="462">
        <f ca="1">'[2]17'!I$50*$F9/100</f>
        <v>1.4175</v>
      </c>
      <c r="H9" s="462">
        <f ca="1">'[2]17'!K$50*$F9/100</f>
        <v>1.9575</v>
      </c>
      <c r="I9" s="248">
        <f ca="1">'[2]17'!O$50*$F9/100</f>
        <v>20.25</v>
      </c>
      <c r="J9" s="471">
        <f ca="1">'[2]17'!R$50*$F9/100</f>
        <v>0.91799999999999993</v>
      </c>
      <c r="K9" s="472">
        <f ca="1">'[2]17'!AE$50*$F9/100</f>
        <v>0</v>
      </c>
      <c r="L9" s="473">
        <f ca="1">'[2]17'!AM$50*$F9/100</f>
        <v>5.4000000000000003E-3</v>
      </c>
      <c r="M9" s="474">
        <f ca="1">'[2]17'!AN$50*$F9/100</f>
        <v>1.6199999999999999E-2</v>
      </c>
      <c r="N9" s="472">
        <f ca="1">'[2]17'!AV$50*$F9/100</f>
        <v>0</v>
      </c>
      <c r="O9" s="475">
        <f ca="1">'[2]17'!BC$50*$F9/100</f>
        <v>0.87749999999999995</v>
      </c>
      <c r="P9" s="475">
        <f ca="1">'[2]17'!BD$50*$F9/100</f>
        <v>1.4715</v>
      </c>
      <c r="Q9" s="936"/>
      <c r="R9" s="936"/>
      <c r="S9" s="936"/>
      <c r="T9" s="936"/>
      <c r="U9" s="936"/>
    </row>
    <row r="10" spans="2:21">
      <c r="B10" s="441">
        <v>14006</v>
      </c>
      <c r="C10" s="572" t="s">
        <v>15</v>
      </c>
      <c r="D10" s="581">
        <v>6</v>
      </c>
      <c r="E10" s="248">
        <f ca="1">'[2]14'!E$8*$F10/100</f>
        <v>55.26</v>
      </c>
      <c r="F10" s="462">
        <f ca="1">'[2]14'!G$8*$F10/100</f>
        <v>0</v>
      </c>
      <c r="G10" s="462">
        <f ca="1">'[2]14'!I$8*$F10/100</f>
        <v>6</v>
      </c>
      <c r="H10" s="462">
        <f ca="1">'[2]14'!K$8*$F10/100</f>
        <v>0</v>
      </c>
      <c r="I10" s="248">
        <f ca="1">'[2]14'!O$8*$F10/100</f>
        <v>0</v>
      </c>
      <c r="J10" s="471">
        <f ca="1">'[2]14'!R$8*$F10/100</f>
        <v>0</v>
      </c>
      <c r="K10" s="472">
        <f ca="1">'[2]14'!AE$8*$F10/100</f>
        <v>0</v>
      </c>
      <c r="L10" s="473">
        <f ca="1">'[2]14'!AM$8*$F10/100</f>
        <v>0</v>
      </c>
      <c r="M10" s="474">
        <f ca="1">'[2]14'!AN$8*$F10/100</f>
        <v>0</v>
      </c>
      <c r="N10" s="472">
        <f ca="1">'[2]14'!AV$8*$F10/100</f>
        <v>0</v>
      </c>
      <c r="O10" s="475">
        <f ca="1">'[2]14'!BC$8*$F10/100</f>
        <v>0</v>
      </c>
      <c r="P10" s="475">
        <f ca="1">'[2]14'!BD$8*$F10/100</f>
        <v>0</v>
      </c>
      <c r="Q10" s="936"/>
      <c r="R10" s="936"/>
      <c r="S10" s="936"/>
      <c r="T10" s="936"/>
      <c r="U10" s="936"/>
    </row>
    <row r="11" spans="2:21">
      <c r="B11" s="441">
        <v>17024</v>
      </c>
      <c r="C11" s="572" t="s">
        <v>195</v>
      </c>
      <c r="D11" s="581">
        <v>50</v>
      </c>
      <c r="E11" s="248">
        <f ca="1">'[2]17'!E$26*$F11/100</f>
        <v>3.5</v>
      </c>
      <c r="F11" s="462">
        <f ca="1">'[2]17'!G$26*$F11/100</f>
        <v>0.55000000000000004</v>
      </c>
      <c r="G11" s="462">
        <f ca="1">'[2]17'!I$26*$F11/100</f>
        <v>0.1</v>
      </c>
      <c r="H11" s="462">
        <f ca="1">'[2]17'!K$26*$F11/100</f>
        <v>0</v>
      </c>
      <c r="I11" s="248">
        <f ca="1">'[2]17'!O$26*$F11/100</f>
        <v>1</v>
      </c>
      <c r="J11" s="471">
        <f ca="1">'[2]17'!R$26*$F11/100</f>
        <v>0.25</v>
      </c>
      <c r="K11" s="472">
        <f ca="1">'[2]17'!AE$26*$F11/100</f>
        <v>0</v>
      </c>
      <c r="L11" s="473">
        <f ca="1">'[2]17'!AM$26*$F11/100</f>
        <v>0.01</v>
      </c>
      <c r="M11" s="474">
        <f ca="1">'[2]17'!AN$26*$F11/100</f>
        <v>4.4999999999999998E-2</v>
      </c>
      <c r="N11" s="472">
        <f ca="1">'[2]17'!AV$26*$F11/100</f>
        <v>0</v>
      </c>
      <c r="O11" s="475">
        <f ca="1">'[2]17'!BC$26*$F11/100</f>
        <v>0</v>
      </c>
      <c r="P11" s="475">
        <f ca="1">'[2]17'!BD$26*$F11/100</f>
        <v>0.05</v>
      </c>
      <c r="Q11" s="936"/>
      <c r="R11" s="936"/>
      <c r="S11" s="936"/>
      <c r="T11" s="936"/>
      <c r="U11" s="936"/>
    </row>
    <row r="12" spans="2:21">
      <c r="B12" s="441">
        <v>16001</v>
      </c>
      <c r="C12" s="572" t="s">
        <v>78</v>
      </c>
      <c r="D12" s="581">
        <v>3.75</v>
      </c>
      <c r="E12" s="248">
        <f ca="1">'[2]16'!E$2*$F12/100</f>
        <v>4.0875000000000004</v>
      </c>
      <c r="F12" s="462">
        <f ca="1">'[2]16'!G$2*$F12/100</f>
        <v>1.4999999999999999E-2</v>
      </c>
      <c r="G12" s="462">
        <f ca="1">'[2]16'!I$2*$F12/100</f>
        <v>0</v>
      </c>
      <c r="H12" s="462">
        <f ca="1">'[2]16'!K$2*$F12/100</f>
        <v>0.18375</v>
      </c>
      <c r="I12" s="248">
        <f ca="1">'[2]16'!O$2*$F12/100</f>
        <v>0.1125</v>
      </c>
      <c r="J12" s="471">
        <f ca="1">'[2]16'!R$2*$F12/100</f>
        <v>0</v>
      </c>
      <c r="K12" s="472">
        <f ca="1">'[2]16'!AE$2*$F12/100</f>
        <v>0</v>
      </c>
      <c r="L12" s="473">
        <f ca="1">'[2]16'!AM$2*$F12/100</f>
        <v>0</v>
      </c>
      <c r="M12" s="474">
        <f ca="1">'[2]16'!AN$2*$F12/100</f>
        <v>0</v>
      </c>
      <c r="N12" s="472">
        <f ca="1">'[2]16'!AV$2*$F12/100</f>
        <v>0</v>
      </c>
      <c r="O12" s="475">
        <f ca="1">'[2]16'!BC$2*$F12/100</f>
        <v>0</v>
      </c>
      <c r="P12" s="475">
        <f ca="1">'[2]16'!BD$2*$F12/100</f>
        <v>0</v>
      </c>
      <c r="Q12" s="936"/>
      <c r="R12" s="936"/>
      <c r="S12" s="936"/>
      <c r="T12" s="936"/>
      <c r="U12" s="936"/>
    </row>
    <row r="13" spans="2:21">
      <c r="B13" s="441">
        <v>17007</v>
      </c>
      <c r="C13" s="572" t="s">
        <v>5</v>
      </c>
      <c r="D13" s="581">
        <v>1.5</v>
      </c>
      <c r="E13" s="248">
        <f ca="1">'[2]17'!E$8*$F13/100</f>
        <v>1.0649999999999999</v>
      </c>
      <c r="F13" s="462">
        <f ca="1">'[2]17'!G$8*$F13/100</f>
        <v>0.11550000000000001</v>
      </c>
      <c r="G13" s="462">
        <f ca="1">'[2]17'!I$8*$F13/100</f>
        <v>0</v>
      </c>
      <c r="H13" s="462">
        <f ca="1">'[2]17'!K$8*$F13/100</f>
        <v>0.1515</v>
      </c>
      <c r="I13" s="248">
        <f ca="1">'[2]17'!O$8*$F13/100</f>
        <v>0.435</v>
      </c>
      <c r="J13" s="471">
        <f ca="1">'[2]17'!R$8*$F13/100</f>
        <v>2.5499999999999998E-2</v>
      </c>
      <c r="K13" s="472">
        <f ca="1">'[2]17'!AE$8*$F13/100</f>
        <v>0</v>
      </c>
      <c r="L13" s="473">
        <f ca="1">'[2]17'!AM$8*$F13/100</f>
        <v>7.5000000000000012E-4</v>
      </c>
      <c r="M13" s="474">
        <f ca="1">'[2]17'!AN$8*$F13/100</f>
        <v>2.5500000000000002E-3</v>
      </c>
      <c r="N13" s="472">
        <f ca="1">'[2]17'!AV$8*$F13/100</f>
        <v>0</v>
      </c>
      <c r="O13" s="475">
        <f ca="1">'[2]17'!BC$8*$F13/100</f>
        <v>0</v>
      </c>
      <c r="P13" s="475">
        <f ca="1">'[2]17'!BD$8*$F13/100</f>
        <v>0.2175</v>
      </c>
      <c r="Q13" s="936"/>
      <c r="R13" s="936"/>
      <c r="S13" s="936"/>
      <c r="T13" s="936"/>
      <c r="U13" s="936"/>
    </row>
    <row r="14" spans="2:21">
      <c r="B14" s="441">
        <v>2034</v>
      </c>
      <c r="C14" s="572" t="s">
        <v>3</v>
      </c>
      <c r="D14" s="441">
        <v>1</v>
      </c>
      <c r="E14" s="248">
        <f ca="1">'[2]2'!E$35*$F14/100</f>
        <v>3.3</v>
      </c>
      <c r="F14" s="462">
        <f ca="1">'[2]2'!G$35*$F14/100</f>
        <v>1E-3</v>
      </c>
      <c r="G14" s="462">
        <f ca="1">'[2]2'!I$35*$F14/100</f>
        <v>1E-3</v>
      </c>
      <c r="H14" s="462">
        <f ca="1">'[2]2'!K$35*$F14/100</f>
        <v>0.81599999999999995</v>
      </c>
      <c r="I14" s="248">
        <f ca="1">'[2]2'!O$35*$F14/100</f>
        <v>0.1</v>
      </c>
      <c r="J14" s="471">
        <f ca="1">'[2]2'!R$35*$F14/100</f>
        <v>6.0000000000000001E-3</v>
      </c>
      <c r="K14" s="472">
        <f ca="1">'[2]2'!AE$35*$F14/100</f>
        <v>0</v>
      </c>
      <c r="L14" s="473">
        <f ca="1">'[2]2'!AM$35*$F14/100</f>
        <v>0</v>
      </c>
      <c r="M14" s="474">
        <f ca="1">'[2]2'!AN$35*$F14/100</f>
        <v>0</v>
      </c>
      <c r="N14" s="472">
        <f ca="1">'[2]2'!AV$35*$F14/100</f>
        <v>0</v>
      </c>
      <c r="O14" s="475">
        <f ca="1">'[2]2'!BC$35*$F14/100</f>
        <v>0</v>
      </c>
      <c r="P14" s="475">
        <f ca="1">'[2]2'!BD$35*$F14/100</f>
        <v>0</v>
      </c>
      <c r="Q14" s="936"/>
      <c r="R14" s="936"/>
      <c r="S14" s="936"/>
      <c r="T14" s="936"/>
      <c r="U14" s="936"/>
    </row>
    <row r="15" spans="2:21">
      <c r="B15" s="441">
        <v>14002</v>
      </c>
      <c r="C15" s="572" t="s">
        <v>14</v>
      </c>
      <c r="D15" s="441">
        <v>1</v>
      </c>
      <c r="E15" s="248">
        <f ca="1">'[2]14'!E$3*$F15/100</f>
        <v>9.2100000000000009</v>
      </c>
      <c r="F15" s="462">
        <f ca="1">'[2]14'!G$3*$F15/100</f>
        <v>0</v>
      </c>
      <c r="G15" s="462">
        <f ca="1">'[2]14'!I$3*$F15/100</f>
        <v>1</v>
      </c>
      <c r="H15" s="462">
        <f ca="1">'[2]14'!K$3*$F15/100</f>
        <v>0</v>
      </c>
      <c r="I15" s="248">
        <f ca="1">'[2]14'!O$3*$F15/100</f>
        <v>0.01</v>
      </c>
      <c r="J15" s="471">
        <f ca="1">'[2]14'!R$3*$F15/100</f>
        <v>1E-3</v>
      </c>
      <c r="K15" s="472">
        <f ca="1">'[2]14'!AE$3*$F15/100</f>
        <v>0</v>
      </c>
      <c r="L15" s="473">
        <f ca="1">'[2]14'!AM$3*$F15/100</f>
        <v>0</v>
      </c>
      <c r="M15" s="474">
        <f ca="1">'[2]14'!AN$3*$F15/100</f>
        <v>0</v>
      </c>
      <c r="N15" s="472">
        <f ca="1">'[2]14'!AV$3*$F15/100</f>
        <v>0</v>
      </c>
      <c r="O15" s="475">
        <f ca="1">'[2]14'!BC$3*$F15/100</f>
        <v>0</v>
      </c>
      <c r="P15" s="475">
        <f ca="1">'[2]14'!BD$3*$F15/100</f>
        <v>0</v>
      </c>
      <c r="Q15" s="936"/>
      <c r="R15" s="936"/>
      <c r="S15" s="936"/>
      <c r="T15" s="936"/>
      <c r="U15" s="936"/>
    </row>
    <row r="16" spans="2:21">
      <c r="B16" s="571">
        <v>17066</v>
      </c>
      <c r="C16" s="573" t="s">
        <v>1070</v>
      </c>
      <c r="D16" s="571">
        <v>0.05</v>
      </c>
      <c r="E16" s="267">
        <f ca="1">'[2]17'!E$68*$F16/100</f>
        <v>0.1875</v>
      </c>
      <c r="F16" s="268">
        <f ca="1">'[2]17'!G$68*$F16/100</f>
        <v>5.1500000000000001E-3</v>
      </c>
      <c r="G16" s="268">
        <f ca="1">'[2]17'!I$68*$F16/100</f>
        <v>3.1000000000000003E-3</v>
      </c>
      <c r="H16" s="268">
        <f ca="1">'[2]17'!K$68*$F16/100</f>
        <v>3.4799999999999998E-2</v>
      </c>
      <c r="I16" s="267">
        <f ca="1">'[2]17'!O$68*$F16/100</f>
        <v>0.375</v>
      </c>
      <c r="J16" s="268">
        <f ca="1">'[2]17'!R$68*$F16/100</f>
        <v>5.0499999999999998E-3</v>
      </c>
      <c r="K16" s="270">
        <f ca="1">'[2]17'!AE$68*$F16/100</f>
        <v>8.5000000000000006E-3</v>
      </c>
      <c r="L16" s="271">
        <f ca="1">'[2]17'!AM$68*$F16/100</f>
        <v>5.0000000000000009E-5</v>
      </c>
      <c r="M16" s="272">
        <f ca="1">'[2]17'!AN$68*$F16/100</f>
        <v>2.2500000000000002E-4</v>
      </c>
      <c r="N16" s="270">
        <f ca="1">'[2]17'!AV$68*$F16/100</f>
        <v>0</v>
      </c>
      <c r="O16" s="273">
        <f ca="1">'[2]17'!BC$68*$F16/100</f>
        <v>0</v>
      </c>
      <c r="P16" s="273">
        <f ca="1">'[2]17'!BD$68*$F16/100</f>
        <v>0</v>
      </c>
      <c r="Q16" s="937"/>
      <c r="R16" s="937"/>
      <c r="S16" s="937"/>
      <c r="T16" s="937"/>
      <c r="U16" s="937"/>
    </row>
    <row r="17" spans="2:21">
      <c r="B17" s="165"/>
      <c r="C17" s="484" t="s">
        <v>895</v>
      </c>
      <c r="D17" s="441">
        <f t="shared" ref="D17:P17" si="0">SUM(D3:D16)</f>
        <v>208.3</v>
      </c>
      <c r="E17" s="248">
        <f t="shared" ca="1" si="0"/>
        <v>236.61500000000001</v>
      </c>
      <c r="F17" s="462">
        <f t="shared" ca="1" si="0"/>
        <v>14.396650000000003</v>
      </c>
      <c r="G17" s="462">
        <f t="shared" ca="1" si="0"/>
        <v>16.556099999999997</v>
      </c>
      <c r="H17" s="462">
        <f t="shared" ca="1" si="0"/>
        <v>5.3970500000000001</v>
      </c>
      <c r="I17" s="248">
        <f t="shared" ca="1" si="0"/>
        <v>145.7225</v>
      </c>
      <c r="J17" s="471">
        <f t="shared" ca="1" si="0"/>
        <v>2.4470499999999999</v>
      </c>
      <c r="K17" s="472">
        <f t="shared" ca="1" si="0"/>
        <v>7.8084999999999996</v>
      </c>
      <c r="L17" s="473">
        <f t="shared" ca="1" si="0"/>
        <v>0.24529999999999999</v>
      </c>
      <c r="M17" s="474">
        <f t="shared" ca="1" si="0"/>
        <v>0.15442500000000001</v>
      </c>
      <c r="N17" s="472">
        <f t="shared" ca="1" si="0"/>
        <v>1.3049999999999999</v>
      </c>
      <c r="O17" s="475">
        <f t="shared" ca="1" si="0"/>
        <v>1.4989999999999999</v>
      </c>
      <c r="P17" s="475">
        <f t="shared" ca="1" si="0"/>
        <v>2.0310000000000001</v>
      </c>
      <c r="Q17" s="478">
        <v>0</v>
      </c>
      <c r="R17" s="478">
        <v>2</v>
      </c>
      <c r="S17" s="478">
        <v>0</v>
      </c>
      <c r="T17" s="478">
        <v>0</v>
      </c>
      <c r="U17" s="478">
        <v>0</v>
      </c>
    </row>
    <row r="18" spans="2:21">
      <c r="D18" s="14"/>
      <c r="E18" s="14"/>
      <c r="F18" s="14"/>
      <c r="G18" s="14"/>
    </row>
    <row r="19" spans="2:21">
      <c r="C19" s="10"/>
      <c r="D19" s="17"/>
      <c r="E19" s="18"/>
      <c r="F19" s="17"/>
      <c r="G19" s="18"/>
      <c r="H19" s="11"/>
      <c r="I19" s="12"/>
      <c r="J19" s="12"/>
      <c r="K19" s="12"/>
      <c r="L19" s="12"/>
      <c r="M19" s="12"/>
      <c r="N19" s="12"/>
      <c r="O19" s="12"/>
      <c r="P19" s="12"/>
    </row>
    <row r="20" spans="2:21">
      <c r="C20" s="10"/>
      <c r="D20" s="1"/>
      <c r="E20" s="12"/>
      <c r="F20" s="12"/>
      <c r="G20" s="12"/>
      <c r="H20" s="12"/>
      <c r="I20" s="1"/>
      <c r="J20" s="12"/>
      <c r="K20" s="12"/>
      <c r="L20" s="12"/>
      <c r="M20" s="12"/>
      <c r="N20" s="12"/>
      <c r="O20" s="12"/>
      <c r="P20" s="12"/>
    </row>
    <row r="21" spans="2:21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2:21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2:21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1">
    <mergeCell ref="Q3:U16"/>
  </mergeCells>
  <phoneticPr fontId="1"/>
  <pageMargins left="0.7" right="0.7" top="0.75" bottom="0.75" header="0.3" footer="0.3"/>
  <pageSetup paperSize="9" scale="81" orientation="landscape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4.8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1664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10321</v>
      </c>
      <c r="C3" s="572" t="s">
        <v>251</v>
      </c>
      <c r="D3" s="441">
        <v>75</v>
      </c>
      <c r="E3" s="248">
        <f ca="1">'[2]10'!E$346*$F3/100</f>
        <v>72.75</v>
      </c>
      <c r="F3" s="462">
        <f ca="1">'[2]10'!G$346*$F3/100</f>
        <v>16.2</v>
      </c>
      <c r="G3" s="462">
        <f ca="1">'[2]10'!I$346*$F3/100</f>
        <v>0.45</v>
      </c>
      <c r="H3" s="462">
        <f ca="1">'[2]10'!K$346*$F3/100</f>
        <v>0</v>
      </c>
      <c r="I3" s="248">
        <f ca="1">'[2]10'!O$346*$F3/100</f>
        <v>30.75</v>
      </c>
      <c r="J3" s="471">
        <f ca="1">'[2]10'!R$346*$F3/100</f>
        <v>0.375</v>
      </c>
      <c r="K3" s="472">
        <f ca="1">'[2]10'!AE$346*$F3/100</f>
        <v>3</v>
      </c>
      <c r="L3" s="473">
        <f ca="1">'[2]10'!AM$346*$F3/100</f>
        <v>8.2500000000000004E-2</v>
      </c>
      <c r="M3" s="474">
        <f ca="1">'[2]10'!AN$346*$F3/100</f>
        <v>4.4999999999999998E-2</v>
      </c>
      <c r="N3" s="472">
        <f ca="1">'[2]10'!AV$346*$F3/100</f>
        <v>0</v>
      </c>
      <c r="O3" s="475">
        <f ca="1">'[2]10'!BC$346*$F3/100</f>
        <v>0</v>
      </c>
      <c r="P3" s="475">
        <f ca="1">'[2]10'!BD$346*$F3/100</f>
        <v>0.3</v>
      </c>
      <c r="Q3" s="936"/>
      <c r="R3" s="936"/>
      <c r="S3" s="936"/>
      <c r="T3" s="936"/>
      <c r="U3" s="936"/>
    </row>
    <row r="4" spans="2:21">
      <c r="B4" s="10">
        <v>16001</v>
      </c>
      <c r="C4" s="572" t="s">
        <v>1089</v>
      </c>
      <c r="D4" s="441">
        <v>2.5</v>
      </c>
      <c r="E4" s="248">
        <f ca="1">'[2]16'!E$2*$F4/100</f>
        <v>2.7250000000000001</v>
      </c>
      <c r="F4" s="462">
        <f ca="1">'[2]16'!G$2*$F4/100</f>
        <v>0.01</v>
      </c>
      <c r="G4" s="462">
        <f ca="1">'[2]16'!I$2*$F4/100</f>
        <v>0</v>
      </c>
      <c r="H4" s="462">
        <f ca="1">'[2]16'!K$2*$F4/100</f>
        <v>0.1225</v>
      </c>
      <c r="I4" s="248">
        <f ca="1">'[2]16'!O$2*$F4/100</f>
        <v>7.4999999999999997E-2</v>
      </c>
      <c r="J4" s="471">
        <f ca="1">'[2]16'!R$2*$F4/100</f>
        <v>0</v>
      </c>
      <c r="K4" s="472">
        <f ca="1">'[2]16'!AE$2*$F4/100</f>
        <v>0</v>
      </c>
      <c r="L4" s="473">
        <f ca="1">'[2]16'!AM$2*$F4/100</f>
        <v>0</v>
      </c>
      <c r="M4" s="474">
        <f ca="1">'[2]16'!AN$2*$F4/100</f>
        <v>0</v>
      </c>
      <c r="N4" s="472">
        <f ca="1">'[2]16'!AV$2*$F4/100</f>
        <v>0</v>
      </c>
      <c r="O4" s="475">
        <f ca="1">'[2]16'!BC$2*$F4/100</f>
        <v>0</v>
      </c>
      <c r="P4" s="475">
        <f ca="1">'[2]16'!BD$2*$F4/100</f>
        <v>0</v>
      </c>
      <c r="Q4" s="936"/>
      <c r="R4" s="936"/>
      <c r="S4" s="936"/>
      <c r="T4" s="936"/>
      <c r="U4" s="936"/>
    </row>
    <row r="5" spans="2:21">
      <c r="B5" s="10">
        <v>17008</v>
      </c>
      <c r="C5" s="572" t="s">
        <v>170</v>
      </c>
      <c r="D5" s="441">
        <v>2</v>
      </c>
      <c r="E5" s="248">
        <f ca="1">'[2]17'!E$9*$F5/100</f>
        <v>1.08</v>
      </c>
      <c r="F5" s="462">
        <f ca="1">'[2]17'!G$9*$F5/100</f>
        <v>0.114</v>
      </c>
      <c r="G5" s="462">
        <f ca="1">'[2]17'!I$9*$F5/100</f>
        <v>0</v>
      </c>
      <c r="H5" s="462">
        <f ca="1">'[2]17'!K$9*$F5/100</f>
        <v>0.156</v>
      </c>
      <c r="I5" s="248">
        <f ca="1">'[2]17'!O$9*$F5/100</f>
        <v>0.48</v>
      </c>
      <c r="J5" s="471">
        <f ca="1">'[2]17'!R$9*$F5/100</f>
        <v>2.2000000000000002E-2</v>
      </c>
      <c r="K5" s="472">
        <f ca="1">'[2]17'!AE$9*$F5/100</f>
        <v>0</v>
      </c>
      <c r="L5" s="473">
        <f ca="1">'[2]17'!AM$9*$F5/100</f>
        <v>1E-3</v>
      </c>
      <c r="M5" s="474">
        <f ca="1">'[2]17'!AN$9*$F5/100</f>
        <v>2.2000000000000001E-3</v>
      </c>
      <c r="N5" s="472">
        <f ca="1">'[2]17'!AV$9*$F5/100</f>
        <v>0</v>
      </c>
      <c r="O5" s="475">
        <f ca="1">'[2]17'!BC$9*$F5/100</f>
        <v>0</v>
      </c>
      <c r="P5" s="475">
        <f ca="1">'[2]17'!BD$9*$F5/100</f>
        <v>0.32</v>
      </c>
      <c r="Q5" s="936"/>
      <c r="R5" s="936"/>
      <c r="S5" s="936"/>
      <c r="T5" s="936"/>
      <c r="U5" s="936"/>
    </row>
    <row r="6" spans="2:21">
      <c r="B6" s="10">
        <v>6227</v>
      </c>
      <c r="C6" s="572" t="s">
        <v>27</v>
      </c>
      <c r="D6" s="441">
        <v>2</v>
      </c>
      <c r="E6" s="248">
        <f ca="1">'[2]6'!E$243*$F6/100</f>
        <v>0.62</v>
      </c>
      <c r="F6" s="462">
        <f ca="1">'[2]6'!G$243*$F6/100</f>
        <v>0.03</v>
      </c>
      <c r="G6" s="462">
        <f ca="1">'[2]6'!I$243*$F6/100</f>
        <v>6.0000000000000001E-3</v>
      </c>
      <c r="H6" s="462">
        <f ca="1">'[2]6'!K$243*$F6/100</f>
        <v>0.14000000000000001</v>
      </c>
      <c r="I6" s="248">
        <f ca="1">'[2]6'!O$243*$F6/100</f>
        <v>1.08</v>
      </c>
      <c r="J6" s="471">
        <f ca="1">'[2]6'!R$243*$F6/100</f>
        <v>1.3999999999999999E-2</v>
      </c>
      <c r="K6" s="472">
        <f ca="1">'[2]6'!AE$243*$F6/100</f>
        <v>3</v>
      </c>
      <c r="L6" s="473">
        <f ca="1">'[2]6'!AM$243*$F6/100</f>
        <v>1E-3</v>
      </c>
      <c r="M6" s="474">
        <f ca="1">'[2]6'!AN$243*$F6/100</f>
        <v>1.8E-3</v>
      </c>
      <c r="N6" s="472">
        <f ca="1">'[2]6'!AV$243*$F6/100</f>
        <v>0.62</v>
      </c>
      <c r="O6" s="475">
        <f ca="1">'[2]6'!BC$243*$F6/100</f>
        <v>5.7999999999999996E-2</v>
      </c>
      <c r="P6" s="475">
        <f ca="1">'[2]6'!BD$243*$F6/100</f>
        <v>0</v>
      </c>
      <c r="Q6" s="936"/>
      <c r="R6" s="936"/>
      <c r="S6" s="936"/>
      <c r="T6" s="936"/>
      <c r="U6" s="936"/>
    </row>
    <row r="7" spans="2:21">
      <c r="B7" s="10">
        <v>6172</v>
      </c>
      <c r="C7" s="572" t="s">
        <v>79</v>
      </c>
      <c r="D7" s="441">
        <v>0.1</v>
      </c>
      <c r="E7" s="248">
        <f ca="1">'[2]6'!E$182*$F7/100</f>
        <v>0.34499999999999997</v>
      </c>
      <c r="F7" s="462">
        <f ca="1">'[2]6'!G$182*$F7/100</f>
        <v>1.47E-2</v>
      </c>
      <c r="G7" s="462">
        <f ca="1">'[2]6'!I$182*$F7/100</f>
        <v>1.2000000000000002E-2</v>
      </c>
      <c r="H7" s="462">
        <f ca="1">'[2]6'!K$182*$F7/100</f>
        <v>5.8400000000000001E-2</v>
      </c>
      <c r="I7" s="248">
        <f ca="1">'[2]6'!O$182*$F7/100</f>
        <v>7.400000000000001E-2</v>
      </c>
      <c r="J7" s="471">
        <f ca="1">'[2]6'!R$182*$F7/100</f>
        <v>6.8000000000000005E-3</v>
      </c>
      <c r="K7" s="472">
        <f ca="1">'[2]6'!AE$182*$F7/100</f>
        <v>1.5</v>
      </c>
      <c r="L7" s="473">
        <f ca="1">'[2]6'!AM$182*$F7/100</f>
        <v>5.0000000000000001E-4</v>
      </c>
      <c r="M7" s="474">
        <f ca="1">'[2]6'!AN$182*$F7/100</f>
        <v>1.3999999999999998E-3</v>
      </c>
      <c r="N7" s="472">
        <f ca="1">'[2]6'!AV$182*$F7/100</f>
        <v>1E-3</v>
      </c>
      <c r="O7" s="475">
        <f ca="1">'[2]6'!BC$182*$F7/100</f>
        <v>4.6399999999999997E-2</v>
      </c>
      <c r="P7" s="475">
        <f ca="1">'[2]6'!BD$182*$F7/100</f>
        <v>0</v>
      </c>
      <c r="Q7" s="936"/>
      <c r="R7" s="936"/>
      <c r="S7" s="936"/>
      <c r="T7" s="936"/>
      <c r="U7" s="936"/>
    </row>
    <row r="8" spans="2:21">
      <c r="B8" s="10">
        <v>6223</v>
      </c>
      <c r="C8" s="572" t="s">
        <v>81</v>
      </c>
      <c r="D8" s="441">
        <v>1.5</v>
      </c>
      <c r="E8" s="248">
        <f ca="1">'[2]6'!E$239*$F8/100</f>
        <v>2.0099999999999998</v>
      </c>
      <c r="F8" s="462">
        <f ca="1">'[2]6'!G$239*$F8/100</f>
        <v>0.09</v>
      </c>
      <c r="G8" s="462">
        <f ca="1">'[2]6'!I$239*$F8/100</f>
        <v>1.9500000000000003E-2</v>
      </c>
      <c r="H8" s="462">
        <f ca="1">'[2]6'!K$239*$F8/100</f>
        <v>0.39450000000000002</v>
      </c>
      <c r="I8" s="248">
        <f ca="1">'[2]6'!O$239*$F8/100</f>
        <v>0.21</v>
      </c>
      <c r="J8" s="471">
        <f ca="1">'[2]6'!R$239*$F8/100</f>
        <v>1.2000000000000002E-2</v>
      </c>
      <c r="K8" s="472">
        <f ca="1">'[2]6'!AE$239*$F8/100</f>
        <v>0</v>
      </c>
      <c r="L8" s="473">
        <f ca="1">'[2]6'!AM$239*$F8/100</f>
        <v>2.8500000000000001E-3</v>
      </c>
      <c r="M8" s="474">
        <f ca="1">'[2]6'!AN$239*$F8/100</f>
        <v>1.0500000000000002E-3</v>
      </c>
      <c r="N8" s="472">
        <f ca="1">'[2]6'!AV$239*$F8/100</f>
        <v>0.15</v>
      </c>
      <c r="O8" s="475">
        <f ca="1">'[2]6'!BC$239*$F8/100</f>
        <v>8.5500000000000007E-2</v>
      </c>
      <c r="P8" s="475">
        <f ca="1">'[2]6'!BD$239*$F8/100</f>
        <v>0</v>
      </c>
      <c r="Q8" s="936"/>
      <c r="R8" s="936"/>
      <c r="S8" s="936"/>
      <c r="T8" s="936"/>
      <c r="U8" s="936"/>
    </row>
    <row r="9" spans="2:21">
      <c r="B9" s="10">
        <v>6103</v>
      </c>
      <c r="C9" s="572" t="s">
        <v>70</v>
      </c>
      <c r="D9" s="570">
        <v>1.5</v>
      </c>
      <c r="E9" s="248">
        <f ca="1">'[2]6'!E$111*$F9/100</f>
        <v>0.45</v>
      </c>
      <c r="F9" s="462">
        <f ca="1">'[2]6'!G$111*$F9/100</f>
        <v>1.3500000000000002E-2</v>
      </c>
      <c r="G9" s="462">
        <f ca="1">'[2]6'!I$111*$F9/100</f>
        <v>4.4999999999999997E-3</v>
      </c>
      <c r="H9" s="462">
        <f ca="1">'[2]6'!K$111*$F9/100</f>
        <v>9.8999999999999991E-2</v>
      </c>
      <c r="I9" s="248">
        <f ca="1">'[2]6'!O$111*$F9/100</f>
        <v>0.18</v>
      </c>
      <c r="J9" s="471">
        <f ca="1">'[2]6'!R$111*$F9/100</f>
        <v>7.4999999999999997E-3</v>
      </c>
      <c r="K9" s="472">
        <f ca="1">'[2]6'!AE$111*$F9/100</f>
        <v>0</v>
      </c>
      <c r="L9" s="473">
        <f ca="1">'[2]6'!AM$111*$F9/100</f>
        <v>4.4999999999999999E-4</v>
      </c>
      <c r="M9" s="474">
        <f ca="1">'[2]6'!AN$111*$F9/100</f>
        <v>2.9999999999999997E-4</v>
      </c>
      <c r="N9" s="472">
        <f ca="1">'[2]6'!AV$111*$F9/100</f>
        <v>0.03</v>
      </c>
      <c r="O9" s="475">
        <f ca="1">'[2]6'!BC$111*$F9/100</f>
        <v>3.15E-2</v>
      </c>
      <c r="P9" s="475">
        <f ca="1">'[2]6'!BD$111*$F9/100</f>
        <v>0</v>
      </c>
      <c r="Q9" s="936"/>
      <c r="R9" s="936"/>
      <c r="S9" s="936"/>
      <c r="T9" s="936"/>
      <c r="U9" s="936"/>
    </row>
    <row r="10" spans="2:21">
      <c r="B10" s="10">
        <v>17024</v>
      </c>
      <c r="C10" s="572" t="s">
        <v>195</v>
      </c>
      <c r="D10" s="570">
        <v>5</v>
      </c>
      <c r="E10" s="248">
        <f ca="1">'[2]17'!E$26*$F10/100</f>
        <v>0.35</v>
      </c>
      <c r="F10" s="462">
        <f ca="1">'[2]17'!G$26*$F10/100</f>
        <v>5.5E-2</v>
      </c>
      <c r="G10" s="462">
        <f ca="1">'[2]17'!I$26*$F10/100</f>
        <v>0.01</v>
      </c>
      <c r="H10" s="462">
        <f ca="1">'[2]17'!K$26*$F10/100</f>
        <v>0</v>
      </c>
      <c r="I10" s="248">
        <f ca="1">'[2]17'!O$26*$F10/100</f>
        <v>0.1</v>
      </c>
      <c r="J10" s="471">
        <f ca="1">'[2]17'!R$26*$F10/100</f>
        <v>2.5000000000000001E-2</v>
      </c>
      <c r="K10" s="472">
        <f ca="1">'[2]17'!AE$26*$F10/100</f>
        <v>0</v>
      </c>
      <c r="L10" s="473">
        <f ca="1">'[2]17'!AM$26*$F10/100</f>
        <v>1E-3</v>
      </c>
      <c r="M10" s="474">
        <f ca="1">'[2]17'!AN$26*$F10/100</f>
        <v>4.4999999999999997E-3</v>
      </c>
      <c r="N10" s="472">
        <f ca="1">'[2]17'!AV$26*$F10/100</f>
        <v>0</v>
      </c>
      <c r="O10" s="475">
        <f ca="1">'[2]17'!BC$26*$F10/100</f>
        <v>0</v>
      </c>
      <c r="P10" s="475">
        <f ca="1">'[2]17'!BD$26*$F10/100</f>
        <v>5.0000000000000001E-3</v>
      </c>
      <c r="Q10" s="936"/>
      <c r="R10" s="936"/>
      <c r="S10" s="936"/>
      <c r="T10" s="936"/>
      <c r="U10" s="936"/>
    </row>
    <row r="11" spans="2:21">
      <c r="B11" s="10">
        <v>17007</v>
      </c>
      <c r="C11" s="572" t="s">
        <v>5</v>
      </c>
      <c r="D11" s="441">
        <v>6</v>
      </c>
      <c r="E11" s="248">
        <f ca="1">'[2]17'!E$8*$F11/100</f>
        <v>4.26</v>
      </c>
      <c r="F11" s="462">
        <f ca="1">'[2]17'!G$8*$F11/100</f>
        <v>0.46200000000000002</v>
      </c>
      <c r="G11" s="462">
        <f ca="1">'[2]17'!I$8*$F11/100</f>
        <v>0</v>
      </c>
      <c r="H11" s="462">
        <f ca="1">'[2]17'!K$8*$F11/100</f>
        <v>0.60599999999999998</v>
      </c>
      <c r="I11" s="248">
        <f ca="1">'[2]17'!O$8*$F11/100</f>
        <v>1.74</v>
      </c>
      <c r="J11" s="471">
        <f ca="1">'[2]17'!R$8*$F11/100</f>
        <v>0.10199999999999999</v>
      </c>
      <c r="K11" s="472">
        <f ca="1">'[2]17'!AE$8*$F11/100</f>
        <v>0</v>
      </c>
      <c r="L11" s="473">
        <f ca="1">'[2]17'!AM$8*$F11/100</f>
        <v>3.0000000000000005E-3</v>
      </c>
      <c r="M11" s="474">
        <f ca="1">'[2]17'!AN$8*$F11/100</f>
        <v>1.0200000000000001E-2</v>
      </c>
      <c r="N11" s="472">
        <f ca="1">'[2]17'!AV$8*$F11/100</f>
        <v>0</v>
      </c>
      <c r="O11" s="475">
        <f ca="1">'[2]17'!BC$8*$F11/100</f>
        <v>0</v>
      </c>
      <c r="P11" s="475">
        <f ca="1">'[2]17'!BD$8*$F11/100</f>
        <v>0.87</v>
      </c>
      <c r="Q11" s="936"/>
      <c r="R11" s="936"/>
      <c r="S11" s="936"/>
      <c r="T11" s="936"/>
      <c r="U11" s="936"/>
    </row>
    <row r="12" spans="2:21">
      <c r="B12" s="10">
        <v>3003</v>
      </c>
      <c r="C12" s="572" t="s">
        <v>4</v>
      </c>
      <c r="D12" s="441">
        <v>3</v>
      </c>
      <c r="E12" s="248">
        <f ca="1">'[2]3'!E$4*$F12/100</f>
        <v>11.52</v>
      </c>
      <c r="F12" s="462">
        <f ca="1">'[2]3'!G$4*$F12/100</f>
        <v>0</v>
      </c>
      <c r="G12" s="462">
        <f ca="1">'[2]3'!I$4*$F12/100</f>
        <v>0</v>
      </c>
      <c r="H12" s="462">
        <f ca="1">'[2]3'!K$4*$F12/100</f>
        <v>2.9760000000000004</v>
      </c>
      <c r="I12" s="248">
        <f ca="1">'[2]3'!O$4*$F12/100</f>
        <v>0.03</v>
      </c>
      <c r="J12" s="471">
        <f ca="1">'[2]3'!R$4*$F12/100</f>
        <v>0</v>
      </c>
      <c r="K12" s="472">
        <f ca="1">'[2]3'!AE$4*$F12/100</f>
        <v>0</v>
      </c>
      <c r="L12" s="473">
        <f ca="1">'[2]3'!AM$4*$F12/100</f>
        <v>0</v>
      </c>
      <c r="M12" s="474">
        <f ca="1">'[2]3'!AN$4*$F12/100</f>
        <v>0</v>
      </c>
      <c r="N12" s="472">
        <f ca="1">'[2]3'!AV$4*$F12/100</f>
        <v>0</v>
      </c>
      <c r="O12" s="475">
        <f ca="1">'[2]3'!BC$4*$F12/100</f>
        <v>0</v>
      </c>
      <c r="P12" s="475">
        <f ca="1">'[2]3'!BD$4*$F12/100</f>
        <v>0</v>
      </c>
      <c r="Q12" s="936"/>
      <c r="R12" s="936"/>
      <c r="S12" s="936"/>
      <c r="T12" s="936"/>
      <c r="U12" s="936"/>
    </row>
    <row r="13" spans="2:21">
      <c r="B13" s="10">
        <v>16001</v>
      </c>
      <c r="C13" s="572" t="s">
        <v>78</v>
      </c>
      <c r="D13" s="570">
        <v>3.75</v>
      </c>
      <c r="E13" s="248">
        <f ca="1">'[2]16'!E$2*$F13/100</f>
        <v>4.0875000000000004</v>
      </c>
      <c r="F13" s="462">
        <f ca="1">'[2]16'!G$2*$F13/100</f>
        <v>1.4999999999999999E-2</v>
      </c>
      <c r="G13" s="462">
        <f ca="1">'[2]16'!I$2*$F13/100</f>
        <v>0</v>
      </c>
      <c r="H13" s="462">
        <f ca="1">'[2]16'!K$2*$F13/100</f>
        <v>0.18375</v>
      </c>
      <c r="I13" s="248">
        <f ca="1">'[2]16'!O$2*$F13/100</f>
        <v>0.1125</v>
      </c>
      <c r="J13" s="471">
        <f ca="1">'[2]16'!R$2*$F13/100</f>
        <v>0</v>
      </c>
      <c r="K13" s="472">
        <f ca="1">'[2]16'!AE$2*$F13/100</f>
        <v>0</v>
      </c>
      <c r="L13" s="473">
        <f ca="1">'[2]16'!AM$2*$F13/100</f>
        <v>0</v>
      </c>
      <c r="M13" s="474">
        <f ca="1">'[2]16'!AN$2*$F13/100</f>
        <v>0</v>
      </c>
      <c r="N13" s="472">
        <f ca="1">'[2]16'!AV$2*$F13/100</f>
        <v>0</v>
      </c>
      <c r="O13" s="475">
        <f ca="1">'[2]16'!BC$2*$F13/100</f>
        <v>0</v>
      </c>
      <c r="P13" s="475">
        <f ca="1">'[2]16'!BD$2*$F13/100</f>
        <v>0</v>
      </c>
      <c r="Q13" s="936"/>
      <c r="R13" s="936"/>
      <c r="S13" s="936"/>
      <c r="T13" s="936"/>
      <c r="U13" s="936"/>
    </row>
    <row r="14" spans="2:21">
      <c r="B14" s="10">
        <v>17036</v>
      </c>
      <c r="C14" s="572" t="s">
        <v>41</v>
      </c>
      <c r="D14" s="441">
        <v>7.5</v>
      </c>
      <c r="E14" s="248">
        <f ca="1">'[2]17'!E$38*$F14/100</f>
        <v>8.9250000000000007</v>
      </c>
      <c r="F14" s="462">
        <f ca="1">'[2]17'!G$38*$F14/100</f>
        <v>0.1275</v>
      </c>
      <c r="G14" s="462">
        <f ca="1">'[2]17'!I$38*$F14/100</f>
        <v>0</v>
      </c>
      <c r="H14" s="462">
        <f ca="1">'[2]17'!K$38*$F14/100</f>
        <v>2.0550000000000002</v>
      </c>
      <c r="I14" s="248">
        <f ca="1">'[2]17'!O$38*$F14/100</f>
        <v>1.2749999999999999</v>
      </c>
      <c r="J14" s="471">
        <f ca="1">'[2]17'!R$38*$F14/100</f>
        <v>5.2499999999999998E-2</v>
      </c>
      <c r="K14" s="472">
        <f ca="1">'[2]17'!AE$38*$F14/100</f>
        <v>4.2</v>
      </c>
      <c r="L14" s="473">
        <f ca="1">'[2]17'!AM$38*$F14/100</f>
        <v>6.0000000000000001E-3</v>
      </c>
      <c r="M14" s="474">
        <f ca="1">'[2]17'!AN$38*$F14/100</f>
        <v>3.0000000000000001E-3</v>
      </c>
      <c r="N14" s="472">
        <f ca="1">'[2]17'!AV$38*$F14/100</f>
        <v>0.67500000000000004</v>
      </c>
      <c r="O14" s="475">
        <f ca="1">'[2]17'!BC$38*$F14/100</f>
        <v>0.13500000000000001</v>
      </c>
      <c r="P14" s="475">
        <f ca="1">'[2]17'!BD$38*$F14/100</f>
        <v>0.2475</v>
      </c>
      <c r="Q14" s="936"/>
      <c r="R14" s="936"/>
      <c r="S14" s="936"/>
      <c r="T14" s="936"/>
      <c r="U14" s="936"/>
    </row>
    <row r="15" spans="2:21">
      <c r="B15" s="10">
        <v>2034</v>
      </c>
      <c r="C15" s="572" t="s">
        <v>3</v>
      </c>
      <c r="D15" s="441">
        <v>0.5</v>
      </c>
      <c r="E15" s="248">
        <f ca="1">'[2]2'!E$35*$F15/100</f>
        <v>1.65</v>
      </c>
      <c r="F15" s="462">
        <f ca="1">'[2]2'!G$35*$F15/100</f>
        <v>5.0000000000000001E-4</v>
      </c>
      <c r="G15" s="462">
        <f ca="1">'[2]2'!I$35*$F15/100</f>
        <v>5.0000000000000001E-4</v>
      </c>
      <c r="H15" s="462">
        <f ca="1">'[2]2'!K$35*$F15/100</f>
        <v>0.40799999999999997</v>
      </c>
      <c r="I15" s="248">
        <f ca="1">'[2]2'!O$35*$F15/100</f>
        <v>0.05</v>
      </c>
      <c r="J15" s="471">
        <f ca="1">'[2]2'!R$35*$F15/100</f>
        <v>3.0000000000000001E-3</v>
      </c>
      <c r="K15" s="472">
        <f ca="1">'[2]2'!AE$35*$F15/100</f>
        <v>0</v>
      </c>
      <c r="L15" s="473">
        <f ca="1">'[2]2'!AM$35*$F15/100</f>
        <v>0</v>
      </c>
      <c r="M15" s="474">
        <f ca="1">'[2]2'!AN$35*$F15/100</f>
        <v>0</v>
      </c>
      <c r="N15" s="472">
        <f ca="1">'[2]2'!AV$35*$F15/100</f>
        <v>0</v>
      </c>
      <c r="O15" s="475">
        <f ca="1">'[2]2'!BC$35*$F15/100</f>
        <v>0</v>
      </c>
      <c r="P15" s="475">
        <f ca="1">'[2]2'!BD$35*$F15/100</f>
        <v>0</v>
      </c>
      <c r="Q15" s="936"/>
      <c r="R15" s="936"/>
      <c r="S15" s="936"/>
      <c r="T15" s="936"/>
      <c r="U15" s="936"/>
    </row>
    <row r="16" spans="2:21">
      <c r="B16" s="10">
        <v>14006</v>
      </c>
      <c r="C16" s="29" t="s">
        <v>15</v>
      </c>
      <c r="D16" s="10">
        <v>5</v>
      </c>
      <c r="E16" s="461">
        <f ca="1">'[2]14'!E$8*$F16/100</f>
        <v>46.05</v>
      </c>
      <c r="F16" s="462">
        <f ca="1">'[2]14'!G$8*$F16/100</f>
        <v>0</v>
      </c>
      <c r="G16" s="462">
        <f ca="1">'[2]14'!I$8*$F16/100</f>
        <v>5</v>
      </c>
      <c r="H16" s="462">
        <f ca="1">'[2]14'!K$8*$F16/100</f>
        <v>0</v>
      </c>
      <c r="I16" s="461">
        <f ca="1">'[2]14'!O$8*$F16/100</f>
        <v>0</v>
      </c>
      <c r="J16" s="471">
        <f ca="1">'[2]14'!R$8*$F16/100</f>
        <v>0</v>
      </c>
      <c r="K16" s="472">
        <f ca="1">'[2]14'!AE$8*$F16/100</f>
        <v>0</v>
      </c>
      <c r="L16" s="473">
        <f ca="1">'[2]14'!AM$8*$F16/100</f>
        <v>0</v>
      </c>
      <c r="M16" s="474">
        <f ca="1">'[2]14'!AN$8*$F16/100</f>
        <v>0</v>
      </c>
      <c r="N16" s="472">
        <f ca="1">'[2]14'!AV$8*$F16/100</f>
        <v>0</v>
      </c>
      <c r="O16" s="475">
        <f ca="1">'[2]14'!BC$8*$F16/100</f>
        <v>0</v>
      </c>
      <c r="P16" s="475">
        <f ca="1">'[2]14'!BD$8*$F16/100</f>
        <v>0</v>
      </c>
      <c r="Q16" s="936"/>
      <c r="R16" s="936"/>
      <c r="S16" s="936"/>
      <c r="T16" s="936"/>
      <c r="U16" s="936"/>
    </row>
    <row r="17" spans="2:21">
      <c r="B17" s="10">
        <v>6226</v>
      </c>
      <c r="C17" s="29" t="s">
        <v>2290</v>
      </c>
      <c r="D17" s="10">
        <v>5</v>
      </c>
      <c r="E17" s="461">
        <f ca="1">'[2]6'!E$242*$F17/100</f>
        <v>1.4</v>
      </c>
      <c r="F17" s="462">
        <f ca="1">'[2]6'!G$242*$F17/100</f>
        <v>2.5000000000000001E-2</v>
      </c>
      <c r="G17" s="462">
        <f ca="1">'[2]6'!I$242*$F17/100</f>
        <v>5.0000000000000001E-3</v>
      </c>
      <c r="H17" s="462">
        <f ca="1">'[2]6'!K$242*$F17/100</f>
        <v>0.36</v>
      </c>
      <c r="I17" s="461">
        <f ca="1">'[2]6'!O$242*$F17/100</f>
        <v>1.55</v>
      </c>
      <c r="J17" s="471">
        <f ca="1">'[2]6'!R$242*$F17/100</f>
        <v>0.01</v>
      </c>
      <c r="K17" s="472">
        <f ca="1">'[2]6'!AE$242*$F17/100</f>
        <v>0.05</v>
      </c>
      <c r="L17" s="473">
        <f ca="1">'[2]6'!AM$242*$F17/100</f>
        <v>2E-3</v>
      </c>
      <c r="M17" s="474">
        <f ca="1">'[2]6'!AN$242*$F17/100</f>
        <v>2E-3</v>
      </c>
      <c r="N17" s="472">
        <f ca="1">'[2]6'!AV$242*$F17/100</f>
        <v>0.55000000000000004</v>
      </c>
      <c r="O17" s="475">
        <f ca="1">'[2]6'!BC$242*$F17/100</f>
        <v>0.11</v>
      </c>
      <c r="P17" s="475">
        <f ca="1">'[2]6'!BD$242*$F17/100</f>
        <v>0</v>
      </c>
      <c r="Q17" s="936"/>
      <c r="R17" s="936"/>
      <c r="S17" s="936"/>
      <c r="T17" s="936"/>
      <c r="U17" s="936"/>
    </row>
    <row r="18" spans="2:21">
      <c r="B18" s="40">
        <v>6313</v>
      </c>
      <c r="C18" s="242" t="s">
        <v>318</v>
      </c>
      <c r="D18" s="40">
        <v>10</v>
      </c>
      <c r="E18" s="269">
        <f ca="1">'[2]6'!E$335*$F18/100</f>
        <v>1.4</v>
      </c>
      <c r="F18" s="268">
        <f ca="1">'[2]6'!G$335*$F18/100</f>
        <v>0.17</v>
      </c>
      <c r="G18" s="268">
        <f ca="1">'[2]6'!I$335*$F18/100</f>
        <v>0.02</v>
      </c>
      <c r="H18" s="268">
        <f ca="1">'[2]6'!K$335*$F18/100</f>
        <v>0.22</v>
      </c>
      <c r="I18" s="269">
        <f ca="1">'[2]6'!O$335*$F18/100</f>
        <v>5.6</v>
      </c>
      <c r="J18" s="268">
        <f ca="1">'[2]6'!R$335*$F18/100</f>
        <v>0.24</v>
      </c>
      <c r="K18" s="270">
        <f ca="1">'[2]6'!AE$335*$F18/100</f>
        <v>18</v>
      </c>
      <c r="L18" s="271">
        <f ca="1">'[2]6'!AM$335*$F18/100</f>
        <v>6.0000000000000001E-3</v>
      </c>
      <c r="M18" s="272">
        <f ca="1">'[2]6'!AN$335*$F18/100</f>
        <v>1.3000000000000001E-2</v>
      </c>
      <c r="N18" s="270">
        <f ca="1">'[2]6'!AV$335*$F18/100</f>
        <v>1.4</v>
      </c>
      <c r="O18" s="273">
        <f ca="1">'[2]6'!BC$335*$F18/100</f>
        <v>0.18</v>
      </c>
      <c r="P18" s="273">
        <f ca="1">'[2]6'!BD$335*$F18/100</f>
        <v>0</v>
      </c>
      <c r="Q18" s="937"/>
      <c r="R18" s="937"/>
      <c r="S18" s="937"/>
      <c r="T18" s="937"/>
      <c r="U18" s="937"/>
    </row>
    <row r="19" spans="2:21">
      <c r="C19" s="484" t="s">
        <v>895</v>
      </c>
      <c r="D19" s="10">
        <f t="shared" ref="D19:P19" si="0">SUM(D3:D18)</f>
        <v>130.35</v>
      </c>
      <c r="E19" s="461">
        <f t="shared" ca="1" si="0"/>
        <v>159.6225</v>
      </c>
      <c r="F19" s="462">
        <f t="shared" ca="1" si="0"/>
        <v>17.327200000000005</v>
      </c>
      <c r="G19" s="462">
        <f t="shared" ca="1" si="0"/>
        <v>5.527499999999999</v>
      </c>
      <c r="H19" s="462">
        <f t="shared" ca="1" si="0"/>
        <v>7.7791500000000005</v>
      </c>
      <c r="I19" s="461">
        <f t="shared" ca="1" si="0"/>
        <v>43.306499999999993</v>
      </c>
      <c r="J19" s="471">
        <f t="shared" ca="1" si="0"/>
        <v>0.86980000000000013</v>
      </c>
      <c r="K19" s="472">
        <f t="shared" ca="1" si="0"/>
        <v>29.75</v>
      </c>
      <c r="L19" s="473">
        <f t="shared" ca="1" si="0"/>
        <v>0.10630000000000003</v>
      </c>
      <c r="M19" s="474">
        <f t="shared" ca="1" si="0"/>
        <v>8.4450000000000011E-2</v>
      </c>
      <c r="N19" s="472">
        <f t="shared" ca="1" si="0"/>
        <v>3.4259999999999997</v>
      </c>
      <c r="O19" s="475">
        <f t="shared" ca="1" si="0"/>
        <v>0.64640000000000009</v>
      </c>
      <c r="P19" s="475">
        <f t="shared" ca="1" si="0"/>
        <v>1.7425000000000002</v>
      </c>
      <c r="Q19" s="478">
        <v>0</v>
      </c>
      <c r="R19" s="478">
        <v>3</v>
      </c>
      <c r="S19" s="478">
        <v>0</v>
      </c>
      <c r="T19" s="478">
        <v>0</v>
      </c>
      <c r="U19" s="478">
        <v>0</v>
      </c>
    </row>
    <row r="20" spans="2:21">
      <c r="D20" s="14"/>
      <c r="E20" s="14"/>
      <c r="F20" s="14"/>
      <c r="G20" s="14"/>
    </row>
    <row r="21" spans="2:21">
      <c r="C21" s="10"/>
      <c r="D21" s="17"/>
      <c r="E21" s="18"/>
      <c r="F21" s="17"/>
      <c r="G21" s="18"/>
      <c r="H21" s="11"/>
      <c r="I21" s="12"/>
      <c r="J21" s="12"/>
      <c r="K21" s="12"/>
      <c r="L21" s="12"/>
      <c r="M21" s="12"/>
      <c r="N21" s="12"/>
      <c r="O21" s="12"/>
      <c r="P21" s="12"/>
    </row>
    <row r="22" spans="2:21">
      <c r="C22" s="10"/>
      <c r="D22" s="1"/>
      <c r="E22" s="12"/>
      <c r="F22" s="12"/>
      <c r="G22" s="12"/>
      <c r="H22" s="12"/>
      <c r="I22" s="1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2:21">
      <c r="C26" s="10"/>
      <c r="D26" s="1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2:21">
      <c r="C27" s="10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2:21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</sheetData>
  <mergeCells count="1">
    <mergeCell ref="Q3:U18"/>
  </mergeCells>
  <phoneticPr fontId="1"/>
  <pageMargins left="0.7" right="0.7" top="0.75" bottom="0.75" header="0.3" footer="0.3"/>
  <pageSetup paperSize="9" scale="79" orientation="landscape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5.2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1665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7">
        <v>6233</v>
      </c>
      <c r="C3" s="597" t="s">
        <v>19</v>
      </c>
      <c r="D3" s="197">
        <v>125</v>
      </c>
      <c r="E3" s="364">
        <f ca="1">'[2]6'!E$249*$F3/100</f>
        <v>17.5</v>
      </c>
      <c r="F3" s="471">
        <f ca="1">'[2]6'!G$249*$F3/100</f>
        <v>1</v>
      </c>
      <c r="G3" s="471">
        <f ca="1">'[2]6'!I$249*$F3/100</f>
        <v>0.125</v>
      </c>
      <c r="H3" s="471">
        <f ca="1">'[2]6'!K$249*$F3/100</f>
        <v>4</v>
      </c>
      <c r="I3" s="364">
        <f ca="1">'[2]6'!O$249*$F3/100</f>
        <v>53.75</v>
      </c>
      <c r="J3" s="471">
        <f ca="1">'[2]6'!R$249*$F3/100</f>
        <v>0.375</v>
      </c>
      <c r="K3" s="472">
        <f ca="1">'[2]6'!AE$249*$F3/100</f>
        <v>10</v>
      </c>
      <c r="L3" s="473">
        <f ca="1">'[2]6'!AM$249*$F3/100</f>
        <v>3.7499999999999999E-2</v>
      </c>
      <c r="M3" s="474">
        <f ca="1">'[2]6'!AN$249*$F3/100</f>
        <v>3.7499999999999999E-2</v>
      </c>
      <c r="N3" s="472">
        <f ca="1">'[2]6'!AV$249*$F3/100</f>
        <v>23.75</v>
      </c>
      <c r="O3" s="475">
        <f ca="1">'[2]6'!BC$249*$F3/100</f>
        <v>1.625</v>
      </c>
      <c r="P3" s="475">
        <f ca="1">'[2]6'!BD$249*$F3/100</f>
        <v>0</v>
      </c>
      <c r="Q3" s="936"/>
      <c r="R3" s="936"/>
      <c r="S3" s="936"/>
      <c r="T3" s="936"/>
      <c r="U3" s="936"/>
    </row>
    <row r="4" spans="2:21">
      <c r="B4" s="197">
        <v>11176</v>
      </c>
      <c r="C4" s="597" t="s">
        <v>8</v>
      </c>
      <c r="D4" s="197">
        <v>10</v>
      </c>
      <c r="E4" s="364">
        <f ca="1">'[2]11'!E$177*$F4/100</f>
        <v>19.600000000000001</v>
      </c>
      <c r="F4" s="471">
        <f ca="1">'[2]11'!G$177*$F4/100</f>
        <v>1.65</v>
      </c>
      <c r="G4" s="471">
        <f ca="1">'[2]11'!I$177*$F4/100</f>
        <v>1.39</v>
      </c>
      <c r="H4" s="471">
        <f ca="1">'[2]11'!K$177*$F4/100</f>
        <v>0.13</v>
      </c>
      <c r="I4" s="364">
        <f ca="1">'[2]11'!O$177*$F4/100</f>
        <v>1</v>
      </c>
      <c r="J4" s="471">
        <f ca="1">'[2]11'!R$177*$F4/100</f>
        <v>0.05</v>
      </c>
      <c r="K4" s="472">
        <f ca="1">'[2]11'!AE$177*$F4/100</f>
        <v>0</v>
      </c>
      <c r="L4" s="473">
        <f ca="1">'[2]11'!AM$177*$F4/100</f>
        <v>0.06</v>
      </c>
      <c r="M4" s="474">
        <f ca="1">'[2]11'!AN$177*$F4/100</f>
        <v>1.2E-2</v>
      </c>
      <c r="N4" s="472">
        <f ca="1">'[2]11'!AV$177*$F4/100</f>
        <v>5</v>
      </c>
      <c r="O4" s="475">
        <f ca="1">'[2]11'!BC$177*$F4/100</f>
        <v>0</v>
      </c>
      <c r="P4" s="475">
        <f ca="1">'[2]11'!BD$177*$F4/100</f>
        <v>0.25</v>
      </c>
      <c r="Q4" s="936"/>
      <c r="R4" s="936"/>
      <c r="S4" s="936"/>
      <c r="T4" s="936"/>
      <c r="U4" s="936"/>
    </row>
    <row r="5" spans="2:21">
      <c r="B5" s="197">
        <v>14016</v>
      </c>
      <c r="C5" s="597" t="s">
        <v>339</v>
      </c>
      <c r="D5" s="197">
        <v>3</v>
      </c>
      <c r="E5" s="364">
        <f ca="1">'[2]14'!E$20*$F5/100</f>
        <v>28.23</v>
      </c>
      <c r="F5" s="471">
        <f ca="1">'[2]14'!G$20*$F5/100</f>
        <v>0</v>
      </c>
      <c r="G5" s="471">
        <f ca="1">'[2]14'!I$20*$F5/100</f>
        <v>3</v>
      </c>
      <c r="H5" s="471">
        <f ca="1">'[2]14'!K$20*$F5/100</f>
        <v>0</v>
      </c>
      <c r="I5" s="364">
        <f ca="1">'[2]14'!O$20*$F5/100</f>
        <v>0</v>
      </c>
      <c r="J5" s="471">
        <f ca="1">'[2]14'!R$20*$F5/100</f>
        <v>0</v>
      </c>
      <c r="K5" s="472">
        <f ca="1">'[2]14'!AE$20*$F5/100</f>
        <v>0</v>
      </c>
      <c r="L5" s="473">
        <f ca="1">'[2]14'!AM$20*$F5/100</f>
        <v>0</v>
      </c>
      <c r="M5" s="474">
        <f ca="1">'[2]14'!AN$20*$F5/100</f>
        <v>0</v>
      </c>
      <c r="N5" s="472">
        <f ca="1">'[2]14'!AV$20*$F5/100</f>
        <v>0</v>
      </c>
      <c r="O5" s="475">
        <f ca="1">'[2]14'!BC$20*$F5/100</f>
        <v>0</v>
      </c>
      <c r="P5" s="475">
        <f ca="1">'[2]14'!BD$20*$F5/100</f>
        <v>0</v>
      </c>
      <c r="Q5" s="936"/>
      <c r="R5" s="936"/>
      <c r="S5" s="936"/>
      <c r="T5" s="936"/>
      <c r="U5" s="936"/>
    </row>
    <row r="6" spans="2:21">
      <c r="B6" s="197">
        <v>17024</v>
      </c>
      <c r="C6" s="597" t="s">
        <v>195</v>
      </c>
      <c r="D6" s="197">
        <v>40</v>
      </c>
      <c r="E6" s="364">
        <f ca="1">'[2]17'!E$26*$F6/100</f>
        <v>2.8</v>
      </c>
      <c r="F6" s="471">
        <f ca="1">'[2]17'!G$26*$F6/100</f>
        <v>0.44</v>
      </c>
      <c r="G6" s="471">
        <f ca="1">'[2]17'!I$26*$F6/100</f>
        <v>0.08</v>
      </c>
      <c r="H6" s="471">
        <f ca="1">'[2]17'!K$26*$F6/100</f>
        <v>0</v>
      </c>
      <c r="I6" s="364">
        <f ca="1">'[2]17'!O$26*$F6/100</f>
        <v>0.8</v>
      </c>
      <c r="J6" s="471">
        <f ca="1">'[2]17'!R$26*$F6/100</f>
        <v>0.2</v>
      </c>
      <c r="K6" s="472">
        <f ca="1">'[2]17'!AE$26*$F6/100</f>
        <v>0</v>
      </c>
      <c r="L6" s="473">
        <f ca="1">'[2]17'!AM$26*$F6/100</f>
        <v>8.0000000000000002E-3</v>
      </c>
      <c r="M6" s="474">
        <f ca="1">'[2]17'!AN$26*$F6/100</f>
        <v>3.5999999999999997E-2</v>
      </c>
      <c r="N6" s="472">
        <f ca="1">'[2]17'!AV$26*$F6/100</f>
        <v>0</v>
      </c>
      <c r="O6" s="475">
        <f ca="1">'[2]17'!BC$26*$F6/100</f>
        <v>0</v>
      </c>
      <c r="P6" s="475">
        <f ca="1">'[2]17'!BD$26*$F6/100</f>
        <v>0.04</v>
      </c>
      <c r="Q6" s="936"/>
      <c r="R6" s="936"/>
      <c r="S6" s="936"/>
      <c r="T6" s="936"/>
      <c r="U6" s="936"/>
    </row>
    <row r="7" spans="2:21">
      <c r="B7" s="197">
        <v>13003</v>
      </c>
      <c r="C7" s="597" t="s">
        <v>42</v>
      </c>
      <c r="D7" s="197">
        <v>52.5</v>
      </c>
      <c r="E7" s="407">
        <f ca="1">'[2]13'!E$4*$F7/100</f>
        <v>35.174999999999997</v>
      </c>
      <c r="F7" s="471">
        <f ca="1">'[2]13'!G$4*$F7/100</f>
        <v>1.7324999999999999</v>
      </c>
      <c r="G7" s="471">
        <f ca="1">'[2]13'!I$4*$F7/100</f>
        <v>1.9950000000000001</v>
      </c>
      <c r="H7" s="471">
        <f ca="1">'[2]13'!K$4*$F7/100</f>
        <v>2.52</v>
      </c>
      <c r="I7" s="407">
        <f ca="1">'[2]13'!O$4*$F7/100</f>
        <v>57.75</v>
      </c>
      <c r="J7" s="471">
        <f ca="1">'[2]13'!R$4*$F7/100</f>
        <v>0</v>
      </c>
      <c r="K7" s="472">
        <f ca="1">'[2]13'!AE$4*$F7/100</f>
        <v>19.95</v>
      </c>
      <c r="L7" s="473">
        <f ca="1">'[2]13'!AM$4*$F7/100</f>
        <v>2.1000000000000001E-2</v>
      </c>
      <c r="M7" s="474">
        <f ca="1">'[2]13'!AN$4*$F7/100</f>
        <v>7.8750000000000001E-2</v>
      </c>
      <c r="N7" s="472">
        <f ca="1">'[2]13'!AV$4*$F7/100</f>
        <v>0.52500000000000002</v>
      </c>
      <c r="O7" s="475">
        <f ca="1">'[2]13'!BC$4*$F7/100</f>
        <v>0</v>
      </c>
      <c r="P7" s="475">
        <f ca="1">'[2]13'!BD$4*$F7/100</f>
        <v>5.2499999999999998E-2</v>
      </c>
      <c r="Q7" s="936"/>
      <c r="R7" s="936"/>
      <c r="S7" s="936"/>
      <c r="T7" s="936"/>
      <c r="U7" s="936"/>
    </row>
    <row r="8" spans="2:21">
      <c r="B8" s="197">
        <v>16001</v>
      </c>
      <c r="C8" s="597" t="s">
        <v>78</v>
      </c>
      <c r="D8" s="197">
        <v>4</v>
      </c>
      <c r="E8" s="407">
        <f ca="1">'[2]16'!E$2*$F8/100</f>
        <v>4.3600000000000003</v>
      </c>
      <c r="F8" s="471">
        <f ca="1">'[2]16'!G$2*$F8/100</f>
        <v>1.6E-2</v>
      </c>
      <c r="G8" s="471">
        <f ca="1">'[2]16'!I$2*$F8/100</f>
        <v>0</v>
      </c>
      <c r="H8" s="471">
        <f ca="1">'[2]16'!K$2*$F8/100</f>
        <v>0.19600000000000001</v>
      </c>
      <c r="I8" s="407">
        <f ca="1">'[2]16'!O$2*$F8/100</f>
        <v>0.12</v>
      </c>
      <c r="J8" s="471">
        <f ca="1">'[2]16'!R$2*$F8/100</f>
        <v>0</v>
      </c>
      <c r="K8" s="472">
        <f ca="1">'[2]16'!AE$2*$F8/100</f>
        <v>0</v>
      </c>
      <c r="L8" s="473">
        <f ca="1">'[2]16'!AM$2*$F8/100</f>
        <v>0</v>
      </c>
      <c r="M8" s="474">
        <f ca="1">'[2]16'!AN$2*$F8/100</f>
        <v>0</v>
      </c>
      <c r="N8" s="472">
        <f ca="1">'[2]16'!AV$2*$F8/100</f>
        <v>0</v>
      </c>
      <c r="O8" s="475">
        <f ca="1">'[2]16'!BC$2*$F8/100</f>
        <v>0</v>
      </c>
      <c r="P8" s="475">
        <f ca="1">'[2]16'!BD$2*$F8/100</f>
        <v>0</v>
      </c>
      <c r="Q8" s="936"/>
      <c r="R8" s="936"/>
      <c r="S8" s="936"/>
      <c r="T8" s="936"/>
      <c r="U8" s="936"/>
    </row>
    <row r="9" spans="2:21">
      <c r="B9" s="197">
        <v>17012</v>
      </c>
      <c r="C9" s="597" t="s">
        <v>0</v>
      </c>
      <c r="D9" s="574">
        <v>1</v>
      </c>
      <c r="E9" s="407">
        <f ca="1">'[2]17'!E$13*$F9/100</f>
        <v>0</v>
      </c>
      <c r="F9" s="471">
        <f ca="1">'[2]17'!G$13*$F9/100</f>
        <v>0</v>
      </c>
      <c r="G9" s="471">
        <f ca="1">'[2]17'!I$13*$F9/100</f>
        <v>0</v>
      </c>
      <c r="H9" s="471">
        <f ca="1">'[2]17'!K$13*$F9/100</f>
        <v>0</v>
      </c>
      <c r="I9" s="407">
        <f ca="1">'[2]17'!O$13*$F9/100</f>
        <v>0.22</v>
      </c>
      <c r="J9" s="471">
        <f ca="1">'[2]17'!R$13*$F9/100</f>
        <v>0</v>
      </c>
      <c r="K9" s="472">
        <f ca="1">'[2]17'!AE$13*$F9/100</f>
        <v>0</v>
      </c>
      <c r="L9" s="473">
        <f ca="1">'[2]17'!AM$13*$F9/100</f>
        <v>0</v>
      </c>
      <c r="M9" s="474">
        <f ca="1">'[2]17'!AN$13*$F9/100</f>
        <v>0</v>
      </c>
      <c r="N9" s="472">
        <f ca="1">'[2]17'!AV$13*$F9/100</f>
        <v>0</v>
      </c>
      <c r="O9" s="475">
        <f ca="1">'[2]17'!BC$13*$F9/100</f>
        <v>0</v>
      </c>
      <c r="P9" s="475">
        <f ca="1">'[2]17'!BD$13*$F9/100</f>
        <v>0.99099999999999999</v>
      </c>
      <c r="Q9" s="936"/>
      <c r="R9" s="936"/>
      <c r="S9" s="936"/>
      <c r="T9" s="936"/>
      <c r="U9" s="936"/>
    </row>
    <row r="10" spans="2:21">
      <c r="B10" s="197">
        <v>17064</v>
      </c>
      <c r="C10" s="597" t="s">
        <v>2289</v>
      </c>
      <c r="D10" s="197">
        <v>0.05</v>
      </c>
      <c r="E10" s="407">
        <f ca="1">'[2]17'!E$66*$F10/100</f>
        <v>0.18900000000000003</v>
      </c>
      <c r="F10" s="471">
        <f ca="1">'[2]17'!G$66*$F10/100</f>
        <v>5.0499999999999998E-3</v>
      </c>
      <c r="G10" s="471">
        <f ca="1">'[2]17'!I$66*$F10/100</f>
        <v>3.2000000000000006E-3</v>
      </c>
      <c r="H10" s="471">
        <f ca="1">'[2]17'!K$66*$F10/100</f>
        <v>3.5049999999999998E-2</v>
      </c>
      <c r="I10" s="407">
        <f ca="1">'[2]17'!O$66*$F10/100</f>
        <v>0.12</v>
      </c>
      <c r="J10" s="471">
        <f ca="1">'[2]17'!R$66*$F10/100</f>
        <v>3.65E-3</v>
      </c>
      <c r="K10" s="472">
        <f ca="1">'[2]17'!AE$66*$F10/100</f>
        <v>0</v>
      </c>
      <c r="L10" s="473">
        <f ca="1">'[2]17'!AM$66*$F10/100</f>
        <v>1.0000000000000001E-5</v>
      </c>
      <c r="M10" s="474">
        <f ca="1">'[2]17'!AN$66*$F10/100</f>
        <v>6.0000000000000002E-5</v>
      </c>
      <c r="N10" s="472">
        <f ca="1">'[2]17'!AV$66*$F10/100</f>
        <v>0</v>
      </c>
      <c r="O10" s="475">
        <f ca="1">'[2]17'!BC$66*$F10/100</f>
        <v>0</v>
      </c>
      <c r="P10" s="475">
        <f ca="1">'[2]17'!BD$66*$F10/100</f>
        <v>0</v>
      </c>
      <c r="Q10" s="936"/>
      <c r="R10" s="936"/>
      <c r="S10" s="936"/>
      <c r="T10" s="936"/>
      <c r="U10" s="936"/>
    </row>
    <row r="11" spans="2:21">
      <c r="B11" s="266">
        <v>2034</v>
      </c>
      <c r="C11" s="377" t="s">
        <v>3</v>
      </c>
      <c r="D11" s="266">
        <v>2</v>
      </c>
      <c r="E11" s="267">
        <f ca="1">'[2]2'!E$35*$F11/100</f>
        <v>6.6</v>
      </c>
      <c r="F11" s="268">
        <f ca="1">'[2]2'!G$35*$F11/100</f>
        <v>2E-3</v>
      </c>
      <c r="G11" s="268">
        <f ca="1">'[2]2'!I$35*$F11/100</f>
        <v>2E-3</v>
      </c>
      <c r="H11" s="268">
        <f ca="1">'[2]2'!K$35*$F11/100</f>
        <v>1.6319999999999999</v>
      </c>
      <c r="I11" s="267">
        <f ca="1">'[2]2'!O$35*$F11/100</f>
        <v>0.2</v>
      </c>
      <c r="J11" s="268">
        <f ca="1">'[2]2'!R$35*$F11/100</f>
        <v>1.2E-2</v>
      </c>
      <c r="K11" s="270">
        <f ca="1">'[2]2'!AE$35*$F11/100</f>
        <v>0</v>
      </c>
      <c r="L11" s="271">
        <f ca="1">'[2]2'!AM$35*$F11/100</f>
        <v>0</v>
      </c>
      <c r="M11" s="272">
        <f ca="1">'[2]2'!AN$35*$F11/100</f>
        <v>0</v>
      </c>
      <c r="N11" s="270">
        <f ca="1">'[2]2'!AV$35*$F11/100</f>
        <v>0</v>
      </c>
      <c r="O11" s="273">
        <f ca="1">'[2]2'!BC$35*$F11/100</f>
        <v>0</v>
      </c>
      <c r="P11" s="273">
        <f ca="1">'[2]2'!BD$35*$F11/100</f>
        <v>0</v>
      </c>
      <c r="Q11" s="937"/>
      <c r="R11" s="937"/>
      <c r="S11" s="937"/>
      <c r="T11" s="937"/>
      <c r="U11" s="937"/>
    </row>
    <row r="12" spans="2:21">
      <c r="B12" s="28"/>
      <c r="C12" s="484" t="s">
        <v>895</v>
      </c>
      <c r="D12" s="598">
        <f t="shared" ref="D12:P12" si="0">SUM(D3:D11)</f>
        <v>237.55</v>
      </c>
      <c r="E12" s="257">
        <f t="shared" ca="1" si="0"/>
        <v>114.45399999999998</v>
      </c>
      <c r="F12" s="464">
        <f t="shared" ca="1" si="0"/>
        <v>4.8455499999999994</v>
      </c>
      <c r="G12" s="464">
        <f t="shared" ca="1" si="0"/>
        <v>6.5951999999999993</v>
      </c>
      <c r="H12" s="464">
        <f t="shared" ca="1" si="0"/>
        <v>8.5130499999999998</v>
      </c>
      <c r="I12" s="257">
        <f t="shared" ca="1" si="0"/>
        <v>113.96000000000001</v>
      </c>
      <c r="J12" s="464">
        <f t="shared" ca="1" si="0"/>
        <v>0.64065000000000005</v>
      </c>
      <c r="K12" s="465">
        <f t="shared" ca="1" si="0"/>
        <v>29.95</v>
      </c>
      <c r="L12" s="466">
        <f t="shared" ca="1" si="0"/>
        <v>0.12651000000000001</v>
      </c>
      <c r="M12" s="467">
        <f t="shared" ca="1" si="0"/>
        <v>0.16431000000000001</v>
      </c>
      <c r="N12" s="465">
        <f t="shared" ca="1" si="0"/>
        <v>29.274999999999999</v>
      </c>
      <c r="O12" s="468">
        <f t="shared" ca="1" si="0"/>
        <v>1.625</v>
      </c>
      <c r="P12" s="468">
        <f t="shared" ca="1" si="0"/>
        <v>1.3334999999999999</v>
      </c>
      <c r="Q12" s="478">
        <v>0</v>
      </c>
      <c r="R12" s="478">
        <v>0</v>
      </c>
      <c r="S12" s="478">
        <v>2</v>
      </c>
      <c r="T12" s="478">
        <v>0</v>
      </c>
      <c r="U12" s="478">
        <v>0</v>
      </c>
    </row>
    <row r="13" spans="2:21">
      <c r="D13" s="14"/>
      <c r="E13" s="14"/>
      <c r="F13" s="14"/>
      <c r="G13" s="14"/>
    </row>
    <row r="14" spans="2:21">
      <c r="C14" s="10"/>
      <c r="D14" s="17"/>
      <c r="E14" s="18"/>
      <c r="F14" s="17"/>
      <c r="G14" s="18"/>
      <c r="H14" s="11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3:16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</sheetData>
  <mergeCells count="1">
    <mergeCell ref="Q3:U11"/>
  </mergeCells>
  <phoneticPr fontId="1"/>
  <pageMargins left="0.7" right="0.7" top="0.75" bottom="0.75" header="0.3" footer="0.3"/>
  <pageSetup paperSize="9" scale="83" orientation="landscape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5.2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1666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11227</v>
      </c>
      <c r="C3" s="572" t="s">
        <v>26</v>
      </c>
      <c r="D3" s="441">
        <v>25</v>
      </c>
      <c r="E3" s="248">
        <f ca="1">'[2]11'!E$228*$F3/100</f>
        <v>26.25</v>
      </c>
      <c r="F3" s="462">
        <f ca="1">'[2]11'!G$228*$F3/100</f>
        <v>5.75</v>
      </c>
      <c r="G3" s="462">
        <f ca="1">'[2]11'!I$228*$F3/100</f>
        <v>0.2</v>
      </c>
      <c r="H3" s="462">
        <f ca="1">'[2]11'!K$228*$F3/100</f>
        <v>0</v>
      </c>
      <c r="I3" s="248">
        <f ca="1">'[2]11'!O$228*$F3/100</f>
        <v>0.75</v>
      </c>
      <c r="J3" s="471">
        <f ca="1">'[2]11'!R$228*$F3/100</f>
        <v>0.05</v>
      </c>
      <c r="K3" s="472">
        <f ca="1">'[2]11'!AE$228*$F3/100</f>
        <v>1.25</v>
      </c>
      <c r="L3" s="473">
        <f ca="1">'[2]11'!AM$228*$F3/100</f>
        <v>2.2499999999999999E-2</v>
      </c>
      <c r="M3" s="474">
        <f ca="1">'[2]11'!AN$228*$F3/100</f>
        <v>2.75E-2</v>
      </c>
      <c r="N3" s="472">
        <f ca="1">'[2]11'!AV$228*$F3/100</f>
        <v>0.5</v>
      </c>
      <c r="O3" s="475">
        <f ca="1">'[2]11'!BC$228*$F3/100</f>
        <v>0</v>
      </c>
      <c r="P3" s="475">
        <f ca="1">'[2]11'!BD$228*$F3/100</f>
        <v>2.5000000000000001E-2</v>
      </c>
      <c r="Q3" s="936"/>
      <c r="R3" s="936"/>
      <c r="S3" s="936"/>
      <c r="T3" s="936"/>
      <c r="U3" s="936"/>
    </row>
    <row r="4" spans="2:21">
      <c r="B4" s="441">
        <v>6103</v>
      </c>
      <c r="C4" s="572" t="s">
        <v>70</v>
      </c>
      <c r="D4" s="441">
        <v>1</v>
      </c>
      <c r="E4" s="248">
        <f ca="1">'[2]6'!E$111*$F4/100</f>
        <v>0.3</v>
      </c>
      <c r="F4" s="462">
        <f ca="1">'[2]6'!G$111*$F4/100</f>
        <v>9.0000000000000011E-3</v>
      </c>
      <c r="G4" s="462">
        <f ca="1">'[2]6'!I$111*$F4/100</f>
        <v>3.0000000000000001E-3</v>
      </c>
      <c r="H4" s="462">
        <f ca="1">'[2]6'!K$111*$F4/100</f>
        <v>6.6000000000000003E-2</v>
      </c>
      <c r="I4" s="248">
        <f ca="1">'[2]6'!O$111*$F4/100</f>
        <v>0.12</v>
      </c>
      <c r="J4" s="471">
        <f ca="1">'[2]6'!R$111*$F4/100</f>
        <v>5.0000000000000001E-3</v>
      </c>
      <c r="K4" s="472">
        <f ca="1">'[2]6'!AE$111*$F4/100</f>
        <v>0</v>
      </c>
      <c r="L4" s="473">
        <f ca="1">'[2]6'!AM$111*$F4/100</f>
        <v>2.9999999999999997E-4</v>
      </c>
      <c r="M4" s="474">
        <f ca="1">'[2]6'!AN$111*$F4/100</f>
        <v>2.0000000000000001E-4</v>
      </c>
      <c r="N4" s="472">
        <f ca="1">'[2]6'!AV$111*$F4/100</f>
        <v>0.02</v>
      </c>
      <c r="O4" s="475">
        <f ca="1">'[2]6'!BC$111*$F4/100</f>
        <v>2.1000000000000001E-2</v>
      </c>
      <c r="P4" s="475">
        <f ca="1">'[2]6'!BD$111*$F4/100</f>
        <v>0</v>
      </c>
      <c r="Q4" s="936"/>
      <c r="R4" s="936"/>
      <c r="S4" s="936"/>
      <c r="T4" s="936"/>
      <c r="U4" s="936"/>
    </row>
    <row r="5" spans="2:21">
      <c r="B5" s="441">
        <v>8011</v>
      </c>
      <c r="C5" s="572" t="s">
        <v>43</v>
      </c>
      <c r="D5" s="441">
        <v>8</v>
      </c>
      <c r="E5" s="248">
        <f ca="1">'[2]8'!E$12*$F5/100</f>
        <v>1.44</v>
      </c>
      <c r="F5" s="462">
        <f ca="1">'[2]8'!G$12*$F5/100</f>
        <v>0.24</v>
      </c>
      <c r="G5" s="462">
        <f ca="1">'[2]8'!I$12*$F5/100</f>
        <v>3.2000000000000001E-2</v>
      </c>
      <c r="H5" s="462">
        <f ca="1">'[2]8'!K$12*$F5/100</f>
        <v>0.39200000000000002</v>
      </c>
      <c r="I5" s="248">
        <f ca="1">'[2]8'!O$12*$F5/100</f>
        <v>0.24</v>
      </c>
      <c r="J5" s="471">
        <f ca="1">'[2]8'!R$12*$F5/100</f>
        <v>2.4E-2</v>
      </c>
      <c r="K5" s="472">
        <f ca="1">'[2]8'!AE$12*$F5/100</f>
        <v>0</v>
      </c>
      <c r="L5" s="473">
        <f ca="1">'[2]8'!AM$12*$F5/100</f>
        <v>8.0000000000000002E-3</v>
      </c>
      <c r="M5" s="474">
        <f ca="1">'[2]8'!AN$12*$F5/100</f>
        <v>1.52E-2</v>
      </c>
      <c r="N5" s="472">
        <f ca="1">'[2]8'!AV$12*$F5/100</f>
        <v>0.8</v>
      </c>
      <c r="O5" s="475">
        <f ca="1">'[2]8'!BC$12*$F5/100</f>
        <v>0.28000000000000003</v>
      </c>
      <c r="P5" s="475">
        <f ca="1">'[2]8'!BD$12*$F5/100</f>
        <v>0</v>
      </c>
      <c r="Q5" s="936"/>
      <c r="R5" s="936"/>
      <c r="S5" s="936"/>
      <c r="T5" s="936"/>
      <c r="U5" s="936"/>
    </row>
    <row r="6" spans="2:21">
      <c r="B6" s="441">
        <v>6245</v>
      </c>
      <c r="C6" s="572" t="s">
        <v>36</v>
      </c>
      <c r="D6" s="441">
        <v>2.5</v>
      </c>
      <c r="E6" s="248">
        <f ca="1">'[2]6'!E$262*$F6/100</f>
        <v>0.55000000000000004</v>
      </c>
      <c r="F6" s="462">
        <f ca="1">'[2]6'!G$262*$F6/100</f>
        <v>2.2499999999999999E-2</v>
      </c>
      <c r="G6" s="462">
        <f ca="1">'[2]6'!I$262*$F6/100</f>
        <v>5.0000000000000001E-3</v>
      </c>
      <c r="H6" s="462">
        <f ca="1">'[2]6'!K$262*$F6/100</f>
        <v>0.1275</v>
      </c>
      <c r="I6" s="248">
        <f ca="1">'[2]6'!O$262*$F6/100</f>
        <v>0.27500000000000002</v>
      </c>
      <c r="J6" s="471">
        <f ca="1">'[2]6'!R$262*$F6/100</f>
        <v>0.01</v>
      </c>
      <c r="K6" s="472">
        <f ca="1">'[2]6'!AE$262*$F6/100</f>
        <v>0.82499999999999996</v>
      </c>
      <c r="L6" s="473">
        <f ca="1">'[2]6'!AM$262*$F6/100</f>
        <v>7.5000000000000002E-4</v>
      </c>
      <c r="M6" s="474">
        <f ca="1">'[2]6'!AN$262*$F6/100</f>
        <v>7.5000000000000002E-4</v>
      </c>
      <c r="N6" s="472">
        <f ca="1">'[2]6'!AV$262*$F6/100</f>
        <v>1.9</v>
      </c>
      <c r="O6" s="475">
        <f ca="1">'[2]6'!BC$262*$F6/100</f>
        <v>5.7500000000000002E-2</v>
      </c>
      <c r="P6" s="475">
        <f ca="1">'[2]6'!BD$262*$F6/100</f>
        <v>0</v>
      </c>
      <c r="Q6" s="936"/>
      <c r="R6" s="936"/>
      <c r="S6" s="936"/>
      <c r="T6" s="936"/>
      <c r="U6" s="936"/>
    </row>
    <row r="7" spans="2:21">
      <c r="B7" s="441">
        <v>6227</v>
      </c>
      <c r="C7" s="572" t="s">
        <v>27</v>
      </c>
      <c r="D7" s="441">
        <v>2.5</v>
      </c>
      <c r="E7" s="248">
        <f ca="1">'[2]6'!E$243*$F7/100</f>
        <v>0.77500000000000002</v>
      </c>
      <c r="F7" s="462">
        <f ca="1">'[2]6'!G$243*$F7/100</f>
        <v>3.7499999999999999E-2</v>
      </c>
      <c r="G7" s="462">
        <f ca="1">'[2]6'!I$243*$F7/100</f>
        <v>7.4999999999999997E-3</v>
      </c>
      <c r="H7" s="462">
        <f ca="1">'[2]6'!K$243*$F7/100</f>
        <v>0.17499999999999999</v>
      </c>
      <c r="I7" s="248">
        <f ca="1">'[2]6'!O$243*$F7/100</f>
        <v>1.35</v>
      </c>
      <c r="J7" s="471">
        <f ca="1">'[2]6'!R$243*$F7/100</f>
        <v>1.7500000000000002E-2</v>
      </c>
      <c r="K7" s="472">
        <f ca="1">'[2]6'!AE$243*$F7/100</f>
        <v>3.75</v>
      </c>
      <c r="L7" s="473">
        <f ca="1">'[2]6'!AM$243*$F7/100</f>
        <v>1.25E-3</v>
      </c>
      <c r="M7" s="474">
        <f ca="1">'[2]6'!AN$243*$F7/100</f>
        <v>2.2499999999999998E-3</v>
      </c>
      <c r="N7" s="472">
        <f ca="1">'[2]6'!AV$243*$F7/100</f>
        <v>0.77500000000000002</v>
      </c>
      <c r="O7" s="475">
        <f ca="1">'[2]6'!BC$243*$F7/100</f>
        <v>7.2499999999999995E-2</v>
      </c>
      <c r="P7" s="475">
        <f ca="1">'[2]6'!BD$243*$F7/100</f>
        <v>0</v>
      </c>
      <c r="Q7" s="936"/>
      <c r="R7" s="936"/>
      <c r="S7" s="936"/>
      <c r="T7" s="936"/>
      <c r="U7" s="936"/>
    </row>
    <row r="8" spans="2:21">
      <c r="B8" s="441">
        <v>17012</v>
      </c>
      <c r="C8" s="572" t="s">
        <v>0</v>
      </c>
      <c r="D8" s="441">
        <v>0.3</v>
      </c>
      <c r="E8" s="248">
        <f ca="1">'[2]17'!E$13*$F8/100</f>
        <v>0</v>
      </c>
      <c r="F8" s="462">
        <f ca="1">'[2]17'!G$13*$F8/100</f>
        <v>0</v>
      </c>
      <c r="G8" s="462">
        <f ca="1">'[2]17'!I$13*$F8/100</f>
        <v>0</v>
      </c>
      <c r="H8" s="462">
        <f ca="1">'[2]17'!K$13*$F8/100</f>
        <v>0</v>
      </c>
      <c r="I8" s="248">
        <f ca="1">'[2]17'!O$13*$F8/100</f>
        <v>6.6000000000000003E-2</v>
      </c>
      <c r="J8" s="471">
        <f ca="1">'[2]17'!R$13*$F8/100</f>
        <v>0</v>
      </c>
      <c r="K8" s="472">
        <f ca="1">'[2]17'!AE$13*$F8/100</f>
        <v>0</v>
      </c>
      <c r="L8" s="473">
        <f ca="1">'[2]17'!AM$13*$F8/100</f>
        <v>0</v>
      </c>
      <c r="M8" s="474">
        <f ca="1">'[2]17'!AN$13*$F8/100</f>
        <v>0</v>
      </c>
      <c r="N8" s="472">
        <f ca="1">'[2]17'!AV$13*$F8/100</f>
        <v>0</v>
      </c>
      <c r="O8" s="475">
        <f ca="1">'[2]17'!BC$13*$F8/100</f>
        <v>0</v>
      </c>
      <c r="P8" s="475">
        <f ca="1">'[2]17'!BD$13*$F8/100</f>
        <v>0.29729999999999995</v>
      </c>
      <c r="Q8" s="936"/>
      <c r="R8" s="936"/>
      <c r="S8" s="936"/>
      <c r="T8" s="936"/>
      <c r="U8" s="936"/>
    </row>
    <row r="9" spans="2:21">
      <c r="B9" s="441">
        <v>3003</v>
      </c>
      <c r="C9" s="572" t="s">
        <v>4</v>
      </c>
      <c r="D9" s="441">
        <v>0.75</v>
      </c>
      <c r="E9" s="248">
        <f ca="1">'[2]3'!E$4*$F9/100</f>
        <v>2.88</v>
      </c>
      <c r="F9" s="462">
        <f ca="1">'[2]3'!G$4*$F9/100</f>
        <v>0</v>
      </c>
      <c r="G9" s="462">
        <f ca="1">'[2]3'!I$4*$F9/100</f>
        <v>0</v>
      </c>
      <c r="H9" s="462">
        <f ca="1">'[2]3'!K$4*$F9/100</f>
        <v>0.74400000000000011</v>
      </c>
      <c r="I9" s="248">
        <f ca="1">'[2]3'!O$4*$F9/100</f>
        <v>7.4999999999999997E-3</v>
      </c>
      <c r="J9" s="471">
        <f ca="1">'[2]3'!R$4*$F9/100</f>
        <v>0</v>
      </c>
      <c r="K9" s="472">
        <f ca="1">'[2]3'!AE$4*$F9/100</f>
        <v>0</v>
      </c>
      <c r="L9" s="473">
        <f ca="1">'[2]3'!AM$4*$F9/100</f>
        <v>0</v>
      </c>
      <c r="M9" s="474">
        <f ca="1">'[2]3'!AN$4*$F9/100</f>
        <v>0</v>
      </c>
      <c r="N9" s="472">
        <f ca="1">'[2]3'!AV$4*$F9/100</f>
        <v>0</v>
      </c>
      <c r="O9" s="475">
        <f ca="1">'[2]3'!BC$4*$F9/100</f>
        <v>0</v>
      </c>
      <c r="P9" s="475">
        <f ca="1">'[2]3'!BD$4*$F9/100</f>
        <v>0</v>
      </c>
      <c r="Q9" s="936"/>
      <c r="R9" s="936"/>
      <c r="S9" s="936"/>
      <c r="T9" s="936"/>
      <c r="U9" s="936"/>
    </row>
    <row r="10" spans="2:21">
      <c r="B10" s="441">
        <v>17007</v>
      </c>
      <c r="C10" s="572" t="s">
        <v>5</v>
      </c>
      <c r="D10" s="570">
        <v>1</v>
      </c>
      <c r="E10" s="248">
        <f ca="1">'[2]17'!E$8*$F10/100</f>
        <v>0.71</v>
      </c>
      <c r="F10" s="462">
        <f ca="1">'[2]17'!G$8*$F10/100</f>
        <v>7.6999999999999999E-2</v>
      </c>
      <c r="G10" s="462">
        <f ca="1">'[2]17'!I$8*$F10/100</f>
        <v>0</v>
      </c>
      <c r="H10" s="462">
        <f ca="1">'[2]17'!K$8*$F10/100</f>
        <v>0.10099999999999999</v>
      </c>
      <c r="I10" s="248">
        <f ca="1">'[2]17'!O$8*$F10/100</f>
        <v>0.28999999999999998</v>
      </c>
      <c r="J10" s="471">
        <f ca="1">'[2]17'!R$8*$F10/100</f>
        <v>1.7000000000000001E-2</v>
      </c>
      <c r="K10" s="472">
        <f ca="1">'[2]17'!AE$8*$F10/100</f>
        <v>0</v>
      </c>
      <c r="L10" s="473">
        <f ca="1">'[2]17'!AM$8*$F10/100</f>
        <v>5.0000000000000001E-4</v>
      </c>
      <c r="M10" s="474">
        <f ca="1">'[2]17'!AN$8*$F10/100</f>
        <v>1.7000000000000001E-3</v>
      </c>
      <c r="N10" s="472">
        <f ca="1">'[2]17'!AV$8*$F10/100</f>
        <v>0</v>
      </c>
      <c r="O10" s="475">
        <f ca="1">'[2]17'!BC$8*$F10/100</f>
        <v>0</v>
      </c>
      <c r="P10" s="475">
        <f ca="1">'[2]17'!BD$8*$F10/100</f>
        <v>0.14499999999999999</v>
      </c>
      <c r="Q10" s="936"/>
      <c r="R10" s="936"/>
      <c r="S10" s="936"/>
      <c r="T10" s="936"/>
      <c r="U10" s="936"/>
    </row>
    <row r="11" spans="2:21">
      <c r="B11" s="441">
        <v>14002</v>
      </c>
      <c r="C11" s="572" t="s">
        <v>14</v>
      </c>
      <c r="D11" s="441">
        <v>0.25</v>
      </c>
      <c r="E11" s="248">
        <f ca="1">'[2]14'!E$3*$F11/100</f>
        <v>2.3025000000000002</v>
      </c>
      <c r="F11" s="462">
        <f ca="1">'[2]14'!G$3*$F11/100</f>
        <v>0</v>
      </c>
      <c r="G11" s="462">
        <f ca="1">'[2]14'!I$3*$F11/100</f>
        <v>0.25</v>
      </c>
      <c r="H11" s="462">
        <f ca="1">'[2]14'!K$3*$F11/100</f>
        <v>0</v>
      </c>
      <c r="I11" s="248">
        <f ca="1">'[2]14'!O$3*$F11/100</f>
        <v>2.5000000000000001E-3</v>
      </c>
      <c r="J11" s="471">
        <f ca="1">'[2]14'!R$3*$F11/100</f>
        <v>2.5000000000000001E-4</v>
      </c>
      <c r="K11" s="472">
        <f ca="1">'[2]14'!AE$3*$F11/100</f>
        <v>0</v>
      </c>
      <c r="L11" s="473">
        <f ca="1">'[2]14'!AM$3*$F11/100</f>
        <v>0</v>
      </c>
      <c r="M11" s="474">
        <f ca="1">'[2]14'!AN$3*$F11/100</f>
        <v>0</v>
      </c>
      <c r="N11" s="472">
        <f ca="1">'[2]14'!AV$3*$F11/100</f>
        <v>0</v>
      </c>
      <c r="O11" s="475">
        <f ca="1">'[2]14'!BC$3*$F11/100</f>
        <v>0</v>
      </c>
      <c r="P11" s="475">
        <f ca="1">'[2]14'!BD$3*$F11/100</f>
        <v>0</v>
      </c>
      <c r="Q11" s="936"/>
      <c r="R11" s="936"/>
      <c r="S11" s="936"/>
      <c r="T11" s="936"/>
      <c r="U11" s="936"/>
    </row>
    <row r="12" spans="2:21">
      <c r="B12" s="571">
        <v>16001</v>
      </c>
      <c r="C12" s="573" t="s">
        <v>78</v>
      </c>
      <c r="D12" s="582">
        <v>1.25</v>
      </c>
      <c r="E12" s="267">
        <f ca="1">'[2]16'!E$2*$F12/100</f>
        <v>1.3625</v>
      </c>
      <c r="F12" s="268">
        <f ca="1">'[2]16'!G$2*$F12/100</f>
        <v>5.0000000000000001E-3</v>
      </c>
      <c r="G12" s="268">
        <f ca="1">'[2]16'!I$2*$F12/100</f>
        <v>0</v>
      </c>
      <c r="H12" s="268">
        <f ca="1">'[2]16'!K$2*$F12/100</f>
        <v>6.1249999999999999E-2</v>
      </c>
      <c r="I12" s="267">
        <f ca="1">'[2]16'!O$2*$F12/100</f>
        <v>3.7499999999999999E-2</v>
      </c>
      <c r="J12" s="268">
        <f ca="1">'[2]16'!R$2*$F12/100</f>
        <v>0</v>
      </c>
      <c r="K12" s="270">
        <f ca="1">'[2]16'!AE$2*$F12/100</f>
        <v>0</v>
      </c>
      <c r="L12" s="271">
        <f ca="1">'[2]16'!AM$2*$F12/100</f>
        <v>0</v>
      </c>
      <c r="M12" s="272">
        <f ca="1">'[2]16'!AN$2*$F12/100</f>
        <v>0</v>
      </c>
      <c r="N12" s="270">
        <f ca="1">'[2]16'!AV$2*$F12/100</f>
        <v>0</v>
      </c>
      <c r="O12" s="273">
        <f ca="1">'[2]16'!BC$2*$F12/100</f>
        <v>0</v>
      </c>
      <c r="P12" s="273">
        <f ca="1">'[2]16'!BD$2*$F12/100</f>
        <v>0</v>
      </c>
      <c r="Q12" s="937"/>
      <c r="R12" s="937"/>
      <c r="S12" s="937"/>
      <c r="T12" s="937"/>
      <c r="U12" s="937"/>
    </row>
    <row r="13" spans="2:21">
      <c r="B13" s="165"/>
      <c r="C13" s="484" t="s">
        <v>895</v>
      </c>
      <c r="D13" s="441">
        <f t="shared" ref="D13:P13" si="0">SUM(D3:D12)</f>
        <v>42.55</v>
      </c>
      <c r="E13" s="248">
        <f t="shared" ca="1" si="0"/>
        <v>36.57</v>
      </c>
      <c r="F13" s="462">
        <f t="shared" ca="1" si="0"/>
        <v>6.141</v>
      </c>
      <c r="G13" s="462">
        <f t="shared" ca="1" si="0"/>
        <v>0.49750000000000005</v>
      </c>
      <c r="H13" s="462">
        <f t="shared" ca="1" si="0"/>
        <v>1.6667500000000002</v>
      </c>
      <c r="I13" s="248">
        <f t="shared" ca="1" si="0"/>
        <v>3.1384999999999996</v>
      </c>
      <c r="J13" s="471">
        <f t="shared" ca="1" si="0"/>
        <v>0.12375</v>
      </c>
      <c r="K13" s="472">
        <f t="shared" ca="1" si="0"/>
        <v>5.8250000000000002</v>
      </c>
      <c r="L13" s="473">
        <f t="shared" ca="1" si="0"/>
        <v>3.3300000000000003E-2</v>
      </c>
      <c r="M13" s="474">
        <f t="shared" ca="1" si="0"/>
        <v>4.7600000000000003E-2</v>
      </c>
      <c r="N13" s="472">
        <f t="shared" ca="1" si="0"/>
        <v>3.9949999999999997</v>
      </c>
      <c r="O13" s="475">
        <f t="shared" ca="1" si="0"/>
        <v>0.43100000000000005</v>
      </c>
      <c r="P13" s="475">
        <f t="shared" ca="1" si="0"/>
        <v>0.46729999999999994</v>
      </c>
      <c r="Q13" s="478">
        <v>0</v>
      </c>
      <c r="R13" s="478">
        <v>1</v>
      </c>
      <c r="S13" s="478">
        <v>0</v>
      </c>
      <c r="T13" s="478">
        <v>0</v>
      </c>
      <c r="U13" s="478">
        <v>0</v>
      </c>
    </row>
    <row r="14" spans="2:21">
      <c r="D14" s="14"/>
      <c r="E14" s="14"/>
      <c r="F14" s="14"/>
      <c r="G14" s="14"/>
    </row>
    <row r="15" spans="2:21">
      <c r="C15" s="10"/>
      <c r="D15" s="17"/>
      <c r="E15" s="18"/>
      <c r="F15" s="17"/>
      <c r="G15" s="18"/>
      <c r="H15" s="11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3:16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</sheetData>
  <mergeCells count="1">
    <mergeCell ref="Q3:U12"/>
  </mergeCells>
  <phoneticPr fontId="1"/>
  <pageMargins left="0.7" right="0.7" top="0.75" bottom="0.75" header="0.3" footer="0.3"/>
  <pageSetup paperSize="9" scale="83" orientation="landscape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.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2302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10335</v>
      </c>
      <c r="C3" s="572" t="s">
        <v>1056</v>
      </c>
      <c r="D3" s="441">
        <v>15</v>
      </c>
      <c r="E3" s="248">
        <f ca="1">'[2]10'!E$360*$F3/100</f>
        <v>9.4499999999999993</v>
      </c>
      <c r="F3" s="462">
        <f ca="1">'[2]10'!G$360*$F3/100</f>
        <v>2.085</v>
      </c>
      <c r="G3" s="462">
        <f ca="1">'[2]10'!I$360*$F3/100</f>
        <v>0.06</v>
      </c>
      <c r="H3" s="462">
        <f ca="1">'[2]10'!K$360*$F3/100</f>
        <v>1.4999999999999999E-2</v>
      </c>
      <c r="I3" s="248">
        <f ca="1">'[2]10'!O$360*$F3/100</f>
        <v>13.5</v>
      </c>
      <c r="J3" s="471">
        <f ca="1">'[2]10'!R$360*$F3/100</f>
        <v>7.4999999999999997E-2</v>
      </c>
      <c r="K3" s="472">
        <f ca="1">'[2]10'!AE$360*$F3/100</f>
        <v>0</v>
      </c>
      <c r="L3" s="473">
        <f ca="1">'[2]10'!AM$360*$F3/100</f>
        <v>3.5999999999999997E-2</v>
      </c>
      <c r="M3" s="474">
        <f ca="1">'[2]10'!AN$360*$F3/100</f>
        <v>0.09</v>
      </c>
      <c r="N3" s="472">
        <f ca="1">'[2]10'!AV$360*$F3/100</f>
        <v>0</v>
      </c>
      <c r="O3" s="475">
        <f ca="1">'[2]10'!BC$360*$F3/100</f>
        <v>0</v>
      </c>
      <c r="P3" s="475">
        <f ca="1">'[2]10'!BD$360*$F3/100</f>
        <v>0.12</v>
      </c>
      <c r="Q3" s="936"/>
      <c r="R3" s="936"/>
      <c r="S3" s="936"/>
      <c r="T3" s="936"/>
      <c r="U3" s="936"/>
    </row>
    <row r="4" spans="2:21">
      <c r="B4" s="441">
        <v>6150</v>
      </c>
      <c r="C4" s="572" t="s">
        <v>75</v>
      </c>
      <c r="D4" s="441">
        <v>10</v>
      </c>
      <c r="E4" s="248">
        <f ca="1">'[2]6'!E$160*$F4/100</f>
        <v>3</v>
      </c>
      <c r="F4" s="462">
        <f ca="1">'[2]6'!G$160*$F4/100</f>
        <v>0.35</v>
      </c>
      <c r="G4" s="462">
        <f ca="1">'[2]6'!I$160*$F4/100</f>
        <v>0.02</v>
      </c>
      <c r="H4" s="462">
        <f ca="1">'[2]6'!K$160*$F4/100</f>
        <v>0.55000000000000004</v>
      </c>
      <c r="I4" s="248">
        <f ca="1">'[2]6'!O$160*$F4/100</f>
        <v>1.7</v>
      </c>
      <c r="J4" s="471">
        <f ca="1">'[2]6'!R$160*$F4/100</f>
        <v>0.04</v>
      </c>
      <c r="K4" s="472">
        <f ca="1">'[2]6'!AE$160*$F4/100</f>
        <v>0.1</v>
      </c>
      <c r="L4" s="473">
        <f ca="1">'[2]6'!AM$160*$F4/100</f>
        <v>4.0000000000000001E-3</v>
      </c>
      <c r="M4" s="474">
        <f ca="1">'[2]6'!AN$160*$F4/100</f>
        <v>8.9999999999999993E-3</v>
      </c>
      <c r="N4" s="472">
        <f ca="1">'[2]6'!AV$160*$F4/100</f>
        <v>0.8</v>
      </c>
      <c r="O4" s="475">
        <f ca="1">'[2]6'!BC$160*$F4/100</f>
        <v>0.33</v>
      </c>
      <c r="P4" s="475">
        <f ca="1">'[2]6'!BD$160*$F4/100</f>
        <v>0</v>
      </c>
      <c r="Q4" s="936"/>
      <c r="R4" s="936"/>
      <c r="S4" s="936"/>
      <c r="T4" s="936"/>
      <c r="U4" s="936"/>
    </row>
    <row r="5" spans="2:21">
      <c r="B5" s="441">
        <v>6227</v>
      </c>
      <c r="C5" s="572" t="s">
        <v>27</v>
      </c>
      <c r="D5" s="441">
        <v>2</v>
      </c>
      <c r="E5" s="248">
        <f ca="1">'[2]6'!E$243*$F5/100</f>
        <v>0.62</v>
      </c>
      <c r="F5" s="462">
        <f ca="1">'[2]6'!G$243*$F5/100</f>
        <v>0.03</v>
      </c>
      <c r="G5" s="462">
        <f ca="1">'[2]6'!I$243*$F5/100</f>
        <v>6.0000000000000001E-3</v>
      </c>
      <c r="H5" s="462">
        <f ca="1">'[2]6'!K$243*$F5/100</f>
        <v>0.14000000000000001</v>
      </c>
      <c r="I5" s="248">
        <f ca="1">'[2]6'!O$243*$F5/100</f>
        <v>1.08</v>
      </c>
      <c r="J5" s="471">
        <f ca="1">'[2]6'!R$243*$F5/100</f>
        <v>1.3999999999999999E-2</v>
      </c>
      <c r="K5" s="472">
        <f ca="1">'[2]6'!AE$243*$F5/100</f>
        <v>3</v>
      </c>
      <c r="L5" s="473">
        <f ca="1">'[2]6'!AM$243*$F5/100</f>
        <v>1E-3</v>
      </c>
      <c r="M5" s="474">
        <f ca="1">'[2]6'!AN$243*$F5/100</f>
        <v>1.8E-3</v>
      </c>
      <c r="N5" s="472">
        <f ca="1">'[2]6'!AV$243*$F5/100</f>
        <v>0.62</v>
      </c>
      <c r="O5" s="475">
        <f ca="1">'[2]6'!BC$243*$F5/100</f>
        <v>5.7999999999999996E-2</v>
      </c>
      <c r="P5" s="475">
        <f ca="1">'[2]6'!BD$243*$F5/100</f>
        <v>0</v>
      </c>
      <c r="Q5" s="936"/>
      <c r="R5" s="936"/>
      <c r="S5" s="936"/>
      <c r="T5" s="936"/>
      <c r="U5" s="936"/>
    </row>
    <row r="6" spans="2:21">
      <c r="B6" s="441">
        <v>8013</v>
      </c>
      <c r="C6" s="572" t="s">
        <v>49</v>
      </c>
      <c r="D6" s="441">
        <v>1.5</v>
      </c>
      <c r="E6" s="248">
        <f ca="1">'[2]8'!E$15*$F6/100</f>
        <v>2.73</v>
      </c>
      <c r="F6" s="462">
        <f ca="1">'[2]8'!G$15*$F6/100</f>
        <v>0.28950000000000004</v>
      </c>
      <c r="G6" s="462">
        <f ca="1">'[2]8'!I$15*$F6/100</f>
        <v>5.5500000000000008E-2</v>
      </c>
      <c r="H6" s="462">
        <f ca="1">'[2]8'!K$15*$F6/100</f>
        <v>0.95099999999999996</v>
      </c>
      <c r="I6" s="248">
        <f ca="1">'[2]8'!O$15*$F6/100</f>
        <v>0.15</v>
      </c>
      <c r="J6" s="471">
        <f ca="1">'[2]8'!R$15*$F6/100</f>
        <v>2.5499999999999998E-2</v>
      </c>
      <c r="K6" s="472">
        <f ca="1">'[2]8'!AE$15*$F6/100</f>
        <v>0</v>
      </c>
      <c r="L6" s="473">
        <f ca="1">'[2]8'!AM$15*$F6/100</f>
        <v>7.4999999999999997E-3</v>
      </c>
      <c r="M6" s="474">
        <f ca="1">'[2]8'!AN$15*$F6/100</f>
        <v>2.0999999999999998E-2</v>
      </c>
      <c r="N6" s="472">
        <f ca="1">'[2]8'!AV$15*$F6/100</f>
        <v>0</v>
      </c>
      <c r="O6" s="475">
        <f ca="1">'[2]8'!BC$15*$F6/100</f>
        <v>0.61499999999999999</v>
      </c>
      <c r="P6" s="475">
        <f ca="1">'[2]8'!BD$15*$F6/100</f>
        <v>0</v>
      </c>
      <c r="Q6" s="936"/>
      <c r="R6" s="936"/>
      <c r="S6" s="936"/>
      <c r="T6" s="936"/>
      <c r="U6" s="936"/>
    </row>
    <row r="7" spans="2:21">
      <c r="B7" s="441">
        <v>6024</v>
      </c>
      <c r="C7" s="572" t="s">
        <v>1090</v>
      </c>
      <c r="D7" s="441">
        <v>3</v>
      </c>
      <c r="E7" s="248">
        <f ca="1">'[2]6'!E$27*$F7/100</f>
        <v>3.3</v>
      </c>
      <c r="F7" s="462">
        <f ca="1">'[2]6'!G$27*$F7/100</f>
        <v>0.24900000000000003</v>
      </c>
      <c r="G7" s="462">
        <f ca="1">'[2]6'!I$27*$F7/100</f>
        <v>6.000000000000001E-3</v>
      </c>
      <c r="H7" s="462">
        <f ca="1">'[2]6'!K$27*$F7/100</f>
        <v>0.55500000000000005</v>
      </c>
      <c r="I7" s="248">
        <f ca="1">'[2]6'!O$27*$F7/100</f>
        <v>0.96</v>
      </c>
      <c r="J7" s="471">
        <f ca="1">'[2]6'!R$27*$F7/100</f>
        <v>6.6000000000000003E-2</v>
      </c>
      <c r="K7" s="472">
        <f ca="1">'[2]6'!AE$27*$F7/100</f>
        <v>1.08</v>
      </c>
      <c r="L7" s="473">
        <f ca="1">'[2]6'!AM$27*$F7/100</f>
        <v>8.6999999999999994E-3</v>
      </c>
      <c r="M7" s="474">
        <f ca="1">'[2]6'!AN$27*$F7/100</f>
        <v>4.2000000000000006E-3</v>
      </c>
      <c r="N7" s="472">
        <f ca="1">'[2]6'!AV$27*$F7/100</f>
        <v>0.48</v>
      </c>
      <c r="O7" s="475">
        <f ca="1">'[2]6'!BC$27*$F7/100</f>
        <v>0.25799999999999995</v>
      </c>
      <c r="P7" s="475">
        <f ca="1">'[2]6'!BD$27*$F7/100</f>
        <v>0</v>
      </c>
      <c r="Q7" s="936"/>
      <c r="R7" s="936"/>
      <c r="S7" s="936"/>
      <c r="T7" s="936"/>
      <c r="U7" s="936"/>
    </row>
    <row r="8" spans="2:21">
      <c r="B8" s="441">
        <v>12004</v>
      </c>
      <c r="C8" s="572" t="s">
        <v>1</v>
      </c>
      <c r="D8" s="570">
        <v>50</v>
      </c>
      <c r="E8" s="248">
        <f ca="1">'[2]12'!E$5*$F8/100</f>
        <v>75.5</v>
      </c>
      <c r="F8" s="462">
        <f ca="1">'[2]12'!G$5*$F8/100</f>
        <v>6.15</v>
      </c>
      <c r="G8" s="462">
        <f ca="1">'[2]12'!I$5*$F8/100</f>
        <v>5.15</v>
      </c>
      <c r="H8" s="462">
        <f ca="1">'[2]12'!K$5*$F8/100</f>
        <v>0.15</v>
      </c>
      <c r="I8" s="248">
        <f ca="1">'[2]12'!O$5*$F8/100</f>
        <v>25.5</v>
      </c>
      <c r="J8" s="471">
        <f ca="1">'[2]12'!R$5*$F8/100</f>
        <v>0.9</v>
      </c>
      <c r="K8" s="472">
        <f ca="1">'[2]12'!AE$5*$F8/100</f>
        <v>75</v>
      </c>
      <c r="L8" s="473">
        <f ca="1">'[2]12'!AM$5*$F8/100</f>
        <v>0.03</v>
      </c>
      <c r="M8" s="474">
        <f ca="1">'[2]12'!AN$5*$F8/100</f>
        <v>0.215</v>
      </c>
      <c r="N8" s="472">
        <f ca="1">'[2]12'!AV$5*$F8/100</f>
        <v>0</v>
      </c>
      <c r="O8" s="475">
        <f ca="1">'[2]12'!BC$5*$F8/100</f>
        <v>0</v>
      </c>
      <c r="P8" s="475">
        <f ca="1">'[2]12'!BD$5*$F8/100</f>
        <v>0.2</v>
      </c>
      <c r="Q8" s="936"/>
      <c r="R8" s="936"/>
      <c r="S8" s="936"/>
      <c r="T8" s="936"/>
      <c r="U8" s="936"/>
    </row>
    <row r="9" spans="2:21">
      <c r="B9" s="441">
        <v>17012</v>
      </c>
      <c r="C9" s="572" t="s">
        <v>0</v>
      </c>
      <c r="D9" s="441">
        <v>0.5</v>
      </c>
      <c r="E9" s="248">
        <f ca="1">'[2]17'!E$13*$F9/100</f>
        <v>0</v>
      </c>
      <c r="F9" s="462">
        <f ca="1">'[2]17'!G$13*$F9/100</f>
        <v>0</v>
      </c>
      <c r="G9" s="462">
        <f ca="1">'[2]17'!I$13*$F9/100</f>
        <v>0</v>
      </c>
      <c r="H9" s="462">
        <f ca="1">'[2]17'!K$13*$F9/100</f>
        <v>0</v>
      </c>
      <c r="I9" s="248">
        <f ca="1">'[2]17'!O$13*$F9/100</f>
        <v>0.11</v>
      </c>
      <c r="J9" s="471">
        <f ca="1">'[2]17'!R$13*$F9/100</f>
        <v>0</v>
      </c>
      <c r="K9" s="472">
        <f ca="1">'[2]17'!AE$13*$F9/100</f>
        <v>0</v>
      </c>
      <c r="L9" s="473">
        <f ca="1">'[2]17'!AM$13*$F9/100</f>
        <v>0</v>
      </c>
      <c r="M9" s="474">
        <f ca="1">'[2]17'!AN$13*$F9/100</f>
        <v>0</v>
      </c>
      <c r="N9" s="472">
        <f ca="1">'[2]17'!AV$13*$F9/100</f>
        <v>0</v>
      </c>
      <c r="O9" s="475">
        <f ca="1">'[2]17'!BC$13*$F9/100</f>
        <v>0</v>
      </c>
      <c r="P9" s="475">
        <f ca="1">'[2]17'!BD$13*$F9/100</f>
        <v>0.4955</v>
      </c>
      <c r="Q9" s="936"/>
      <c r="R9" s="936"/>
      <c r="S9" s="936"/>
      <c r="T9" s="936"/>
      <c r="U9" s="936"/>
    </row>
    <row r="10" spans="2:21">
      <c r="B10" s="441">
        <v>3003</v>
      </c>
      <c r="C10" s="572" t="s">
        <v>4</v>
      </c>
      <c r="D10" s="570">
        <v>1</v>
      </c>
      <c r="E10" s="248">
        <f ca="1">'[2]3'!E$4*$F10/100</f>
        <v>3.84</v>
      </c>
      <c r="F10" s="462">
        <f ca="1">'[2]3'!G$4*$F10/100</f>
        <v>0</v>
      </c>
      <c r="G10" s="462">
        <f ca="1">'[2]3'!I$4*$F10/100</f>
        <v>0</v>
      </c>
      <c r="H10" s="462">
        <f ca="1">'[2]3'!K$4*$F10/100</f>
        <v>0.99199999999999999</v>
      </c>
      <c r="I10" s="248">
        <f ca="1">'[2]3'!O$4*$F10/100</f>
        <v>0.01</v>
      </c>
      <c r="J10" s="471">
        <f ca="1">'[2]3'!R$4*$F10/100</f>
        <v>0</v>
      </c>
      <c r="K10" s="472">
        <f ca="1">'[2]3'!AE$4*$F10/100</f>
        <v>0</v>
      </c>
      <c r="L10" s="473">
        <f ca="1">'[2]3'!AM$4*$F10/100</f>
        <v>0</v>
      </c>
      <c r="M10" s="474">
        <f ca="1">'[2]3'!AN$4*$F10/100</f>
        <v>0</v>
      </c>
      <c r="N10" s="472">
        <f ca="1">'[2]3'!AV$4*$F10/100</f>
        <v>0</v>
      </c>
      <c r="O10" s="475">
        <f ca="1">'[2]3'!BC$4*$F10/100</f>
        <v>0</v>
      </c>
      <c r="P10" s="475">
        <f ca="1">'[2]3'!BD$4*$F10/100</f>
        <v>0</v>
      </c>
      <c r="Q10" s="936"/>
      <c r="R10" s="936"/>
      <c r="S10" s="936"/>
      <c r="T10" s="936"/>
      <c r="U10" s="936"/>
    </row>
    <row r="11" spans="2:21">
      <c r="B11" s="441">
        <v>16001</v>
      </c>
      <c r="C11" s="572" t="s">
        <v>78</v>
      </c>
      <c r="D11" s="570">
        <v>3.75</v>
      </c>
      <c r="E11" s="248">
        <f ca="1">'[2]16'!E$2*$F11/100</f>
        <v>4.0875000000000004</v>
      </c>
      <c r="F11" s="462">
        <f ca="1">'[2]16'!G$2*$F11/100</f>
        <v>1.4999999999999999E-2</v>
      </c>
      <c r="G11" s="462">
        <f ca="1">'[2]16'!I$2*$F11/100</f>
        <v>0</v>
      </c>
      <c r="H11" s="462">
        <f ca="1">'[2]16'!K$2*$F11/100</f>
        <v>0.18375</v>
      </c>
      <c r="I11" s="248">
        <f ca="1">'[2]16'!O$2*$F11/100</f>
        <v>0.1125</v>
      </c>
      <c r="J11" s="471">
        <f ca="1">'[2]16'!R$2*$F11/100</f>
        <v>0</v>
      </c>
      <c r="K11" s="472">
        <f ca="1">'[2]16'!AE$2*$F11/100</f>
        <v>0</v>
      </c>
      <c r="L11" s="473">
        <f ca="1">'[2]16'!AM$2*$F11/100</f>
        <v>0</v>
      </c>
      <c r="M11" s="474">
        <f ca="1">'[2]16'!AN$2*$F11/100</f>
        <v>0</v>
      </c>
      <c r="N11" s="472">
        <f ca="1">'[2]16'!AV$2*$F11/100</f>
        <v>0</v>
      </c>
      <c r="O11" s="475">
        <f ca="1">'[2]16'!BC$2*$F11/100</f>
        <v>0</v>
      </c>
      <c r="P11" s="475">
        <f ca="1">'[2]16'!BD$2*$F11/100</f>
        <v>0</v>
      </c>
      <c r="Q11" s="936"/>
      <c r="R11" s="936"/>
      <c r="S11" s="936"/>
      <c r="T11" s="936"/>
      <c r="U11" s="936"/>
    </row>
    <row r="12" spans="2:21">
      <c r="B12" s="441">
        <v>14006</v>
      </c>
      <c r="C12" s="572" t="s">
        <v>15</v>
      </c>
      <c r="D12" s="441">
        <v>6</v>
      </c>
      <c r="E12" s="248">
        <f ca="1">'[2]14'!E$8*$F12/100</f>
        <v>55.26</v>
      </c>
      <c r="F12" s="462">
        <f ca="1">'[2]14'!G$8*$F12/100</f>
        <v>0</v>
      </c>
      <c r="G12" s="462">
        <f ca="1">'[2]14'!I$8*$F12/100</f>
        <v>6</v>
      </c>
      <c r="H12" s="462">
        <f ca="1">'[2]14'!K$8*$F12/100</f>
        <v>0</v>
      </c>
      <c r="I12" s="248">
        <f ca="1">'[2]14'!O$8*$F12/100</f>
        <v>0</v>
      </c>
      <c r="J12" s="471">
        <f ca="1">'[2]14'!R$8*$F12/100</f>
        <v>0</v>
      </c>
      <c r="K12" s="472">
        <f ca="1">'[2]14'!AE$8*$F12/100</f>
        <v>0</v>
      </c>
      <c r="L12" s="473">
        <f ca="1">'[2]14'!AM$8*$F12/100</f>
        <v>0</v>
      </c>
      <c r="M12" s="474">
        <f ca="1">'[2]14'!AN$8*$F12/100</f>
        <v>0</v>
      </c>
      <c r="N12" s="472">
        <f ca="1">'[2]14'!AV$8*$F12/100</f>
        <v>0</v>
      </c>
      <c r="O12" s="475">
        <f ca="1">'[2]14'!BC$8*$F12/100</f>
        <v>0</v>
      </c>
      <c r="P12" s="475">
        <f ca="1">'[2]14'!BD$8*$F12/100</f>
        <v>0</v>
      </c>
      <c r="Q12" s="936"/>
      <c r="R12" s="936"/>
      <c r="S12" s="936"/>
      <c r="T12" s="936"/>
      <c r="U12" s="936"/>
    </row>
    <row r="13" spans="2:21">
      <c r="B13" s="441">
        <v>17024</v>
      </c>
      <c r="C13" s="572" t="s">
        <v>195</v>
      </c>
      <c r="D13" s="441">
        <v>25</v>
      </c>
      <c r="E13" s="248">
        <f ca="1">'[2]17'!E$26*$F13/100</f>
        <v>1.75</v>
      </c>
      <c r="F13" s="462">
        <f ca="1">'[2]17'!G$26*$F13/100</f>
        <v>0.27500000000000002</v>
      </c>
      <c r="G13" s="462">
        <f ca="1">'[2]17'!I$26*$F13/100</f>
        <v>0.05</v>
      </c>
      <c r="H13" s="462">
        <f ca="1">'[2]17'!K$26*$F13/100</f>
        <v>0</v>
      </c>
      <c r="I13" s="248">
        <f ca="1">'[2]17'!O$26*$F13/100</f>
        <v>0.5</v>
      </c>
      <c r="J13" s="471">
        <f ca="1">'[2]17'!R$26*$F13/100</f>
        <v>0.125</v>
      </c>
      <c r="K13" s="472">
        <f ca="1">'[2]17'!AE$26*$F13/100</f>
        <v>0</v>
      </c>
      <c r="L13" s="473">
        <f ca="1">'[2]17'!AM$26*$F13/100</f>
        <v>5.0000000000000001E-3</v>
      </c>
      <c r="M13" s="474">
        <f ca="1">'[2]17'!AN$26*$F13/100</f>
        <v>2.2499999999999999E-2</v>
      </c>
      <c r="N13" s="472">
        <f ca="1">'[2]17'!AV$26*$F13/100</f>
        <v>0</v>
      </c>
      <c r="O13" s="475">
        <f ca="1">'[2]17'!BC$26*$F13/100</f>
        <v>0</v>
      </c>
      <c r="P13" s="475">
        <f ca="1">'[2]17'!BD$26*$F13/100</f>
        <v>2.5000000000000001E-2</v>
      </c>
      <c r="Q13" s="936"/>
      <c r="R13" s="936"/>
      <c r="S13" s="936"/>
      <c r="T13" s="936"/>
      <c r="U13" s="936"/>
    </row>
    <row r="14" spans="2:21">
      <c r="B14" s="441">
        <v>17008</v>
      </c>
      <c r="C14" s="572" t="s">
        <v>170</v>
      </c>
      <c r="D14" s="441">
        <v>1.5</v>
      </c>
      <c r="E14" s="248">
        <f ca="1">'[2]17'!E$9*$F14/100</f>
        <v>0.81</v>
      </c>
      <c r="F14" s="462">
        <f ca="1">'[2]17'!G$9*$F14/100</f>
        <v>8.5500000000000007E-2</v>
      </c>
      <c r="G14" s="462">
        <f ca="1">'[2]17'!I$9*$F14/100</f>
        <v>0</v>
      </c>
      <c r="H14" s="462">
        <f ca="1">'[2]17'!K$9*$F14/100</f>
        <v>0.11699999999999999</v>
      </c>
      <c r="I14" s="248">
        <f ca="1">'[2]17'!O$9*$F14/100</f>
        <v>0.36</v>
      </c>
      <c r="J14" s="471">
        <f ca="1">'[2]17'!R$9*$F14/100</f>
        <v>1.6500000000000001E-2</v>
      </c>
      <c r="K14" s="472">
        <f ca="1">'[2]17'!AE$9*$F14/100</f>
        <v>0</v>
      </c>
      <c r="L14" s="473">
        <f ca="1">'[2]17'!AM$9*$F14/100</f>
        <v>7.5000000000000012E-4</v>
      </c>
      <c r="M14" s="474">
        <f ca="1">'[2]17'!AN$9*$F14/100</f>
        <v>1.65E-3</v>
      </c>
      <c r="N14" s="472">
        <f ca="1">'[2]17'!AV$9*$F14/100</f>
        <v>0</v>
      </c>
      <c r="O14" s="475">
        <f ca="1">'[2]17'!BC$9*$F14/100</f>
        <v>0</v>
      </c>
      <c r="P14" s="475">
        <f ca="1">'[2]17'!BD$9*$F14/100</f>
        <v>0.24</v>
      </c>
      <c r="Q14" s="936"/>
      <c r="R14" s="936"/>
      <c r="S14" s="936"/>
      <c r="T14" s="936"/>
      <c r="U14" s="936"/>
    </row>
    <row r="15" spans="2:21">
      <c r="B15" s="441">
        <v>3003</v>
      </c>
      <c r="C15" s="572" t="s">
        <v>4</v>
      </c>
      <c r="D15" s="441">
        <v>1</v>
      </c>
      <c r="E15" s="248">
        <f ca="1">'[2]3'!E$4*$F15/100</f>
        <v>3.84</v>
      </c>
      <c r="F15" s="462">
        <f ca="1">'[2]3'!G$4*$F15/100</f>
        <v>0</v>
      </c>
      <c r="G15" s="462">
        <f ca="1">'[2]3'!I$4*$F15/100</f>
        <v>0</v>
      </c>
      <c r="H15" s="462">
        <f ca="1">'[2]3'!K$4*$F15/100</f>
        <v>0.99199999999999999</v>
      </c>
      <c r="I15" s="248">
        <f ca="1">'[2]3'!O$4*$F15/100</f>
        <v>0.01</v>
      </c>
      <c r="J15" s="471">
        <f ca="1">'[2]3'!R$4*$F15/100</f>
        <v>0</v>
      </c>
      <c r="K15" s="472">
        <f ca="1">'[2]3'!AE$4*$F15/100</f>
        <v>0</v>
      </c>
      <c r="L15" s="473">
        <f ca="1">'[2]3'!AM$4*$F15/100</f>
        <v>0</v>
      </c>
      <c r="M15" s="474">
        <f ca="1">'[2]3'!AN$4*$F15/100</f>
        <v>0</v>
      </c>
      <c r="N15" s="472">
        <f ca="1">'[2]3'!AV$4*$F15/100</f>
        <v>0</v>
      </c>
      <c r="O15" s="475">
        <f ca="1">'[2]3'!BC$4*$F15/100</f>
        <v>0</v>
      </c>
      <c r="P15" s="475">
        <f ca="1">'[2]3'!BD$4*$F15/100</f>
        <v>0</v>
      </c>
      <c r="Q15" s="936"/>
      <c r="R15" s="936"/>
      <c r="S15" s="936"/>
      <c r="T15" s="936"/>
      <c r="U15" s="936"/>
    </row>
    <row r="16" spans="2:21">
      <c r="B16" s="571">
        <v>2034</v>
      </c>
      <c r="C16" s="573" t="s">
        <v>3</v>
      </c>
      <c r="D16" s="571">
        <v>1</v>
      </c>
      <c r="E16" s="267">
        <f ca="1">'[2]2'!E$35*$F16/100</f>
        <v>3.3</v>
      </c>
      <c r="F16" s="268">
        <f ca="1">'[2]2'!G$35*$F16/100</f>
        <v>1E-3</v>
      </c>
      <c r="G16" s="268">
        <f ca="1">'[2]2'!I$35*$F16/100</f>
        <v>1E-3</v>
      </c>
      <c r="H16" s="268">
        <f ca="1">'[2]2'!K$35*$F16/100</f>
        <v>0.81599999999999995</v>
      </c>
      <c r="I16" s="267">
        <f ca="1">'[2]2'!O$35*$F16/100</f>
        <v>0.1</v>
      </c>
      <c r="J16" s="268">
        <f ca="1">'[2]2'!R$35*$F16/100</f>
        <v>6.0000000000000001E-3</v>
      </c>
      <c r="K16" s="270">
        <f ca="1">'[2]2'!AE$35*$F16/100</f>
        <v>0</v>
      </c>
      <c r="L16" s="271">
        <f ca="1">'[2]2'!AM$35*$F16/100</f>
        <v>0</v>
      </c>
      <c r="M16" s="272">
        <f ca="1">'[2]2'!AN$35*$F16/100</f>
        <v>0</v>
      </c>
      <c r="N16" s="270">
        <f ca="1">'[2]2'!AV$35*$F16/100</f>
        <v>0</v>
      </c>
      <c r="O16" s="273">
        <f ca="1">'[2]2'!BC$35*$F16/100</f>
        <v>0</v>
      </c>
      <c r="P16" s="273">
        <f ca="1">'[2]2'!BD$35*$F16/100</f>
        <v>0</v>
      </c>
      <c r="Q16" s="937"/>
      <c r="R16" s="937"/>
      <c r="S16" s="937"/>
      <c r="T16" s="937"/>
      <c r="U16" s="937"/>
    </row>
    <row r="17" spans="2:21">
      <c r="B17" s="165"/>
      <c r="C17" s="484" t="s">
        <v>895</v>
      </c>
      <c r="D17" s="441">
        <f t="shared" ref="D17:P17" si="0">SUM(D3:D16)</f>
        <v>121.25</v>
      </c>
      <c r="E17" s="248">
        <f t="shared" ca="1" si="0"/>
        <v>167.48750000000001</v>
      </c>
      <c r="F17" s="462">
        <f t="shared" ca="1" si="0"/>
        <v>9.5300000000000011</v>
      </c>
      <c r="G17" s="462">
        <f t="shared" ca="1" si="0"/>
        <v>11.3485</v>
      </c>
      <c r="H17" s="462">
        <f t="shared" ca="1" si="0"/>
        <v>5.4617499999999994</v>
      </c>
      <c r="I17" s="248">
        <f t="shared" ca="1" si="0"/>
        <v>44.092499999999994</v>
      </c>
      <c r="J17" s="471">
        <f t="shared" ca="1" si="0"/>
        <v>1.268</v>
      </c>
      <c r="K17" s="472">
        <f t="shared" ca="1" si="0"/>
        <v>79.180000000000007</v>
      </c>
      <c r="L17" s="473">
        <f t="shared" ca="1" si="0"/>
        <v>9.2950000000000005E-2</v>
      </c>
      <c r="M17" s="474">
        <f t="shared" ca="1" si="0"/>
        <v>0.36514999999999997</v>
      </c>
      <c r="N17" s="472">
        <f t="shared" ca="1" si="0"/>
        <v>1.9</v>
      </c>
      <c r="O17" s="475">
        <f t="shared" ca="1" si="0"/>
        <v>1.2610000000000001</v>
      </c>
      <c r="P17" s="475">
        <f t="shared" ca="1" si="0"/>
        <v>1.0805</v>
      </c>
      <c r="Q17" s="478">
        <v>0</v>
      </c>
      <c r="R17" s="478">
        <v>1</v>
      </c>
      <c r="S17" s="478">
        <v>0</v>
      </c>
      <c r="T17" s="478">
        <v>0</v>
      </c>
      <c r="U17" s="478">
        <v>0</v>
      </c>
    </row>
    <row r="18" spans="2:21">
      <c r="D18" s="14"/>
      <c r="E18" s="14"/>
      <c r="F18" s="14"/>
      <c r="G18" s="14"/>
    </row>
    <row r="19" spans="2:21">
      <c r="C19" s="10"/>
      <c r="D19" s="17"/>
      <c r="E19" s="18"/>
      <c r="F19" s="17"/>
      <c r="G19" s="18"/>
      <c r="H19" s="11"/>
      <c r="I19" s="12"/>
      <c r="J19" s="12"/>
      <c r="K19" s="12"/>
      <c r="L19" s="12"/>
      <c r="M19" s="12"/>
      <c r="N19" s="12"/>
      <c r="O19" s="12"/>
      <c r="P19" s="12"/>
    </row>
    <row r="20" spans="2:21">
      <c r="C20" s="10"/>
      <c r="D20" s="1"/>
      <c r="E20" s="12"/>
      <c r="F20" s="12"/>
      <c r="G20" s="12"/>
      <c r="H20" s="12"/>
      <c r="I20" s="1"/>
      <c r="J20" s="12"/>
      <c r="K20" s="12"/>
      <c r="L20" s="12"/>
      <c r="M20" s="12"/>
      <c r="N20" s="12"/>
      <c r="O20" s="12"/>
      <c r="P20" s="12"/>
    </row>
    <row r="21" spans="2:21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2:21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2:21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1">
    <mergeCell ref="Q3:U16"/>
  </mergeCells>
  <phoneticPr fontId="1"/>
  <pageMargins left="0.7" right="0.7" top="0.75" bottom="0.75" header="0.3" footer="0.3"/>
  <pageSetup paperSize="9" scale="81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"/>
  <sheetViews>
    <sheetView workbookViewId="0"/>
  </sheetViews>
  <sheetFormatPr defaultRowHeight="13.5"/>
  <cols>
    <col min="1" max="1" width="3.875" style="478" customWidth="1"/>
    <col min="2" max="2" width="12.625" customWidth="1"/>
    <col min="3" max="3" width="21.375" customWidth="1"/>
    <col min="4" max="16" width="11.125" customWidth="1"/>
  </cols>
  <sheetData>
    <row r="1" spans="2:21">
      <c r="B1" t="s">
        <v>904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1127</v>
      </c>
      <c r="C3" t="s">
        <v>905</v>
      </c>
      <c r="D3" s="10">
        <v>125</v>
      </c>
      <c r="E3" s="250">
        <v>342.5</v>
      </c>
      <c r="F3" s="249">
        <v>12.25</v>
      </c>
      <c r="G3" s="249">
        <v>2.375</v>
      </c>
      <c r="H3" s="249">
        <v>68.125</v>
      </c>
      <c r="I3" s="250">
        <v>22.5</v>
      </c>
      <c r="J3" s="251">
        <v>1.75</v>
      </c>
      <c r="K3" s="252">
        <v>0</v>
      </c>
      <c r="L3" s="253">
        <v>0.23749999999999999</v>
      </c>
      <c r="M3" s="254">
        <v>0.1125</v>
      </c>
      <c r="N3" s="252">
        <v>0</v>
      </c>
      <c r="O3" s="255">
        <v>3.375</v>
      </c>
      <c r="P3" s="255">
        <v>0</v>
      </c>
      <c r="Q3" s="938"/>
      <c r="R3" s="938"/>
      <c r="S3" s="938"/>
      <c r="T3" s="938"/>
      <c r="U3" s="938"/>
    </row>
    <row r="4" spans="2:21">
      <c r="B4" s="195">
        <v>17054</v>
      </c>
      <c r="C4" t="s">
        <v>906</v>
      </c>
      <c r="D4" s="10">
        <v>20</v>
      </c>
      <c r="E4" s="250">
        <v>45.2</v>
      </c>
      <c r="F4" s="249">
        <v>0.02</v>
      </c>
      <c r="G4" s="249">
        <v>0</v>
      </c>
      <c r="H4" s="249">
        <v>10.98</v>
      </c>
      <c r="I4" s="250">
        <v>0</v>
      </c>
      <c r="J4" s="251">
        <v>0.02</v>
      </c>
      <c r="K4" s="252">
        <v>0</v>
      </c>
      <c r="L4" s="253">
        <v>0</v>
      </c>
      <c r="M4" s="254">
        <v>4.0000000000000001E-3</v>
      </c>
      <c r="N4" s="252">
        <v>0</v>
      </c>
      <c r="O4" s="255">
        <v>0</v>
      </c>
      <c r="P4" s="255">
        <v>0.04</v>
      </c>
      <c r="Q4" s="938"/>
      <c r="R4" s="938"/>
      <c r="S4" s="938"/>
      <c r="T4" s="938"/>
      <c r="U4" s="938"/>
    </row>
    <row r="5" spans="2:21">
      <c r="B5" s="195">
        <v>17007</v>
      </c>
      <c r="C5" t="s">
        <v>907</v>
      </c>
      <c r="D5" s="10">
        <v>20</v>
      </c>
      <c r="E5" s="250">
        <v>14.2</v>
      </c>
      <c r="F5" s="249">
        <v>1.54</v>
      </c>
      <c r="G5" s="249">
        <v>0</v>
      </c>
      <c r="H5" s="249">
        <v>2.02</v>
      </c>
      <c r="I5" s="250">
        <v>5.8</v>
      </c>
      <c r="J5" s="251">
        <v>0.34</v>
      </c>
      <c r="K5" s="252">
        <v>0</v>
      </c>
      <c r="L5" s="253">
        <v>0.01</v>
      </c>
      <c r="M5" s="254">
        <v>3.4000000000000002E-2</v>
      </c>
      <c r="N5" s="252">
        <v>0</v>
      </c>
      <c r="O5" s="255">
        <v>0</v>
      </c>
      <c r="P5" s="255">
        <v>2.9</v>
      </c>
      <c r="Q5" s="938"/>
      <c r="R5" s="938"/>
      <c r="S5" s="938"/>
      <c r="T5" s="938"/>
      <c r="U5" s="938"/>
    </row>
    <row r="6" spans="2:21">
      <c r="B6" s="195">
        <v>2023</v>
      </c>
      <c r="C6" t="s">
        <v>908</v>
      </c>
      <c r="D6" s="10">
        <v>50</v>
      </c>
      <c r="E6" s="250">
        <v>32.5</v>
      </c>
      <c r="F6" s="249">
        <v>1.1000000000000001</v>
      </c>
      <c r="G6" s="249">
        <v>0.15</v>
      </c>
      <c r="H6" s="249">
        <v>6.95</v>
      </c>
      <c r="I6" s="250">
        <v>8.5</v>
      </c>
      <c r="J6" s="251">
        <v>0.2</v>
      </c>
      <c r="K6" s="252">
        <v>0</v>
      </c>
      <c r="L6" s="253">
        <v>0.05</v>
      </c>
      <c r="M6" s="254">
        <v>0.01</v>
      </c>
      <c r="N6" s="252">
        <v>3</v>
      </c>
      <c r="O6" s="255">
        <v>0.5</v>
      </c>
      <c r="P6" s="255">
        <v>0</v>
      </c>
      <c r="Q6" s="938"/>
      <c r="R6" s="938"/>
      <c r="S6" s="938"/>
      <c r="T6" s="938"/>
      <c r="U6" s="938"/>
    </row>
    <row r="7" spans="2:21">
      <c r="B7" s="195">
        <v>12010</v>
      </c>
      <c r="C7" t="s">
        <v>909</v>
      </c>
      <c r="D7" s="10">
        <v>20</v>
      </c>
      <c r="E7" s="250">
        <v>77.400000000000006</v>
      </c>
      <c r="F7" s="249">
        <v>3.3</v>
      </c>
      <c r="G7" s="249">
        <v>6.7</v>
      </c>
      <c r="H7" s="249">
        <v>0.02</v>
      </c>
      <c r="I7" s="250">
        <v>30</v>
      </c>
      <c r="J7" s="251">
        <v>1.2</v>
      </c>
      <c r="K7" s="252">
        <v>96</v>
      </c>
      <c r="L7" s="253">
        <v>4.2000000000000003E-2</v>
      </c>
      <c r="M7" s="254">
        <v>0.10400000000000001</v>
      </c>
      <c r="N7" s="252">
        <v>0</v>
      </c>
      <c r="O7" s="255">
        <v>0</v>
      </c>
      <c r="P7" s="255">
        <v>0.02</v>
      </c>
      <c r="Q7" s="938"/>
      <c r="R7" s="938"/>
      <c r="S7" s="938"/>
      <c r="T7" s="938"/>
      <c r="U7" s="938"/>
    </row>
    <row r="8" spans="2:21">
      <c r="B8" s="195">
        <v>17080</v>
      </c>
      <c r="C8" t="s">
        <v>2218</v>
      </c>
      <c r="D8" s="10">
        <v>0.5</v>
      </c>
      <c r="E8" s="250">
        <v>1.92</v>
      </c>
      <c r="F8" s="249">
        <v>8.2500000000000004E-2</v>
      </c>
      <c r="G8" s="249">
        <v>2.2000000000000002E-2</v>
      </c>
      <c r="H8" s="249">
        <v>0.34850000000000003</v>
      </c>
      <c r="I8" s="250">
        <v>1.6</v>
      </c>
      <c r="J8" s="251">
        <v>4.6500000000000007E-2</v>
      </c>
      <c r="K8" s="252">
        <v>0.01</v>
      </c>
      <c r="L8" s="253">
        <v>2.7500000000000003E-3</v>
      </c>
      <c r="M8" s="254">
        <v>1.5E-3</v>
      </c>
      <c r="N8" s="252">
        <v>0</v>
      </c>
      <c r="O8" s="255">
        <v>0</v>
      </c>
      <c r="P8" s="255">
        <v>5.0000000000000001E-4</v>
      </c>
      <c r="Q8" s="938"/>
      <c r="R8" s="938"/>
      <c r="S8" s="938"/>
      <c r="T8" s="938"/>
      <c r="U8" s="938"/>
    </row>
    <row r="9" spans="2:21">
      <c r="B9" s="195">
        <v>6226</v>
      </c>
      <c r="C9" t="s">
        <v>2217</v>
      </c>
      <c r="D9" s="10">
        <v>5</v>
      </c>
      <c r="E9" s="250">
        <v>1.4</v>
      </c>
      <c r="F9" s="249">
        <v>2.5000000000000001E-2</v>
      </c>
      <c r="G9" s="249">
        <v>5.0000000000000001E-3</v>
      </c>
      <c r="H9" s="249">
        <v>0.36</v>
      </c>
      <c r="I9" s="250">
        <v>1.55</v>
      </c>
      <c r="J9" s="251">
        <v>0.01</v>
      </c>
      <c r="K9" s="252">
        <v>0.05</v>
      </c>
      <c r="L9" s="253">
        <v>2E-3</v>
      </c>
      <c r="M9" s="254">
        <v>2E-3</v>
      </c>
      <c r="N9" s="252">
        <v>0.55000000000000004</v>
      </c>
      <c r="O9" s="255">
        <v>0.11</v>
      </c>
      <c r="P9" s="255">
        <v>0</v>
      </c>
      <c r="Q9" s="938"/>
      <c r="R9" s="938"/>
      <c r="S9" s="938"/>
      <c r="T9" s="938"/>
      <c r="U9" s="938"/>
    </row>
    <row r="10" spans="2:21">
      <c r="B10" s="195">
        <v>9004</v>
      </c>
      <c r="C10" t="s">
        <v>234</v>
      </c>
      <c r="D10" s="10">
        <v>0.25</v>
      </c>
      <c r="E10" s="250">
        <v>0.47</v>
      </c>
      <c r="F10" s="249">
        <v>0.10349999999999999</v>
      </c>
      <c r="G10" s="249">
        <v>9.2500000000000013E-3</v>
      </c>
      <c r="H10" s="249">
        <v>0.11074999999999999</v>
      </c>
      <c r="I10" s="250">
        <v>0.7</v>
      </c>
      <c r="J10" s="251">
        <v>2.8500000000000001E-2</v>
      </c>
      <c r="K10" s="252">
        <v>5.75</v>
      </c>
      <c r="L10" s="253">
        <v>1.725E-3</v>
      </c>
      <c r="M10" s="254">
        <v>5.8250000000000003E-3</v>
      </c>
      <c r="N10" s="252">
        <v>0.52500000000000002</v>
      </c>
      <c r="O10" s="255">
        <v>0.09</v>
      </c>
      <c r="P10" s="255">
        <v>3.2500000000000003E-3</v>
      </c>
      <c r="Q10" s="947"/>
      <c r="R10" s="947"/>
      <c r="S10" s="947"/>
      <c r="T10" s="947"/>
      <c r="U10" s="947"/>
    </row>
    <row r="11" spans="2:21">
      <c r="B11" s="244"/>
      <c r="C11" s="28" t="s">
        <v>910</v>
      </c>
      <c r="D11" s="265">
        <v>240.75</v>
      </c>
      <c r="E11" s="259">
        <v>515.59</v>
      </c>
      <c r="F11" s="258">
        <v>18.420999999999996</v>
      </c>
      <c r="G11" s="258">
        <v>9.2612500000000004</v>
      </c>
      <c r="H11" s="258">
        <v>88.914249999999996</v>
      </c>
      <c r="I11" s="259">
        <v>70.650000000000006</v>
      </c>
      <c r="J11" s="258">
        <v>3.5950000000000002</v>
      </c>
      <c r="K11" s="260">
        <v>101.81</v>
      </c>
      <c r="L11" s="261">
        <v>0.34597499999999992</v>
      </c>
      <c r="M11" s="262">
        <v>0.2738250000000001</v>
      </c>
      <c r="N11" s="260">
        <v>4.0750000000000002</v>
      </c>
      <c r="O11" s="263">
        <v>4.0750000000000002</v>
      </c>
      <c r="P11" s="263">
        <v>2.9637500000000001</v>
      </c>
      <c r="Q11" s="27">
        <v>2</v>
      </c>
      <c r="R11" s="27">
        <v>0</v>
      </c>
      <c r="S11" s="27">
        <v>0</v>
      </c>
      <c r="T11" s="27">
        <v>0</v>
      </c>
      <c r="U11" s="27">
        <v>0</v>
      </c>
    </row>
  </sheetData>
  <mergeCells count="1">
    <mergeCell ref="Q3:U10"/>
  </mergeCells>
  <phoneticPr fontId="1"/>
  <pageMargins left="0.7" right="0.7" top="0.75" bottom="0.75" header="0.3" footer="0.3"/>
  <pageSetup paperSize="9" scale="59" orientation="landscape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7.125" style="478" customWidth="1"/>
    <col min="4" max="16" width="11.125" style="478" customWidth="1"/>
    <col min="17" max="16384" width="9" style="478"/>
  </cols>
  <sheetData>
    <row r="1" spans="1:21">
      <c r="B1" s="30" t="s">
        <v>2303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1098</v>
      </c>
      <c r="C3" s="366" t="s">
        <v>1097</v>
      </c>
      <c r="D3" s="369">
        <v>100</v>
      </c>
      <c r="E3" s="369">
        <v>95</v>
      </c>
      <c r="F3" s="369">
        <v>21.7</v>
      </c>
      <c r="G3" s="369">
        <v>0.3</v>
      </c>
      <c r="H3" s="369">
        <v>0.1</v>
      </c>
      <c r="I3" s="369">
        <v>34</v>
      </c>
      <c r="J3" s="369">
        <v>0.1</v>
      </c>
      <c r="K3" s="369">
        <v>6</v>
      </c>
      <c r="L3" s="369">
        <v>0.03</v>
      </c>
      <c r="M3" s="369">
        <v>0.04</v>
      </c>
      <c r="N3" s="369">
        <v>1</v>
      </c>
      <c r="O3" s="369">
        <v>0</v>
      </c>
      <c r="P3" s="369">
        <v>0.5</v>
      </c>
      <c r="Q3" s="974"/>
      <c r="R3" s="974"/>
      <c r="S3" s="974"/>
      <c r="T3" s="974"/>
      <c r="U3" s="974"/>
    </row>
    <row r="4" spans="1:21" s="30" customFormat="1">
      <c r="A4" s="478"/>
      <c r="B4" s="365" t="s">
        <v>465</v>
      </c>
      <c r="C4" s="366" t="s">
        <v>464</v>
      </c>
      <c r="D4" s="369">
        <v>9</v>
      </c>
      <c r="E4" s="369">
        <v>29.7</v>
      </c>
      <c r="F4" s="369">
        <v>0.01</v>
      </c>
      <c r="G4" s="369">
        <v>0.01</v>
      </c>
      <c r="H4" s="369">
        <v>7.34</v>
      </c>
      <c r="I4" s="369">
        <v>0.9</v>
      </c>
      <c r="J4" s="369">
        <v>0.05</v>
      </c>
      <c r="K4" s="369">
        <v>0</v>
      </c>
      <c r="L4" s="369">
        <v>0</v>
      </c>
      <c r="M4" s="369">
        <v>0</v>
      </c>
      <c r="N4" s="369">
        <v>0</v>
      </c>
      <c r="O4" s="369">
        <v>0</v>
      </c>
      <c r="P4" s="369">
        <v>0</v>
      </c>
      <c r="Q4" s="975"/>
      <c r="R4" s="975"/>
      <c r="S4" s="975"/>
      <c r="T4" s="975"/>
      <c r="U4" s="975"/>
    </row>
    <row r="5" spans="1:21" s="30" customFormat="1">
      <c r="A5" s="478"/>
      <c r="B5" s="365" t="s">
        <v>412</v>
      </c>
      <c r="C5" s="366" t="s">
        <v>411</v>
      </c>
      <c r="D5" s="369">
        <v>2</v>
      </c>
      <c r="E5" s="369">
        <v>3.02</v>
      </c>
      <c r="F5" s="369">
        <v>0.25</v>
      </c>
      <c r="G5" s="369">
        <v>0.21</v>
      </c>
      <c r="H5" s="369">
        <v>0.01</v>
      </c>
      <c r="I5" s="369">
        <v>1.02</v>
      </c>
      <c r="J5" s="369">
        <v>0.04</v>
      </c>
      <c r="K5" s="369">
        <v>3</v>
      </c>
      <c r="L5" s="369">
        <v>0</v>
      </c>
      <c r="M5" s="369">
        <v>0.01</v>
      </c>
      <c r="N5" s="369">
        <v>0</v>
      </c>
      <c r="O5" s="369">
        <v>0</v>
      </c>
      <c r="P5" s="369">
        <v>0.01</v>
      </c>
      <c r="Q5" s="975"/>
      <c r="R5" s="975"/>
      <c r="S5" s="975"/>
      <c r="T5" s="975"/>
      <c r="U5" s="975"/>
    </row>
    <row r="6" spans="1:21" s="30" customFormat="1">
      <c r="A6" s="478"/>
      <c r="B6" s="365" t="s">
        <v>1096</v>
      </c>
      <c r="C6" s="366" t="s">
        <v>1095</v>
      </c>
      <c r="D6" s="369">
        <v>25</v>
      </c>
      <c r="E6" s="369">
        <v>66</v>
      </c>
      <c r="F6" s="369">
        <v>2.33</v>
      </c>
      <c r="G6" s="369">
        <v>1.1000000000000001</v>
      </c>
      <c r="H6" s="369">
        <v>11.68</v>
      </c>
      <c r="I6" s="369">
        <v>7.25</v>
      </c>
      <c r="J6" s="369">
        <v>0.15</v>
      </c>
      <c r="K6" s="369">
        <v>0</v>
      </c>
      <c r="L6" s="369">
        <v>0.02</v>
      </c>
      <c r="M6" s="369">
        <v>0.01</v>
      </c>
      <c r="N6" s="369">
        <v>0</v>
      </c>
      <c r="O6" s="369">
        <v>0.55800000000000005</v>
      </c>
      <c r="P6" s="369">
        <v>0.33</v>
      </c>
      <c r="Q6" s="975"/>
      <c r="R6" s="975"/>
      <c r="S6" s="975"/>
      <c r="T6" s="975"/>
      <c r="U6" s="975"/>
    </row>
    <row r="7" spans="1:21" s="30" customFormat="1">
      <c r="A7" s="478"/>
      <c r="B7" s="365" t="s">
        <v>410</v>
      </c>
      <c r="C7" s="366" t="s">
        <v>392</v>
      </c>
      <c r="D7" s="369">
        <v>32.729999999999997</v>
      </c>
      <c r="E7" s="369">
        <v>301.44</v>
      </c>
      <c r="F7" s="369">
        <v>0</v>
      </c>
      <c r="G7" s="369">
        <v>32.729999999999997</v>
      </c>
      <c r="H7" s="369">
        <v>0</v>
      </c>
      <c r="I7" s="369">
        <v>0</v>
      </c>
      <c r="J7" s="369">
        <v>0</v>
      </c>
      <c r="K7" s="369">
        <v>0</v>
      </c>
      <c r="L7" s="369">
        <v>0</v>
      </c>
      <c r="M7" s="369">
        <v>0</v>
      </c>
      <c r="N7" s="369">
        <v>0</v>
      </c>
      <c r="O7" s="369">
        <v>0</v>
      </c>
      <c r="P7" s="369">
        <v>0</v>
      </c>
      <c r="Q7" s="975"/>
      <c r="R7" s="975"/>
      <c r="S7" s="975"/>
      <c r="T7" s="975"/>
      <c r="U7" s="975"/>
    </row>
    <row r="8" spans="1:21" s="30" customFormat="1">
      <c r="A8" s="478"/>
      <c r="B8" s="365" t="s">
        <v>1094</v>
      </c>
      <c r="C8" s="366" t="s">
        <v>1093</v>
      </c>
      <c r="D8" s="369">
        <v>0.01</v>
      </c>
      <c r="E8" s="369">
        <v>0.04</v>
      </c>
      <c r="F8" s="369">
        <v>0</v>
      </c>
      <c r="G8" s="369">
        <v>0</v>
      </c>
      <c r="H8" s="369">
        <v>0.01</v>
      </c>
      <c r="I8" s="369">
        <v>0.08</v>
      </c>
      <c r="J8" s="369">
        <v>0</v>
      </c>
      <c r="K8" s="369">
        <v>0</v>
      </c>
      <c r="L8" s="369">
        <v>0</v>
      </c>
      <c r="M8" s="369">
        <v>0</v>
      </c>
      <c r="N8" s="369">
        <v>0</v>
      </c>
      <c r="O8" s="369">
        <v>0</v>
      </c>
      <c r="P8" s="369">
        <v>0</v>
      </c>
      <c r="Q8" s="975"/>
      <c r="R8" s="975"/>
      <c r="S8" s="975"/>
      <c r="T8" s="975"/>
      <c r="U8" s="975"/>
    </row>
    <row r="9" spans="1:21" s="30" customFormat="1">
      <c r="A9" s="478"/>
      <c r="B9" s="365" t="s">
        <v>1092</v>
      </c>
      <c r="C9" s="366" t="s">
        <v>1091</v>
      </c>
      <c r="D9" s="369">
        <v>3</v>
      </c>
      <c r="E9" s="369">
        <v>1.32</v>
      </c>
      <c r="F9" s="369">
        <v>0.11</v>
      </c>
      <c r="G9" s="369">
        <v>0.02</v>
      </c>
      <c r="H9" s="369">
        <v>0.25</v>
      </c>
      <c r="I9" s="369">
        <v>8.6999999999999993</v>
      </c>
      <c r="J9" s="369">
        <v>0.23</v>
      </c>
      <c r="K9" s="369">
        <v>18.600000000000001</v>
      </c>
      <c r="L9" s="369">
        <v>0</v>
      </c>
      <c r="M9" s="369">
        <v>0.01</v>
      </c>
      <c r="N9" s="369">
        <v>3.6</v>
      </c>
      <c r="O9" s="369">
        <v>0.2</v>
      </c>
      <c r="P9" s="369">
        <v>0</v>
      </c>
      <c r="Q9" s="976"/>
      <c r="R9" s="976"/>
      <c r="S9" s="976"/>
      <c r="T9" s="976"/>
      <c r="U9" s="976"/>
    </row>
    <row r="10" spans="1:21" s="30" customFormat="1">
      <c r="A10" s="478"/>
      <c r="B10" s="182"/>
      <c r="C10" s="484" t="s">
        <v>895</v>
      </c>
      <c r="D10" s="370">
        <f t="shared" ref="D10:P10" si="0">SUM(D3:D9)</f>
        <v>171.73999999999998</v>
      </c>
      <c r="E10" s="368">
        <f t="shared" si="0"/>
        <v>496.52</v>
      </c>
      <c r="F10" s="371">
        <f t="shared" si="0"/>
        <v>24.4</v>
      </c>
      <c r="G10" s="371">
        <f t="shared" si="0"/>
        <v>34.369999999999997</v>
      </c>
      <c r="H10" s="371">
        <f t="shared" si="0"/>
        <v>19.39</v>
      </c>
      <c r="I10" s="368">
        <f t="shared" si="0"/>
        <v>51.95</v>
      </c>
      <c r="J10" s="371">
        <f t="shared" si="0"/>
        <v>0.57000000000000006</v>
      </c>
      <c r="K10" s="368">
        <f t="shared" si="0"/>
        <v>27.6</v>
      </c>
      <c r="L10" s="370">
        <f t="shared" si="0"/>
        <v>0.05</v>
      </c>
      <c r="M10" s="370">
        <f t="shared" si="0"/>
        <v>7.0000000000000007E-2</v>
      </c>
      <c r="N10" s="368">
        <f t="shared" si="0"/>
        <v>4.5999999999999996</v>
      </c>
      <c r="O10" s="371">
        <f t="shared" si="0"/>
        <v>0.75800000000000001</v>
      </c>
      <c r="P10" s="371">
        <f t="shared" si="0"/>
        <v>0.84000000000000008</v>
      </c>
      <c r="Q10" s="180"/>
      <c r="R10" s="180"/>
      <c r="S10" s="180"/>
      <c r="T10" s="180"/>
      <c r="U10" s="180"/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1:16" s="30" customFormat="1">
      <c r="A17" s="478"/>
      <c r="B17" s="177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</row>
    <row r="18" spans="1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1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1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1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1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1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1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1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1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1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1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1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  <row r="40" spans="2:16">
      <c r="B40" s="175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</row>
  </sheetData>
  <mergeCells count="1">
    <mergeCell ref="Q3:U9"/>
  </mergeCells>
  <phoneticPr fontId="1"/>
  <pageMargins left="0.7" right="0.7" top="0.75" bottom="0.75" header="0.3" footer="0.3"/>
  <pageSetup paperSize="9" scale="61" orientation="landscape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1667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10329</v>
      </c>
      <c r="C3" s="572" t="s">
        <v>20</v>
      </c>
      <c r="D3" s="441">
        <v>50</v>
      </c>
      <c r="E3" s="248">
        <v>41</v>
      </c>
      <c r="F3" s="462">
        <v>9.1999999999999993</v>
      </c>
      <c r="G3" s="462">
        <v>0.15</v>
      </c>
      <c r="H3" s="462">
        <v>0.15</v>
      </c>
      <c r="I3" s="248">
        <v>33.5</v>
      </c>
      <c r="J3" s="471">
        <v>0.1</v>
      </c>
      <c r="K3" s="472">
        <v>0.5</v>
      </c>
      <c r="L3" s="473">
        <v>3.5000000000000003E-2</v>
      </c>
      <c r="M3" s="474">
        <v>1.4999999999999999E-2</v>
      </c>
      <c r="N3" s="472">
        <v>0</v>
      </c>
      <c r="O3" s="475">
        <v>0</v>
      </c>
      <c r="P3" s="475">
        <v>0.2</v>
      </c>
      <c r="Q3" s="936"/>
      <c r="R3" s="936"/>
      <c r="S3" s="936"/>
      <c r="T3" s="936"/>
      <c r="U3" s="936"/>
    </row>
    <row r="4" spans="2:21">
      <c r="B4" s="441">
        <v>1015</v>
      </c>
      <c r="C4" s="572" t="s">
        <v>17</v>
      </c>
      <c r="D4" s="441">
        <v>1.5</v>
      </c>
      <c r="E4" s="248">
        <v>5.52</v>
      </c>
      <c r="F4" s="462">
        <v>0.12</v>
      </c>
      <c r="G4" s="462">
        <v>2.5499999999999998E-2</v>
      </c>
      <c r="H4" s="462">
        <v>1.1385000000000001</v>
      </c>
      <c r="I4" s="248">
        <v>0.34499999999999997</v>
      </c>
      <c r="J4" s="471">
        <v>8.9999999999999993E-3</v>
      </c>
      <c r="K4" s="472">
        <v>0</v>
      </c>
      <c r="L4" s="473">
        <v>1.9500000000000001E-3</v>
      </c>
      <c r="M4" s="474">
        <v>5.9999999999999995E-4</v>
      </c>
      <c r="N4" s="472">
        <v>0</v>
      </c>
      <c r="O4" s="475">
        <v>3.7499999999999999E-2</v>
      </c>
      <c r="P4" s="475">
        <v>0</v>
      </c>
      <c r="Q4" s="936"/>
      <c r="R4" s="936"/>
      <c r="S4" s="936"/>
      <c r="T4" s="936"/>
      <c r="U4" s="936"/>
    </row>
    <row r="5" spans="2:21">
      <c r="B5" s="441">
        <v>12014</v>
      </c>
      <c r="C5" s="572" t="s">
        <v>72</v>
      </c>
      <c r="D5" s="441">
        <v>7.5</v>
      </c>
      <c r="E5" s="248">
        <v>3.5249999999999999</v>
      </c>
      <c r="F5" s="462">
        <v>0.78749999999999998</v>
      </c>
      <c r="G5" s="462">
        <v>0</v>
      </c>
      <c r="H5" s="462">
        <v>0.03</v>
      </c>
      <c r="I5" s="248">
        <v>0.45</v>
      </c>
      <c r="J5" s="471">
        <v>0</v>
      </c>
      <c r="K5" s="472">
        <v>0</v>
      </c>
      <c r="L5" s="473">
        <v>0</v>
      </c>
      <c r="M5" s="474">
        <v>2.9250000000000002E-2</v>
      </c>
      <c r="N5" s="472">
        <v>0</v>
      </c>
      <c r="O5" s="475">
        <v>0</v>
      </c>
      <c r="P5" s="475">
        <v>3.7499999999999999E-2</v>
      </c>
      <c r="Q5" s="936"/>
      <c r="R5" s="936"/>
      <c r="S5" s="936"/>
      <c r="T5" s="936"/>
      <c r="U5" s="936"/>
    </row>
    <row r="6" spans="2:21">
      <c r="B6" s="441">
        <v>2034</v>
      </c>
      <c r="C6" s="572" t="s">
        <v>3</v>
      </c>
      <c r="D6" s="441">
        <v>4.5</v>
      </c>
      <c r="E6" s="248">
        <v>14.85</v>
      </c>
      <c r="F6" s="462">
        <v>4.5000000000000005E-3</v>
      </c>
      <c r="G6" s="462">
        <v>4.5000000000000005E-3</v>
      </c>
      <c r="H6" s="462">
        <v>3.6719999999999997</v>
      </c>
      <c r="I6" s="248">
        <v>0.45</v>
      </c>
      <c r="J6" s="471">
        <v>2.6999999999999996E-2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36"/>
      <c r="R6" s="936"/>
      <c r="S6" s="936"/>
      <c r="T6" s="936"/>
      <c r="U6" s="936"/>
    </row>
    <row r="7" spans="2:21">
      <c r="B7" s="441">
        <v>17012</v>
      </c>
      <c r="C7" s="572" t="s">
        <v>0</v>
      </c>
      <c r="D7" s="441">
        <v>0.25</v>
      </c>
      <c r="E7" s="248">
        <v>0</v>
      </c>
      <c r="F7" s="462">
        <v>0</v>
      </c>
      <c r="G7" s="462">
        <v>0</v>
      </c>
      <c r="H7" s="462">
        <v>0</v>
      </c>
      <c r="I7" s="248">
        <v>5.5E-2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0.24775</v>
      </c>
      <c r="Q7" s="936"/>
      <c r="R7" s="936"/>
      <c r="S7" s="936"/>
      <c r="T7" s="936"/>
      <c r="U7" s="936"/>
    </row>
    <row r="8" spans="2:21">
      <c r="B8" s="571">
        <v>14006</v>
      </c>
      <c r="C8" s="573" t="s">
        <v>1099</v>
      </c>
      <c r="D8" s="571">
        <v>6</v>
      </c>
      <c r="E8" s="267">
        <v>55.26</v>
      </c>
      <c r="F8" s="268">
        <v>0</v>
      </c>
      <c r="G8" s="268">
        <v>6</v>
      </c>
      <c r="H8" s="268">
        <v>0</v>
      </c>
      <c r="I8" s="267">
        <v>0</v>
      </c>
      <c r="J8" s="268">
        <v>0</v>
      </c>
      <c r="K8" s="270">
        <v>0</v>
      </c>
      <c r="L8" s="271">
        <v>0</v>
      </c>
      <c r="M8" s="272">
        <v>0</v>
      </c>
      <c r="N8" s="270">
        <v>0</v>
      </c>
      <c r="O8" s="273">
        <v>0</v>
      </c>
      <c r="P8" s="273">
        <v>0</v>
      </c>
      <c r="Q8" s="937"/>
      <c r="R8" s="937"/>
      <c r="S8" s="937"/>
      <c r="T8" s="937"/>
      <c r="U8" s="937"/>
    </row>
    <row r="9" spans="2:21">
      <c r="B9" s="165"/>
      <c r="C9" s="484" t="s">
        <v>895</v>
      </c>
      <c r="D9" s="441">
        <v>69.75</v>
      </c>
      <c r="E9" s="248">
        <v>120.155</v>
      </c>
      <c r="F9" s="462">
        <v>10.111999999999998</v>
      </c>
      <c r="G9" s="462">
        <v>6.18</v>
      </c>
      <c r="H9" s="462">
        <v>4.9904999999999999</v>
      </c>
      <c r="I9" s="248">
        <v>34.800000000000004</v>
      </c>
      <c r="J9" s="471">
        <v>0.13600000000000001</v>
      </c>
      <c r="K9" s="472">
        <v>0.5</v>
      </c>
      <c r="L9" s="473">
        <v>3.6950000000000004E-2</v>
      </c>
      <c r="M9" s="474">
        <v>4.4850000000000001E-2</v>
      </c>
      <c r="N9" s="472">
        <v>0</v>
      </c>
      <c r="O9" s="475">
        <v>3.7499999999999999E-2</v>
      </c>
      <c r="P9" s="475">
        <v>0.48525000000000001</v>
      </c>
      <c r="Q9" s="478">
        <v>0</v>
      </c>
      <c r="R9" s="478">
        <v>2</v>
      </c>
      <c r="S9" s="478">
        <v>0</v>
      </c>
      <c r="T9" s="478">
        <v>0</v>
      </c>
      <c r="U9" s="478">
        <v>0</v>
      </c>
    </row>
    <row r="10" spans="2:21">
      <c r="D10" s="14"/>
      <c r="E10" s="14"/>
      <c r="F10" s="14"/>
      <c r="G10" s="14"/>
    </row>
    <row r="11" spans="2:21">
      <c r="C11" s="10"/>
      <c r="D11" s="17"/>
      <c r="E11" s="18"/>
      <c r="F11" s="17"/>
      <c r="G11" s="18"/>
      <c r="H11" s="11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3:16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mergeCells count="1">
    <mergeCell ref="Q3:U8"/>
  </mergeCells>
  <phoneticPr fontId="1"/>
  <pageMargins left="0.7" right="0.7" top="0.75" bottom="0.75" header="0.3" footer="0.3"/>
  <pageSetup paperSize="9" scale="78" orientation="landscape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9.875" style="478" customWidth="1"/>
    <col min="4" max="16" width="11.125" style="478" customWidth="1"/>
    <col min="17" max="16384" width="9" style="478"/>
  </cols>
  <sheetData>
    <row r="1" spans="1:21">
      <c r="B1" s="478" t="s">
        <v>2304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1106</v>
      </c>
      <c r="C3" s="366" t="s">
        <v>1105</v>
      </c>
      <c r="D3" s="369">
        <v>50</v>
      </c>
      <c r="E3" s="369">
        <v>110.5</v>
      </c>
      <c r="F3" s="369">
        <v>9.3000000000000007</v>
      </c>
      <c r="G3" s="369">
        <v>7.55</v>
      </c>
      <c r="H3" s="369">
        <v>0</v>
      </c>
      <c r="I3" s="369">
        <v>3</v>
      </c>
      <c r="J3" s="369">
        <v>0.55000000000000004</v>
      </c>
      <c r="K3" s="369">
        <v>6</v>
      </c>
      <c r="L3" s="369">
        <v>0.31</v>
      </c>
      <c r="M3" s="369">
        <v>0.11</v>
      </c>
      <c r="N3" s="369">
        <v>1</v>
      </c>
      <c r="O3" s="369">
        <v>0</v>
      </c>
      <c r="P3" s="369">
        <v>0.05</v>
      </c>
      <c r="Q3" s="974"/>
      <c r="R3" s="974"/>
      <c r="S3" s="974"/>
      <c r="T3" s="974"/>
      <c r="U3" s="974"/>
    </row>
    <row r="4" spans="1:21" s="30" customFormat="1">
      <c r="A4" s="478"/>
      <c r="B4" s="365" t="s">
        <v>412</v>
      </c>
      <c r="C4" s="366" t="s">
        <v>411</v>
      </c>
      <c r="D4" s="369">
        <v>15</v>
      </c>
      <c r="E4" s="369">
        <v>22.65</v>
      </c>
      <c r="F4" s="369">
        <v>1.85</v>
      </c>
      <c r="G4" s="369">
        <v>1.55</v>
      </c>
      <c r="H4" s="369">
        <v>0.05</v>
      </c>
      <c r="I4" s="369">
        <v>7.65</v>
      </c>
      <c r="J4" s="369">
        <v>0.27</v>
      </c>
      <c r="K4" s="369">
        <v>22.5</v>
      </c>
      <c r="L4" s="369">
        <v>0.01</v>
      </c>
      <c r="M4" s="369">
        <v>0.06</v>
      </c>
      <c r="N4" s="369">
        <v>0</v>
      </c>
      <c r="O4" s="369">
        <v>0</v>
      </c>
      <c r="P4" s="369">
        <v>0.06</v>
      </c>
      <c r="Q4" s="975"/>
      <c r="R4" s="975"/>
      <c r="S4" s="975"/>
      <c r="T4" s="975"/>
      <c r="U4" s="975"/>
    </row>
    <row r="5" spans="1:21" s="30" customFormat="1">
      <c r="A5" s="478"/>
      <c r="B5" s="365" t="s">
        <v>553</v>
      </c>
      <c r="C5" s="366" t="s">
        <v>1104</v>
      </c>
      <c r="D5" s="369">
        <v>5</v>
      </c>
      <c r="E5" s="369">
        <v>1.4</v>
      </c>
      <c r="F5" s="369">
        <v>0.03</v>
      </c>
      <c r="G5" s="369">
        <v>0.01</v>
      </c>
      <c r="H5" s="369">
        <v>0.36</v>
      </c>
      <c r="I5" s="369">
        <v>1.55</v>
      </c>
      <c r="J5" s="369">
        <v>0.01</v>
      </c>
      <c r="K5" s="369">
        <v>0.05</v>
      </c>
      <c r="L5" s="369">
        <v>0</v>
      </c>
      <c r="M5" s="369">
        <v>0</v>
      </c>
      <c r="N5" s="369">
        <v>0.55000000000000004</v>
      </c>
      <c r="O5" s="369">
        <v>0.11</v>
      </c>
      <c r="P5" s="369">
        <v>0</v>
      </c>
      <c r="Q5" s="975"/>
      <c r="R5" s="975"/>
      <c r="S5" s="975"/>
      <c r="T5" s="975"/>
      <c r="U5" s="975"/>
    </row>
    <row r="6" spans="1:21" s="30" customFormat="1">
      <c r="A6" s="478"/>
      <c r="B6" s="365" t="s">
        <v>1103</v>
      </c>
      <c r="C6" s="366" t="s">
        <v>1102</v>
      </c>
      <c r="D6" s="369">
        <v>1.5</v>
      </c>
      <c r="E6" s="369">
        <v>2.73</v>
      </c>
      <c r="F6" s="369">
        <v>0.28999999999999998</v>
      </c>
      <c r="G6" s="369">
        <v>0.06</v>
      </c>
      <c r="H6" s="369">
        <v>0.95</v>
      </c>
      <c r="I6" s="369">
        <v>0.15</v>
      </c>
      <c r="J6" s="369">
        <v>0.03</v>
      </c>
      <c r="K6" s="369">
        <v>0</v>
      </c>
      <c r="L6" s="369">
        <v>0.01</v>
      </c>
      <c r="M6" s="369">
        <v>0.02</v>
      </c>
      <c r="N6" s="369">
        <v>0</v>
      </c>
      <c r="O6" s="369">
        <v>0.62</v>
      </c>
      <c r="P6" s="369">
        <v>0</v>
      </c>
      <c r="Q6" s="975"/>
      <c r="R6" s="975"/>
      <c r="S6" s="975"/>
      <c r="T6" s="975"/>
      <c r="U6" s="975"/>
    </row>
    <row r="7" spans="1:21" s="30" customFormat="1">
      <c r="A7" s="478"/>
      <c r="B7" s="365" t="s">
        <v>1101</v>
      </c>
      <c r="C7" s="366" t="s">
        <v>511</v>
      </c>
      <c r="D7" s="369">
        <v>1.5</v>
      </c>
      <c r="E7" s="369">
        <v>0.45</v>
      </c>
      <c r="F7" s="369">
        <v>0.01</v>
      </c>
      <c r="G7" s="369">
        <v>0</v>
      </c>
      <c r="H7" s="369">
        <v>0.1</v>
      </c>
      <c r="I7" s="369">
        <v>0.18</v>
      </c>
      <c r="J7" s="369">
        <v>0.01</v>
      </c>
      <c r="K7" s="369">
        <v>0</v>
      </c>
      <c r="L7" s="369">
        <v>0</v>
      </c>
      <c r="M7" s="369">
        <v>0</v>
      </c>
      <c r="N7" s="369">
        <v>0.03</v>
      </c>
      <c r="O7" s="369">
        <v>0.03</v>
      </c>
      <c r="P7" s="369">
        <v>0</v>
      </c>
      <c r="Q7" s="975"/>
      <c r="R7" s="975"/>
      <c r="S7" s="975"/>
      <c r="T7" s="975"/>
      <c r="U7" s="975"/>
    </row>
    <row r="8" spans="1:21" s="30" customFormat="1">
      <c r="A8" s="478"/>
      <c r="B8" s="365" t="s">
        <v>1044</v>
      </c>
      <c r="C8" s="366" t="s">
        <v>366</v>
      </c>
      <c r="D8" s="369">
        <v>2</v>
      </c>
      <c r="E8" s="369">
        <v>2.1800000000000002</v>
      </c>
      <c r="F8" s="369">
        <v>0.01</v>
      </c>
      <c r="G8" s="369">
        <v>0</v>
      </c>
      <c r="H8" s="369">
        <v>0.1</v>
      </c>
      <c r="I8" s="369">
        <v>0.06</v>
      </c>
      <c r="J8" s="369">
        <v>0</v>
      </c>
      <c r="K8" s="369">
        <v>0</v>
      </c>
      <c r="L8" s="369">
        <v>0</v>
      </c>
      <c r="M8" s="369">
        <v>0</v>
      </c>
      <c r="N8" s="369">
        <v>0</v>
      </c>
      <c r="O8" s="369">
        <v>0</v>
      </c>
      <c r="P8" s="369">
        <v>0</v>
      </c>
      <c r="Q8" s="975"/>
      <c r="R8" s="975"/>
      <c r="S8" s="975"/>
      <c r="T8" s="975"/>
      <c r="U8" s="975"/>
    </row>
    <row r="9" spans="1:21" s="30" customFormat="1">
      <c r="A9" s="478"/>
      <c r="B9" s="365" t="s">
        <v>400</v>
      </c>
      <c r="C9" s="366" t="s">
        <v>372</v>
      </c>
      <c r="D9" s="369">
        <v>0.5</v>
      </c>
      <c r="E9" s="369">
        <v>0</v>
      </c>
      <c r="F9" s="369">
        <v>0</v>
      </c>
      <c r="G9" s="369">
        <v>0</v>
      </c>
      <c r="H9" s="369">
        <v>0</v>
      </c>
      <c r="I9" s="369">
        <v>0.11</v>
      </c>
      <c r="J9" s="369">
        <v>0</v>
      </c>
      <c r="K9" s="369">
        <v>0</v>
      </c>
      <c r="L9" s="369">
        <v>0</v>
      </c>
      <c r="M9" s="369">
        <v>0</v>
      </c>
      <c r="N9" s="369">
        <v>0</v>
      </c>
      <c r="O9" s="369">
        <v>0</v>
      </c>
      <c r="P9" s="369">
        <v>0.5</v>
      </c>
      <c r="Q9" s="975"/>
      <c r="R9" s="975"/>
      <c r="S9" s="975"/>
      <c r="T9" s="975"/>
      <c r="U9" s="975"/>
    </row>
    <row r="10" spans="1:21" s="30" customFormat="1">
      <c r="A10" s="478"/>
      <c r="B10" s="365" t="s">
        <v>1100</v>
      </c>
      <c r="C10" s="366" t="s">
        <v>612</v>
      </c>
      <c r="D10" s="369">
        <v>0.75</v>
      </c>
      <c r="E10" s="369">
        <v>0.8</v>
      </c>
      <c r="F10" s="369">
        <v>0.06</v>
      </c>
      <c r="G10" s="369">
        <v>0</v>
      </c>
      <c r="H10" s="369">
        <v>0.14000000000000001</v>
      </c>
      <c r="I10" s="369">
        <v>0.19</v>
      </c>
      <c r="J10" s="369">
        <v>0.01</v>
      </c>
      <c r="K10" s="369">
        <v>0</v>
      </c>
      <c r="L10" s="369">
        <v>0</v>
      </c>
      <c r="M10" s="369">
        <v>0</v>
      </c>
      <c r="N10" s="369">
        <v>0</v>
      </c>
      <c r="O10" s="369">
        <v>0</v>
      </c>
      <c r="P10" s="369">
        <v>0.09</v>
      </c>
      <c r="Q10" s="975"/>
      <c r="R10" s="975"/>
      <c r="S10" s="975"/>
      <c r="T10" s="975"/>
      <c r="U10" s="975"/>
    </row>
    <row r="11" spans="1:21" s="30" customFormat="1">
      <c r="A11" s="478"/>
      <c r="B11" s="365" t="s">
        <v>363</v>
      </c>
      <c r="C11" s="366" t="s">
        <v>362</v>
      </c>
      <c r="D11" s="369">
        <v>0.75</v>
      </c>
      <c r="E11" s="369">
        <v>0.53</v>
      </c>
      <c r="F11" s="369">
        <v>0.06</v>
      </c>
      <c r="G11" s="369">
        <v>0</v>
      </c>
      <c r="H11" s="369">
        <v>0.08</v>
      </c>
      <c r="I11" s="369">
        <v>0.22</v>
      </c>
      <c r="J11" s="369">
        <v>0.01</v>
      </c>
      <c r="K11" s="369">
        <v>0</v>
      </c>
      <c r="L11" s="369">
        <v>0</v>
      </c>
      <c r="M11" s="369">
        <v>0</v>
      </c>
      <c r="N11" s="369">
        <v>0</v>
      </c>
      <c r="O11" s="369">
        <v>0</v>
      </c>
      <c r="P11" s="369">
        <v>0.11</v>
      </c>
      <c r="Q11" s="975"/>
      <c r="R11" s="975"/>
      <c r="S11" s="975"/>
      <c r="T11" s="975"/>
      <c r="U11" s="975"/>
    </row>
    <row r="12" spans="1:21" s="30" customFormat="1">
      <c r="A12" s="478"/>
      <c r="B12" s="365" t="s">
        <v>1094</v>
      </c>
      <c r="C12" s="366" t="s">
        <v>1093</v>
      </c>
      <c r="D12" s="369">
        <v>0.01</v>
      </c>
      <c r="E12" s="369">
        <v>0.04</v>
      </c>
      <c r="F12" s="369">
        <v>0</v>
      </c>
      <c r="G12" s="369">
        <v>0</v>
      </c>
      <c r="H12" s="369">
        <v>0.01</v>
      </c>
      <c r="I12" s="369">
        <v>0.08</v>
      </c>
      <c r="J12" s="369">
        <v>0</v>
      </c>
      <c r="K12" s="369">
        <v>0</v>
      </c>
      <c r="L12" s="369">
        <v>0</v>
      </c>
      <c r="M12" s="369">
        <v>0</v>
      </c>
      <c r="N12" s="369">
        <v>0</v>
      </c>
      <c r="O12" s="369">
        <v>0</v>
      </c>
      <c r="P12" s="369">
        <v>0</v>
      </c>
      <c r="Q12" s="975"/>
      <c r="R12" s="975"/>
      <c r="S12" s="975"/>
      <c r="T12" s="975"/>
      <c r="U12" s="975"/>
    </row>
    <row r="13" spans="1:21" s="30" customFormat="1">
      <c r="A13" s="478"/>
      <c r="B13" s="365" t="s">
        <v>465</v>
      </c>
      <c r="C13" s="366" t="s">
        <v>464</v>
      </c>
      <c r="D13" s="369">
        <v>5</v>
      </c>
      <c r="E13" s="369">
        <v>16.5</v>
      </c>
      <c r="F13" s="369">
        <v>0.01</v>
      </c>
      <c r="G13" s="369">
        <v>0.01</v>
      </c>
      <c r="H13" s="369">
        <v>4.08</v>
      </c>
      <c r="I13" s="369">
        <v>0.5</v>
      </c>
      <c r="J13" s="369">
        <v>0.03</v>
      </c>
      <c r="K13" s="369">
        <v>0</v>
      </c>
      <c r="L13" s="369">
        <v>0</v>
      </c>
      <c r="M13" s="369">
        <v>0</v>
      </c>
      <c r="N13" s="369">
        <v>0</v>
      </c>
      <c r="O13" s="369">
        <v>0</v>
      </c>
      <c r="P13" s="369">
        <v>0</v>
      </c>
      <c r="Q13" s="975"/>
      <c r="R13" s="975"/>
      <c r="S13" s="975"/>
      <c r="T13" s="975"/>
      <c r="U13" s="975"/>
    </row>
    <row r="14" spans="1:21" s="30" customFormat="1">
      <c r="A14" s="478"/>
      <c r="B14" s="365" t="s">
        <v>449</v>
      </c>
      <c r="C14" s="366" t="s">
        <v>447</v>
      </c>
      <c r="D14" s="369">
        <v>20</v>
      </c>
      <c r="E14" s="369">
        <v>5.4</v>
      </c>
      <c r="F14" s="369">
        <v>0.38</v>
      </c>
      <c r="G14" s="369">
        <v>0.06</v>
      </c>
      <c r="H14" s="369">
        <v>1.1399999999999999</v>
      </c>
      <c r="I14" s="369">
        <v>2.2000000000000002</v>
      </c>
      <c r="J14" s="369">
        <v>0.1</v>
      </c>
      <c r="K14" s="369">
        <v>8.8000000000000007</v>
      </c>
      <c r="L14" s="369">
        <v>0.01</v>
      </c>
      <c r="M14" s="369">
        <v>0.01</v>
      </c>
      <c r="N14" s="369">
        <v>11.4</v>
      </c>
      <c r="O14" s="369">
        <v>0.72</v>
      </c>
      <c r="P14" s="369">
        <v>0</v>
      </c>
      <c r="Q14" s="975"/>
      <c r="R14" s="975"/>
      <c r="S14" s="975"/>
      <c r="T14" s="975"/>
      <c r="U14" s="975"/>
    </row>
    <row r="15" spans="1:21" s="30" customFormat="1">
      <c r="A15" s="478"/>
      <c r="B15" s="365" t="s">
        <v>410</v>
      </c>
      <c r="C15" s="366" t="s">
        <v>392</v>
      </c>
      <c r="D15" s="369">
        <v>3.82</v>
      </c>
      <c r="E15" s="369">
        <v>35.18</v>
      </c>
      <c r="F15" s="369">
        <v>0</v>
      </c>
      <c r="G15" s="369">
        <v>3.82</v>
      </c>
      <c r="H15" s="369">
        <v>0</v>
      </c>
      <c r="I15" s="369">
        <v>0</v>
      </c>
      <c r="J15" s="369">
        <v>0</v>
      </c>
      <c r="K15" s="369">
        <v>0</v>
      </c>
      <c r="L15" s="369">
        <v>0</v>
      </c>
      <c r="M15" s="369">
        <v>0</v>
      </c>
      <c r="N15" s="369">
        <v>0</v>
      </c>
      <c r="O15" s="369">
        <v>0</v>
      </c>
      <c r="P15" s="369">
        <v>0</v>
      </c>
      <c r="Q15" s="976"/>
      <c r="R15" s="976"/>
      <c r="S15" s="976"/>
      <c r="T15" s="976"/>
      <c r="U15" s="976"/>
    </row>
    <row r="16" spans="1:21" s="30" customFormat="1">
      <c r="A16" s="478"/>
      <c r="B16" s="182"/>
      <c r="C16" s="484" t="s">
        <v>895</v>
      </c>
      <c r="D16" s="370">
        <f t="shared" ref="D16:P16" si="0">SUM(D3:D15)</f>
        <v>105.83</v>
      </c>
      <c r="E16" s="368">
        <f t="shared" si="0"/>
        <v>198.36</v>
      </c>
      <c r="F16" s="371">
        <f t="shared" si="0"/>
        <v>12</v>
      </c>
      <c r="G16" s="371">
        <f t="shared" si="0"/>
        <v>13.06</v>
      </c>
      <c r="H16" s="371">
        <f t="shared" si="0"/>
        <v>7.01</v>
      </c>
      <c r="I16" s="368">
        <f t="shared" si="0"/>
        <v>15.89</v>
      </c>
      <c r="J16" s="371">
        <f t="shared" si="0"/>
        <v>1.0200000000000002</v>
      </c>
      <c r="K16" s="368">
        <f t="shared" si="0"/>
        <v>37.35</v>
      </c>
      <c r="L16" s="370">
        <f t="shared" si="0"/>
        <v>0.34</v>
      </c>
      <c r="M16" s="370">
        <f t="shared" si="0"/>
        <v>0.19999999999999998</v>
      </c>
      <c r="N16" s="368">
        <f t="shared" si="0"/>
        <v>12.98</v>
      </c>
      <c r="O16" s="371">
        <f t="shared" si="0"/>
        <v>1.48</v>
      </c>
      <c r="P16" s="371">
        <f t="shared" si="0"/>
        <v>0.80999999999999994</v>
      </c>
      <c r="Q16" s="180">
        <v>0</v>
      </c>
      <c r="R16" s="180">
        <v>2</v>
      </c>
      <c r="S16" s="180">
        <v>0</v>
      </c>
      <c r="T16" s="180">
        <v>0</v>
      </c>
      <c r="U16" s="180">
        <v>0</v>
      </c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5"/>
  </mergeCells>
  <phoneticPr fontId="1"/>
  <pageMargins left="0.7" right="0.7" top="0.75" bottom="0.75" header="0.3" footer="0.3"/>
  <pageSetup paperSize="9" scale="61" orientation="landscape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1668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11123</v>
      </c>
      <c r="C3" s="29" t="s">
        <v>2305</v>
      </c>
      <c r="D3" s="10">
        <v>150</v>
      </c>
      <c r="E3" s="210">
        <v>394.5</v>
      </c>
      <c r="F3" s="209">
        <v>28.95</v>
      </c>
      <c r="G3" s="209">
        <v>28.8</v>
      </c>
      <c r="H3" s="209">
        <v>0.3</v>
      </c>
      <c r="I3" s="210">
        <v>6</v>
      </c>
      <c r="J3" s="209">
        <v>0.45</v>
      </c>
      <c r="K3" s="212">
        <v>9</v>
      </c>
      <c r="L3" s="211">
        <v>1.0349999999999999</v>
      </c>
      <c r="M3" s="211">
        <v>0.22500000000000001</v>
      </c>
      <c r="N3" s="210">
        <v>1.5</v>
      </c>
      <c r="O3" s="209">
        <v>0</v>
      </c>
      <c r="P3" s="209">
        <v>0.15</v>
      </c>
      <c r="Q3" s="936"/>
      <c r="R3" s="936"/>
      <c r="S3" s="936"/>
      <c r="T3" s="936"/>
      <c r="U3" s="936"/>
    </row>
    <row r="4" spans="2:21">
      <c r="B4" s="10">
        <v>6150</v>
      </c>
      <c r="C4" s="29" t="s">
        <v>1110</v>
      </c>
      <c r="D4" s="10">
        <v>80</v>
      </c>
      <c r="E4" s="210">
        <v>24</v>
      </c>
      <c r="F4" s="209">
        <v>2.8</v>
      </c>
      <c r="G4" s="209">
        <v>0.16</v>
      </c>
      <c r="H4" s="209">
        <v>4.4000000000000004</v>
      </c>
      <c r="I4" s="210">
        <v>13.6</v>
      </c>
      <c r="J4" s="209">
        <v>0.32</v>
      </c>
      <c r="K4" s="212">
        <v>0.8</v>
      </c>
      <c r="L4" s="211">
        <v>3.2000000000000001E-2</v>
      </c>
      <c r="M4" s="211">
        <v>7.1999999999999995E-2</v>
      </c>
      <c r="N4" s="210">
        <v>6.4</v>
      </c>
      <c r="O4" s="209">
        <v>2.64</v>
      </c>
      <c r="P4" s="209">
        <v>0</v>
      </c>
      <c r="Q4" s="936"/>
      <c r="R4" s="936"/>
      <c r="S4" s="936"/>
      <c r="T4" s="936"/>
      <c r="U4" s="936"/>
    </row>
    <row r="5" spans="2:21">
      <c r="B5" s="10">
        <v>8013</v>
      </c>
      <c r="C5" s="29" t="s">
        <v>1109</v>
      </c>
      <c r="D5" s="10">
        <v>4</v>
      </c>
      <c r="E5" s="210">
        <v>7.28</v>
      </c>
      <c r="F5" s="209">
        <v>0.77200000000000002</v>
      </c>
      <c r="G5" s="209">
        <v>0.14800000000000002</v>
      </c>
      <c r="H5" s="209">
        <v>2.536</v>
      </c>
      <c r="I5" s="210">
        <v>0.4</v>
      </c>
      <c r="J5" s="209">
        <v>6.8000000000000005E-2</v>
      </c>
      <c r="K5" s="212">
        <v>0</v>
      </c>
      <c r="L5" s="211">
        <v>0.02</v>
      </c>
      <c r="M5" s="211">
        <v>5.5999999999999994E-2</v>
      </c>
      <c r="N5" s="210">
        <v>0</v>
      </c>
      <c r="O5" s="209">
        <v>1.64</v>
      </c>
      <c r="P5" s="209">
        <v>0</v>
      </c>
      <c r="Q5" s="936"/>
      <c r="R5" s="936"/>
      <c r="S5" s="936"/>
      <c r="T5" s="936"/>
      <c r="U5" s="936"/>
    </row>
    <row r="6" spans="2:21">
      <c r="B6" s="10">
        <v>6103</v>
      </c>
      <c r="C6" s="29" t="s">
        <v>352</v>
      </c>
      <c r="D6" s="10">
        <v>10</v>
      </c>
      <c r="E6" s="210">
        <v>3</v>
      </c>
      <c r="F6" s="209">
        <v>0.09</v>
      </c>
      <c r="G6" s="209">
        <v>0.03</v>
      </c>
      <c r="H6" s="209">
        <v>0.66</v>
      </c>
      <c r="I6" s="210">
        <v>1.2</v>
      </c>
      <c r="J6" s="209">
        <v>0.05</v>
      </c>
      <c r="K6" s="212">
        <v>0</v>
      </c>
      <c r="L6" s="211">
        <v>3.0000000000000001E-3</v>
      </c>
      <c r="M6" s="211">
        <v>2E-3</v>
      </c>
      <c r="N6" s="210">
        <v>0.2</v>
      </c>
      <c r="O6" s="209">
        <v>0.21</v>
      </c>
      <c r="P6" s="209">
        <v>0</v>
      </c>
      <c r="Q6" s="936"/>
      <c r="R6" s="936"/>
      <c r="S6" s="936"/>
      <c r="T6" s="936"/>
      <c r="U6" s="936"/>
    </row>
    <row r="7" spans="2:21">
      <c r="B7" s="27">
        <v>6226</v>
      </c>
      <c r="C7" s="37" t="s">
        <v>2306</v>
      </c>
      <c r="D7" s="27">
        <v>5</v>
      </c>
      <c r="E7" s="152">
        <v>1.4</v>
      </c>
      <c r="F7" s="151">
        <v>2.5000000000000001E-2</v>
      </c>
      <c r="G7" s="151">
        <v>5.0000000000000001E-3</v>
      </c>
      <c r="H7" s="151">
        <v>0.36</v>
      </c>
      <c r="I7" s="152">
        <v>1.55</v>
      </c>
      <c r="J7" s="151">
        <v>0.01</v>
      </c>
      <c r="K7" s="154">
        <v>0.05</v>
      </c>
      <c r="L7" s="153">
        <v>2E-3</v>
      </c>
      <c r="M7" s="153">
        <v>2E-3</v>
      </c>
      <c r="N7" s="152">
        <v>0.55000000000000004</v>
      </c>
      <c r="O7" s="151">
        <v>0.11</v>
      </c>
      <c r="P7" s="151">
        <v>0</v>
      </c>
      <c r="Q7" s="936"/>
      <c r="R7" s="936"/>
      <c r="S7" s="936"/>
      <c r="T7" s="936"/>
      <c r="U7" s="936"/>
    </row>
    <row r="8" spans="2:21">
      <c r="B8" s="27">
        <v>14016</v>
      </c>
      <c r="C8" s="37" t="s">
        <v>1108</v>
      </c>
      <c r="D8" s="27">
        <v>25</v>
      </c>
      <c r="E8" s="152">
        <v>235.25</v>
      </c>
      <c r="F8" s="151">
        <v>0</v>
      </c>
      <c r="G8" s="151">
        <v>25</v>
      </c>
      <c r="H8" s="151">
        <v>0</v>
      </c>
      <c r="I8" s="152">
        <v>0</v>
      </c>
      <c r="J8" s="151">
        <v>0</v>
      </c>
      <c r="K8" s="154">
        <v>0</v>
      </c>
      <c r="L8" s="153">
        <v>0</v>
      </c>
      <c r="M8" s="153">
        <v>0</v>
      </c>
      <c r="N8" s="152">
        <v>0</v>
      </c>
      <c r="O8" s="151">
        <v>0</v>
      </c>
      <c r="P8" s="151">
        <v>0</v>
      </c>
      <c r="Q8" s="936"/>
      <c r="R8" s="936"/>
      <c r="S8" s="936"/>
      <c r="T8" s="936"/>
      <c r="U8" s="936"/>
    </row>
    <row r="9" spans="2:21">
      <c r="B9" s="27">
        <v>17007</v>
      </c>
      <c r="C9" s="37" t="s">
        <v>359</v>
      </c>
      <c r="D9" s="27">
        <v>18</v>
      </c>
      <c r="E9" s="152">
        <v>12.78</v>
      </c>
      <c r="F9" s="151">
        <v>1.3859999999999999</v>
      </c>
      <c r="G9" s="151">
        <v>0</v>
      </c>
      <c r="H9" s="151">
        <v>1.8179999999999998</v>
      </c>
      <c r="I9" s="152">
        <v>5.22</v>
      </c>
      <c r="J9" s="151">
        <v>0.30599999999999999</v>
      </c>
      <c r="K9" s="154">
        <v>0</v>
      </c>
      <c r="L9" s="153">
        <v>9.0000000000000011E-3</v>
      </c>
      <c r="M9" s="153">
        <v>3.0600000000000002E-2</v>
      </c>
      <c r="N9" s="152">
        <v>0</v>
      </c>
      <c r="O9" s="151">
        <v>0</v>
      </c>
      <c r="P9" s="151">
        <v>2.61</v>
      </c>
      <c r="Q9" s="936"/>
      <c r="R9" s="936"/>
      <c r="S9" s="936"/>
      <c r="T9" s="936"/>
      <c r="U9" s="936"/>
    </row>
    <row r="10" spans="2:21">
      <c r="B10" s="27">
        <v>2034</v>
      </c>
      <c r="C10" s="37" t="s">
        <v>358</v>
      </c>
      <c r="D10" s="27">
        <v>50</v>
      </c>
      <c r="E10" s="152">
        <v>165</v>
      </c>
      <c r="F10" s="151">
        <v>0.05</v>
      </c>
      <c r="G10" s="151">
        <v>0.05</v>
      </c>
      <c r="H10" s="151">
        <v>40.799999999999997</v>
      </c>
      <c r="I10" s="152">
        <v>5</v>
      </c>
      <c r="J10" s="151">
        <v>0.3</v>
      </c>
      <c r="K10" s="154">
        <v>0</v>
      </c>
      <c r="L10" s="153">
        <v>0</v>
      </c>
      <c r="M10" s="153">
        <v>0</v>
      </c>
      <c r="N10" s="152">
        <v>0</v>
      </c>
      <c r="O10" s="151">
        <v>0</v>
      </c>
      <c r="P10" s="151">
        <v>0</v>
      </c>
      <c r="Q10" s="936"/>
      <c r="R10" s="936"/>
      <c r="S10" s="936"/>
      <c r="T10" s="936"/>
      <c r="U10" s="936"/>
    </row>
    <row r="11" spans="2:21">
      <c r="B11" s="27">
        <v>17024</v>
      </c>
      <c r="C11" s="37" t="s">
        <v>1107</v>
      </c>
      <c r="D11" s="27">
        <v>30</v>
      </c>
      <c r="E11" s="152">
        <v>2.1</v>
      </c>
      <c r="F11" s="151">
        <v>0.33</v>
      </c>
      <c r="G11" s="151">
        <v>0.06</v>
      </c>
      <c r="H11" s="151">
        <v>0</v>
      </c>
      <c r="I11" s="152">
        <v>0.6</v>
      </c>
      <c r="J11" s="151">
        <v>0.15</v>
      </c>
      <c r="K11" s="154">
        <v>0</v>
      </c>
      <c r="L11" s="153">
        <v>6.0000000000000001E-3</v>
      </c>
      <c r="M11" s="153">
        <v>2.6999999999999996E-2</v>
      </c>
      <c r="N11" s="152">
        <v>0</v>
      </c>
      <c r="O11" s="151">
        <v>0</v>
      </c>
      <c r="P11" s="151">
        <v>0.03</v>
      </c>
      <c r="Q11" s="936"/>
      <c r="R11" s="936"/>
      <c r="S11" s="936"/>
      <c r="T11" s="936"/>
      <c r="U11" s="936"/>
    </row>
    <row r="12" spans="2:21">
      <c r="B12" s="27">
        <v>12004</v>
      </c>
      <c r="C12" s="37" t="s">
        <v>356</v>
      </c>
      <c r="D12" s="197">
        <v>165</v>
      </c>
      <c r="E12" s="152">
        <v>249.15</v>
      </c>
      <c r="F12" s="151">
        <v>20.295000000000002</v>
      </c>
      <c r="G12" s="151">
        <v>16.995000000000001</v>
      </c>
      <c r="H12" s="151">
        <v>0.495</v>
      </c>
      <c r="I12" s="152">
        <v>84.15</v>
      </c>
      <c r="J12" s="151">
        <v>2.97</v>
      </c>
      <c r="K12" s="154">
        <v>247.5</v>
      </c>
      <c r="L12" s="153">
        <v>9.9000000000000005E-2</v>
      </c>
      <c r="M12" s="153">
        <v>0.70950000000000002</v>
      </c>
      <c r="N12" s="152">
        <v>0</v>
      </c>
      <c r="O12" s="151">
        <v>0</v>
      </c>
      <c r="P12" s="151">
        <v>0.66</v>
      </c>
      <c r="Q12" s="936"/>
      <c r="R12" s="936"/>
      <c r="S12" s="936"/>
      <c r="T12" s="936"/>
      <c r="U12" s="936"/>
    </row>
    <row r="13" spans="2:21">
      <c r="B13" s="27">
        <v>17012</v>
      </c>
      <c r="C13" s="274" t="s">
        <v>353</v>
      </c>
      <c r="D13" s="27">
        <v>1</v>
      </c>
      <c r="E13" s="152">
        <v>0</v>
      </c>
      <c r="F13" s="151">
        <v>0</v>
      </c>
      <c r="G13" s="151">
        <v>0</v>
      </c>
      <c r="H13" s="151">
        <v>0</v>
      </c>
      <c r="I13" s="152">
        <v>0.22</v>
      </c>
      <c r="J13" s="151">
        <v>0</v>
      </c>
      <c r="K13" s="154">
        <v>0</v>
      </c>
      <c r="L13" s="153">
        <v>0</v>
      </c>
      <c r="M13" s="153">
        <v>0</v>
      </c>
      <c r="N13" s="152">
        <v>0</v>
      </c>
      <c r="O13" s="151">
        <v>0</v>
      </c>
      <c r="P13" s="151">
        <v>0.99099999999999999</v>
      </c>
      <c r="Q13" s="936"/>
      <c r="R13" s="936"/>
      <c r="S13" s="936"/>
      <c r="T13" s="936"/>
      <c r="U13" s="936"/>
    </row>
    <row r="14" spans="2:21">
      <c r="B14" s="40">
        <v>14006</v>
      </c>
      <c r="C14" s="242" t="s">
        <v>15</v>
      </c>
      <c r="D14" s="40">
        <v>41</v>
      </c>
      <c r="E14" s="156">
        <v>377.61</v>
      </c>
      <c r="F14" s="155">
        <v>0</v>
      </c>
      <c r="G14" s="155">
        <v>41</v>
      </c>
      <c r="H14" s="155">
        <v>0</v>
      </c>
      <c r="I14" s="156">
        <v>0</v>
      </c>
      <c r="J14" s="155">
        <v>0</v>
      </c>
      <c r="K14" s="158">
        <v>0</v>
      </c>
      <c r="L14" s="157">
        <v>0</v>
      </c>
      <c r="M14" s="157">
        <v>0</v>
      </c>
      <c r="N14" s="156">
        <v>0</v>
      </c>
      <c r="O14" s="155">
        <v>0</v>
      </c>
      <c r="P14" s="155">
        <v>0</v>
      </c>
      <c r="Q14" s="937"/>
      <c r="R14" s="937"/>
      <c r="S14" s="937"/>
      <c r="T14" s="937"/>
      <c r="U14" s="937"/>
    </row>
    <row r="15" spans="2:21">
      <c r="B15" s="170"/>
      <c r="C15" s="484" t="s">
        <v>895</v>
      </c>
      <c r="D15" s="10">
        <v>579</v>
      </c>
      <c r="E15" s="210">
        <v>1472.0700000000002</v>
      </c>
      <c r="F15" s="209">
        <v>54.698</v>
      </c>
      <c r="G15" s="209">
        <v>112.248</v>
      </c>
      <c r="H15" s="209">
        <v>51.368999999999993</v>
      </c>
      <c r="I15" s="210">
        <v>117.94</v>
      </c>
      <c r="J15" s="209">
        <v>4.6240000000000006</v>
      </c>
      <c r="K15" s="212">
        <v>257.35000000000002</v>
      </c>
      <c r="L15" s="211">
        <v>1.2059999999999997</v>
      </c>
      <c r="M15" s="211">
        <v>1.1240999999999999</v>
      </c>
      <c r="N15" s="210">
        <v>8.65</v>
      </c>
      <c r="O15" s="209">
        <v>4.6000000000000005</v>
      </c>
      <c r="P15" s="209">
        <v>4.4409999999999998</v>
      </c>
    </row>
    <row r="16" spans="2:21">
      <c r="C16" s="10"/>
      <c r="D16" s="1"/>
      <c r="E16" s="12"/>
      <c r="F16" s="12"/>
      <c r="G16" s="12"/>
      <c r="H16" s="12"/>
      <c r="I16" s="1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3:16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</sheetData>
  <mergeCells count="1">
    <mergeCell ref="Q3:U14"/>
  </mergeCells>
  <phoneticPr fontId="1"/>
  <pageMargins left="0.7" right="0.7" top="0.75" bottom="0.75" header="0.3" footer="0.3"/>
  <pageSetup paperSize="9" scale="76" orientation="landscape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8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1669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11221</v>
      </c>
      <c r="C3" s="572" t="s">
        <v>2453</v>
      </c>
      <c r="D3" s="441">
        <v>100</v>
      </c>
      <c r="E3" s="248">
        <f ca="1">'[2]11'!E$222*$F3/100</f>
        <v>200</v>
      </c>
      <c r="F3" s="462">
        <f ca="1">'[2]11'!G$222*$F3/100</f>
        <v>16.2</v>
      </c>
      <c r="G3" s="462">
        <f ca="1">'[2]11'!I$222*$F3/100</f>
        <v>14</v>
      </c>
      <c r="H3" s="462">
        <f ca="1">'[2]11'!K$222*$F3/100</f>
        <v>0</v>
      </c>
      <c r="I3" s="248">
        <f ca="1">'[2]11'!O$222*$F3/100</f>
        <v>5</v>
      </c>
      <c r="J3" s="471">
        <f ca="1">'[2]11'!R$222*$F3/100</f>
        <v>0.4</v>
      </c>
      <c r="K3" s="472">
        <f ca="1">'[2]11'!AE$222*$F3/100</f>
        <v>39</v>
      </c>
      <c r="L3" s="473">
        <f ca="1">'[2]11'!AM$222*$F3/100</f>
        <v>7.0000000000000007E-2</v>
      </c>
      <c r="M3" s="474">
        <f ca="1">'[2]11'!AN$222*$F3/100</f>
        <v>0.18</v>
      </c>
      <c r="N3" s="472">
        <f ca="1">'[2]11'!AV$222*$F3/100</f>
        <v>3</v>
      </c>
      <c r="O3" s="475">
        <f ca="1">'[2]11'!BC$222*$F3/100</f>
        <v>0</v>
      </c>
      <c r="P3" s="475">
        <f ca="1">'[2]11'!BD$222*$F3/100</f>
        <v>0.1</v>
      </c>
      <c r="Q3" s="936"/>
      <c r="R3" s="936"/>
      <c r="S3" s="936"/>
      <c r="T3" s="936"/>
      <c r="U3" s="936"/>
    </row>
    <row r="4" spans="2:21">
      <c r="B4" s="441">
        <v>17007</v>
      </c>
      <c r="C4" s="572" t="s">
        <v>5</v>
      </c>
      <c r="D4" s="441">
        <v>3</v>
      </c>
      <c r="E4" s="248">
        <f ca="1">'[2]17'!E$8*$F4/100</f>
        <v>2.13</v>
      </c>
      <c r="F4" s="462">
        <f ca="1">'[2]17'!G$8*$F4/100</f>
        <v>0.23100000000000001</v>
      </c>
      <c r="G4" s="462">
        <f ca="1">'[2]17'!I$8*$F4/100</f>
        <v>0</v>
      </c>
      <c r="H4" s="462">
        <f ca="1">'[2]17'!K$8*$F4/100</f>
        <v>0.30299999999999999</v>
      </c>
      <c r="I4" s="248">
        <f ca="1">'[2]17'!O$8*$F4/100</f>
        <v>0.87</v>
      </c>
      <c r="J4" s="471">
        <f ca="1">'[2]17'!R$8*$F4/100</f>
        <v>5.0999999999999997E-2</v>
      </c>
      <c r="K4" s="472">
        <f ca="1">'[2]17'!AE$8*$F4/100</f>
        <v>0</v>
      </c>
      <c r="L4" s="473">
        <f ca="1">'[2]17'!AM$8*$F4/100</f>
        <v>1.5000000000000002E-3</v>
      </c>
      <c r="M4" s="474">
        <f ca="1">'[2]17'!AN$8*$F4/100</f>
        <v>5.1000000000000004E-3</v>
      </c>
      <c r="N4" s="472">
        <f ca="1">'[2]17'!AV$8*$F4/100</f>
        <v>0</v>
      </c>
      <c r="O4" s="475">
        <f ca="1">'[2]17'!BC$8*$F4/100</f>
        <v>0</v>
      </c>
      <c r="P4" s="475">
        <f ca="1">'[2]17'!BD$8*$F4/100</f>
        <v>0.435</v>
      </c>
      <c r="Q4" s="936"/>
      <c r="R4" s="936"/>
      <c r="S4" s="936"/>
      <c r="T4" s="936"/>
      <c r="U4" s="936"/>
    </row>
    <row r="5" spans="2:21">
      <c r="B5" s="441">
        <v>17012</v>
      </c>
      <c r="C5" s="572" t="s">
        <v>0</v>
      </c>
      <c r="D5" s="441">
        <v>0.5</v>
      </c>
      <c r="E5" s="248">
        <f ca="1">'[2]17'!E$13*$F5/100</f>
        <v>0</v>
      </c>
      <c r="F5" s="462">
        <f ca="1">'[2]17'!G$13*$F5/100</f>
        <v>0</v>
      </c>
      <c r="G5" s="462">
        <f ca="1">'[2]17'!I$13*$F5/100</f>
        <v>0</v>
      </c>
      <c r="H5" s="462">
        <f ca="1">'[2]17'!K$13*$F5/100</f>
        <v>0</v>
      </c>
      <c r="I5" s="248">
        <f ca="1">'[2]17'!O$13*$F5/100</f>
        <v>0.11</v>
      </c>
      <c r="J5" s="471">
        <f ca="1">'[2]17'!R$13*$F5/100</f>
        <v>0</v>
      </c>
      <c r="K5" s="472">
        <f ca="1">'[2]17'!AE$13*$F5/100</f>
        <v>0</v>
      </c>
      <c r="L5" s="473">
        <f ca="1">'[2]17'!AM$13*$F5/100</f>
        <v>0</v>
      </c>
      <c r="M5" s="474">
        <f ca="1">'[2]17'!AN$13*$F5/100</f>
        <v>0</v>
      </c>
      <c r="N5" s="472">
        <f ca="1">'[2]17'!AV$13*$F5/100</f>
        <v>0</v>
      </c>
      <c r="O5" s="475">
        <f ca="1">'[2]17'!BC$13*$F5/100</f>
        <v>0</v>
      </c>
      <c r="P5" s="475">
        <f ca="1">'[2]17'!BD$13*$F5/100</f>
        <v>0.4955</v>
      </c>
      <c r="Q5" s="936"/>
      <c r="R5" s="936"/>
      <c r="S5" s="936"/>
      <c r="T5" s="936"/>
      <c r="U5" s="936"/>
    </row>
    <row r="6" spans="2:21">
      <c r="B6" s="441">
        <v>16001</v>
      </c>
      <c r="C6" s="572" t="s">
        <v>78</v>
      </c>
      <c r="D6" s="570">
        <v>3.75</v>
      </c>
      <c r="E6" s="248">
        <f ca="1">'[2]16'!E$2*$F6/100</f>
        <v>4.0875000000000004</v>
      </c>
      <c r="F6" s="462">
        <f ca="1">'[2]16'!G$2*$F6/100</f>
        <v>1.4999999999999999E-2</v>
      </c>
      <c r="G6" s="462">
        <f ca="1">'[2]16'!I$2*$F6/100</f>
        <v>0</v>
      </c>
      <c r="H6" s="462">
        <f ca="1">'[2]16'!K$2*$F6/100</f>
        <v>0.18375</v>
      </c>
      <c r="I6" s="248">
        <f ca="1">'[2]16'!O$2*$F6/100</f>
        <v>0.1125</v>
      </c>
      <c r="J6" s="471">
        <f ca="1">'[2]16'!R$2*$F6/100</f>
        <v>0</v>
      </c>
      <c r="K6" s="472">
        <f ca="1">'[2]16'!AE$2*$F6/100</f>
        <v>0</v>
      </c>
      <c r="L6" s="473">
        <f ca="1">'[2]16'!AM$2*$F6/100</f>
        <v>0</v>
      </c>
      <c r="M6" s="474">
        <f ca="1">'[2]16'!AN$2*$F6/100</f>
        <v>0</v>
      </c>
      <c r="N6" s="472">
        <f ca="1">'[2]16'!AV$2*$F6/100</f>
        <v>0</v>
      </c>
      <c r="O6" s="475">
        <f ca="1">'[2]16'!BC$2*$F6/100</f>
        <v>0</v>
      </c>
      <c r="P6" s="475">
        <f ca="1">'[2]16'!BD$2*$F6/100</f>
        <v>0</v>
      </c>
      <c r="Q6" s="936"/>
      <c r="R6" s="936"/>
      <c r="S6" s="936"/>
      <c r="T6" s="936"/>
      <c r="U6" s="936"/>
    </row>
    <row r="7" spans="2:21">
      <c r="B7" s="441">
        <v>12004</v>
      </c>
      <c r="C7" s="572" t="s">
        <v>1</v>
      </c>
      <c r="D7" s="441">
        <v>5</v>
      </c>
      <c r="E7" s="248">
        <f ca="1">'[2]12'!E$5*$F7/100</f>
        <v>7.55</v>
      </c>
      <c r="F7" s="462">
        <f ca="1">'[2]12'!G$5*$F7/100</f>
        <v>0.61499999999999999</v>
      </c>
      <c r="G7" s="462">
        <f ca="1">'[2]12'!I$5*$F7/100</f>
        <v>0.51500000000000001</v>
      </c>
      <c r="H7" s="462">
        <f ca="1">'[2]12'!K$5*$F7/100</f>
        <v>1.4999999999999999E-2</v>
      </c>
      <c r="I7" s="248">
        <f ca="1">'[2]12'!O$5*$F7/100</f>
        <v>2.5499999999999998</v>
      </c>
      <c r="J7" s="471">
        <f ca="1">'[2]12'!R$5*$F7/100</f>
        <v>0.09</v>
      </c>
      <c r="K7" s="472">
        <f ca="1">'[2]12'!AE$5*$F7/100</f>
        <v>7.5</v>
      </c>
      <c r="L7" s="473">
        <f ca="1">'[2]12'!AM$5*$F7/100</f>
        <v>3.0000000000000001E-3</v>
      </c>
      <c r="M7" s="474">
        <f ca="1">'[2]12'!AN$5*$F7/100</f>
        <v>2.1499999999999998E-2</v>
      </c>
      <c r="N7" s="472">
        <f ca="1">'[2]12'!AV$5*$F7/100</f>
        <v>0</v>
      </c>
      <c r="O7" s="475">
        <f ca="1">'[2]12'!BC$5*$F7/100</f>
        <v>0</v>
      </c>
      <c r="P7" s="475">
        <f ca="1">'[2]12'!BD$5*$F7/100</f>
        <v>0.02</v>
      </c>
      <c r="Q7" s="936"/>
      <c r="R7" s="936"/>
      <c r="S7" s="936"/>
      <c r="T7" s="936"/>
      <c r="U7" s="936"/>
    </row>
    <row r="8" spans="2:21">
      <c r="B8" s="441">
        <v>6103</v>
      </c>
      <c r="C8" s="572" t="s">
        <v>70</v>
      </c>
      <c r="D8" s="441">
        <v>2</v>
      </c>
      <c r="E8" s="248">
        <f ca="1">'[2]6'!E$111*$F8/100</f>
        <v>0.6</v>
      </c>
      <c r="F8" s="462">
        <f ca="1">'[2]6'!G$111*$F8/100</f>
        <v>1.8000000000000002E-2</v>
      </c>
      <c r="G8" s="462">
        <f ca="1">'[2]6'!I$111*$F8/100</f>
        <v>6.0000000000000001E-3</v>
      </c>
      <c r="H8" s="462">
        <f ca="1">'[2]6'!K$111*$F8/100</f>
        <v>0.13200000000000001</v>
      </c>
      <c r="I8" s="248">
        <f ca="1">'[2]6'!O$111*$F8/100</f>
        <v>0.24</v>
      </c>
      <c r="J8" s="471">
        <f ca="1">'[2]6'!R$111*$F8/100</f>
        <v>0.01</v>
      </c>
      <c r="K8" s="472">
        <f ca="1">'[2]6'!AE$111*$F8/100</f>
        <v>0</v>
      </c>
      <c r="L8" s="473">
        <f ca="1">'[2]6'!AM$111*$F8/100</f>
        <v>5.9999999999999995E-4</v>
      </c>
      <c r="M8" s="474">
        <f ca="1">'[2]6'!AN$111*$F8/100</f>
        <v>4.0000000000000002E-4</v>
      </c>
      <c r="N8" s="472">
        <f ca="1">'[2]6'!AV$111*$F8/100</f>
        <v>0.04</v>
      </c>
      <c r="O8" s="475">
        <f ca="1">'[2]6'!BC$111*$F8/100</f>
        <v>4.2000000000000003E-2</v>
      </c>
      <c r="P8" s="475">
        <f ca="1">'[2]6'!BD$111*$F8/100</f>
        <v>0</v>
      </c>
      <c r="Q8" s="936"/>
      <c r="R8" s="936"/>
      <c r="S8" s="936"/>
      <c r="T8" s="936"/>
      <c r="U8" s="936"/>
    </row>
    <row r="9" spans="2:21">
      <c r="B9" s="441">
        <v>2034</v>
      </c>
      <c r="C9" s="572" t="s">
        <v>3</v>
      </c>
      <c r="D9" s="441">
        <v>9</v>
      </c>
      <c r="E9" s="248">
        <f ca="1">'[2]2'!E$35*$F9/100</f>
        <v>29.7</v>
      </c>
      <c r="F9" s="462">
        <f ca="1">'[2]2'!G$35*$F9/100</f>
        <v>9.0000000000000011E-3</v>
      </c>
      <c r="G9" s="462">
        <f ca="1">'[2]2'!I$35*$F9/100</f>
        <v>9.0000000000000011E-3</v>
      </c>
      <c r="H9" s="462">
        <f ca="1">'[2]2'!K$35*$F9/100</f>
        <v>7.3439999999999994</v>
      </c>
      <c r="I9" s="248">
        <f ca="1">'[2]2'!O$35*$F9/100</f>
        <v>0.9</v>
      </c>
      <c r="J9" s="471">
        <f ca="1">'[2]2'!R$35*$F9/100</f>
        <v>5.3999999999999992E-2</v>
      </c>
      <c r="K9" s="472">
        <f ca="1">'[2]2'!AE$35*$F9/100</f>
        <v>0</v>
      </c>
      <c r="L9" s="473">
        <f ca="1">'[2]2'!AM$35*$F9/100</f>
        <v>0</v>
      </c>
      <c r="M9" s="474">
        <f ca="1">'[2]2'!AN$35*$F9/100</f>
        <v>0</v>
      </c>
      <c r="N9" s="472">
        <f ca="1">'[2]2'!AV$35*$F9/100</f>
        <v>0</v>
      </c>
      <c r="O9" s="475">
        <f ca="1">'[2]2'!BC$35*$F9/100</f>
        <v>0</v>
      </c>
      <c r="P9" s="475">
        <f ca="1">'[2]2'!BD$35*$F9/100</f>
        <v>0</v>
      </c>
      <c r="Q9" s="936"/>
      <c r="R9" s="936"/>
      <c r="S9" s="936"/>
      <c r="T9" s="936"/>
      <c r="U9" s="936"/>
    </row>
    <row r="10" spans="2:21">
      <c r="B10" s="441">
        <v>14006</v>
      </c>
      <c r="C10" s="572" t="s">
        <v>15</v>
      </c>
      <c r="D10" s="441">
        <v>4</v>
      </c>
      <c r="E10" s="248">
        <f ca="1">'[2]14'!E$8*$F10/100</f>
        <v>36.840000000000003</v>
      </c>
      <c r="F10" s="462">
        <f ca="1">'[2]14'!G$8*$F10/100</f>
        <v>0</v>
      </c>
      <c r="G10" s="462">
        <f ca="1">'[2]14'!I$8*$F10/100</f>
        <v>4</v>
      </c>
      <c r="H10" s="462">
        <f ca="1">'[2]14'!K$8*$F10/100</f>
        <v>0</v>
      </c>
      <c r="I10" s="248">
        <f ca="1">'[2]14'!O$8*$F10/100</f>
        <v>0</v>
      </c>
      <c r="J10" s="471">
        <f ca="1">'[2]14'!R$8*$F10/100</f>
        <v>0</v>
      </c>
      <c r="K10" s="472">
        <f ca="1">'[2]14'!AE$8*$F10/100</f>
        <v>0</v>
      </c>
      <c r="L10" s="473">
        <f ca="1">'[2]14'!AM$8*$F10/100</f>
        <v>0</v>
      </c>
      <c r="M10" s="474">
        <f ca="1">'[2]14'!AN$8*$F10/100</f>
        <v>0</v>
      </c>
      <c r="N10" s="472">
        <f ca="1">'[2]14'!AV$8*$F10/100</f>
        <v>0</v>
      </c>
      <c r="O10" s="475">
        <f ca="1">'[2]14'!BC$8*$F10/100</f>
        <v>0</v>
      </c>
      <c r="P10" s="475">
        <f ca="1">'[2]14'!BD$8*$F10/100</f>
        <v>0</v>
      </c>
      <c r="Q10" s="936"/>
      <c r="R10" s="936"/>
      <c r="S10" s="936"/>
      <c r="T10" s="936"/>
      <c r="U10" s="936"/>
    </row>
    <row r="11" spans="2:21">
      <c r="B11" s="571">
        <v>6239</v>
      </c>
      <c r="C11" s="573" t="s">
        <v>110</v>
      </c>
      <c r="D11" s="571">
        <v>1</v>
      </c>
      <c r="E11" s="267">
        <f ca="1">'[2]6'!E$255*$F11/100</f>
        <v>0.44</v>
      </c>
      <c r="F11" s="268">
        <f ca="1">'[2]6'!G$255*$F11/100</f>
        <v>3.7000000000000005E-2</v>
      </c>
      <c r="G11" s="268">
        <f ca="1">'[2]6'!I$255*$F11/100</f>
        <v>6.9999999999999993E-3</v>
      </c>
      <c r="H11" s="268">
        <f ca="1">'[2]6'!K$255*$F11/100</f>
        <v>8.199999999999999E-2</v>
      </c>
      <c r="I11" s="267">
        <f ca="1">'[2]6'!O$255*$F11/100</f>
        <v>2.9</v>
      </c>
      <c r="J11" s="268">
        <f ca="1">'[2]6'!R$255*$F11/100</f>
        <v>7.4999999999999997E-2</v>
      </c>
      <c r="K11" s="270">
        <f ca="1">'[2]6'!AE$255*$F11/100</f>
        <v>6.2</v>
      </c>
      <c r="L11" s="271">
        <f ca="1">'[2]6'!AM$255*$F11/100</f>
        <v>1.1999999999999999E-3</v>
      </c>
      <c r="M11" s="272">
        <f ca="1">'[2]6'!AN$255*$F11/100</f>
        <v>2.3999999999999998E-3</v>
      </c>
      <c r="N11" s="270">
        <f ca="1">'[2]6'!AV$255*$F11/100</f>
        <v>1.2</v>
      </c>
      <c r="O11" s="273">
        <f ca="1">'[2]6'!BC$255*$F11/100</f>
        <v>6.8000000000000005E-2</v>
      </c>
      <c r="P11" s="273">
        <f ca="1">'[2]6'!BD$255*$F11/100</f>
        <v>0</v>
      </c>
      <c r="Q11" s="937"/>
      <c r="R11" s="937"/>
      <c r="S11" s="937"/>
      <c r="T11" s="937"/>
      <c r="U11" s="937"/>
    </row>
    <row r="12" spans="2:21">
      <c r="B12" s="165"/>
      <c r="C12" s="484" t="s">
        <v>895</v>
      </c>
      <c r="D12" s="441">
        <f t="shared" ref="D12:P12" si="0">SUM(D3:D11)</f>
        <v>128.25</v>
      </c>
      <c r="E12" s="248">
        <f t="shared" ca="1" si="0"/>
        <v>281.34750000000003</v>
      </c>
      <c r="F12" s="462">
        <f t="shared" ca="1" si="0"/>
        <v>17.125</v>
      </c>
      <c r="G12" s="462">
        <f t="shared" ca="1" si="0"/>
        <v>18.537000000000003</v>
      </c>
      <c r="H12" s="462">
        <f t="shared" ca="1" si="0"/>
        <v>8.0597499999999993</v>
      </c>
      <c r="I12" s="248">
        <f t="shared" ca="1" si="0"/>
        <v>12.682500000000001</v>
      </c>
      <c r="J12" s="471">
        <f t="shared" ca="1" si="0"/>
        <v>0.67999999999999994</v>
      </c>
      <c r="K12" s="472">
        <f t="shared" ca="1" si="0"/>
        <v>52.7</v>
      </c>
      <c r="L12" s="473">
        <f t="shared" ca="1" si="0"/>
        <v>7.6300000000000021E-2</v>
      </c>
      <c r="M12" s="474">
        <f t="shared" ca="1" si="0"/>
        <v>0.2094</v>
      </c>
      <c r="N12" s="472">
        <f t="shared" ca="1" si="0"/>
        <v>4.24</v>
      </c>
      <c r="O12" s="475">
        <f t="shared" ca="1" si="0"/>
        <v>0.11000000000000001</v>
      </c>
      <c r="P12" s="475">
        <f t="shared" ca="1" si="0"/>
        <v>1.0505</v>
      </c>
      <c r="Q12" s="478">
        <v>0</v>
      </c>
      <c r="R12" s="478">
        <v>3</v>
      </c>
      <c r="S12" s="478">
        <v>0</v>
      </c>
      <c r="T12" s="478">
        <v>0</v>
      </c>
      <c r="U12" s="478">
        <v>0</v>
      </c>
    </row>
    <row r="13" spans="2:21">
      <c r="D13" s="14"/>
      <c r="E13" s="14"/>
      <c r="F13" s="14"/>
      <c r="G13" s="14"/>
    </row>
    <row r="14" spans="2:21">
      <c r="C14" s="10"/>
      <c r="D14" s="17"/>
      <c r="E14" s="18"/>
      <c r="F14" s="17"/>
      <c r="G14" s="18"/>
      <c r="H14" s="11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3:16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</sheetData>
  <mergeCells count="1">
    <mergeCell ref="Q3:U11"/>
  </mergeCells>
  <phoneticPr fontId="1"/>
  <pageMargins left="0.7" right="0.7" top="0.75" bottom="0.75" header="0.3" footer="0.3"/>
  <pageSetup paperSize="9" scale="81" orientation="landscape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35.375" style="478" customWidth="1"/>
    <col min="4" max="16" width="11.125" style="478" customWidth="1"/>
    <col min="17" max="16384" width="9" style="478"/>
  </cols>
  <sheetData>
    <row r="1" spans="1:21">
      <c r="B1" s="30" t="s">
        <v>2307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1113</v>
      </c>
      <c r="C3" s="366" t="s">
        <v>1112</v>
      </c>
      <c r="D3" s="369">
        <v>80</v>
      </c>
      <c r="E3" s="369">
        <v>195.2</v>
      </c>
      <c r="F3" s="369">
        <v>15.6</v>
      </c>
      <c r="G3" s="369">
        <v>13.76</v>
      </c>
      <c r="H3" s="369">
        <v>0</v>
      </c>
      <c r="I3" s="369">
        <v>3.2</v>
      </c>
      <c r="J3" s="369">
        <v>0.24</v>
      </c>
      <c r="K3" s="369">
        <v>57.6</v>
      </c>
      <c r="L3" s="369">
        <v>0.04</v>
      </c>
      <c r="M3" s="369">
        <v>0.06</v>
      </c>
      <c r="N3" s="369">
        <v>0.8</v>
      </c>
      <c r="O3" s="369">
        <v>0</v>
      </c>
      <c r="P3" s="369">
        <v>0.08</v>
      </c>
      <c r="Q3" s="974"/>
      <c r="R3" s="980"/>
      <c r="S3" s="980"/>
      <c r="T3" s="980"/>
      <c r="U3" s="980"/>
    </row>
    <row r="4" spans="1:21" s="30" customFormat="1">
      <c r="A4" s="478"/>
      <c r="B4" s="365" t="s">
        <v>1044</v>
      </c>
      <c r="C4" s="366" t="s">
        <v>366</v>
      </c>
      <c r="D4" s="369">
        <v>2</v>
      </c>
      <c r="E4" s="369">
        <v>2.1800000000000002</v>
      </c>
      <c r="F4" s="369">
        <v>0.01</v>
      </c>
      <c r="G4" s="369">
        <v>0</v>
      </c>
      <c r="H4" s="369">
        <v>0.1</v>
      </c>
      <c r="I4" s="369">
        <v>0.06</v>
      </c>
      <c r="J4" s="369">
        <v>0</v>
      </c>
      <c r="K4" s="369">
        <v>0</v>
      </c>
      <c r="L4" s="369">
        <v>0</v>
      </c>
      <c r="M4" s="369">
        <v>0</v>
      </c>
      <c r="N4" s="369">
        <v>0</v>
      </c>
      <c r="O4" s="369">
        <v>0</v>
      </c>
      <c r="P4" s="369">
        <v>0</v>
      </c>
      <c r="Q4" s="972"/>
      <c r="R4" s="972"/>
      <c r="S4" s="972"/>
      <c r="T4" s="972"/>
      <c r="U4" s="972"/>
    </row>
    <row r="5" spans="1:21" s="30" customFormat="1">
      <c r="A5" s="478"/>
      <c r="B5" s="365" t="s">
        <v>1101</v>
      </c>
      <c r="C5" s="366" t="s">
        <v>511</v>
      </c>
      <c r="D5" s="369">
        <v>2</v>
      </c>
      <c r="E5" s="369">
        <v>0.6</v>
      </c>
      <c r="F5" s="369">
        <v>0.02</v>
      </c>
      <c r="G5" s="369">
        <v>0.01</v>
      </c>
      <c r="H5" s="369">
        <v>0.13</v>
      </c>
      <c r="I5" s="369">
        <v>0.24</v>
      </c>
      <c r="J5" s="369">
        <v>0.01</v>
      </c>
      <c r="K5" s="369">
        <v>0</v>
      </c>
      <c r="L5" s="369">
        <v>0</v>
      </c>
      <c r="M5" s="369">
        <v>0</v>
      </c>
      <c r="N5" s="369">
        <v>0.04</v>
      </c>
      <c r="O5" s="369">
        <v>0.04</v>
      </c>
      <c r="P5" s="369">
        <v>0</v>
      </c>
      <c r="Q5" s="972"/>
      <c r="R5" s="972"/>
      <c r="S5" s="972"/>
      <c r="T5" s="972"/>
      <c r="U5" s="972"/>
    </row>
    <row r="6" spans="1:21" s="30" customFormat="1">
      <c r="A6" s="478"/>
      <c r="B6" s="365" t="s">
        <v>400</v>
      </c>
      <c r="C6" s="366" t="s">
        <v>372</v>
      </c>
      <c r="D6" s="369">
        <v>0.5</v>
      </c>
      <c r="E6" s="369">
        <v>0</v>
      </c>
      <c r="F6" s="369">
        <v>0</v>
      </c>
      <c r="G6" s="369">
        <v>0</v>
      </c>
      <c r="H6" s="369">
        <v>0</v>
      </c>
      <c r="I6" s="369">
        <v>0.11</v>
      </c>
      <c r="J6" s="369">
        <v>0</v>
      </c>
      <c r="K6" s="369">
        <v>0</v>
      </c>
      <c r="L6" s="369">
        <v>0</v>
      </c>
      <c r="M6" s="369">
        <v>0</v>
      </c>
      <c r="N6" s="369">
        <v>0</v>
      </c>
      <c r="O6" s="369">
        <v>0</v>
      </c>
      <c r="P6" s="369">
        <v>0.5</v>
      </c>
      <c r="Q6" s="972"/>
      <c r="R6" s="972"/>
      <c r="S6" s="972"/>
      <c r="T6" s="972"/>
      <c r="U6" s="972"/>
    </row>
    <row r="7" spans="1:21" s="30" customFormat="1">
      <c r="A7" s="478"/>
      <c r="B7" s="365" t="s">
        <v>1111</v>
      </c>
      <c r="C7" s="366" t="s">
        <v>506</v>
      </c>
      <c r="D7" s="369">
        <v>0.01</v>
      </c>
      <c r="E7" s="369">
        <v>0.04</v>
      </c>
      <c r="F7" s="369">
        <v>0</v>
      </c>
      <c r="G7" s="369">
        <v>0</v>
      </c>
      <c r="H7" s="369">
        <v>0.01</v>
      </c>
      <c r="I7" s="369">
        <v>0.03</v>
      </c>
      <c r="J7" s="369">
        <v>0</v>
      </c>
      <c r="K7" s="369">
        <v>0</v>
      </c>
      <c r="L7" s="369">
        <v>0</v>
      </c>
      <c r="M7" s="369">
        <v>0</v>
      </c>
      <c r="N7" s="369">
        <v>0</v>
      </c>
      <c r="O7" s="369">
        <v>0</v>
      </c>
      <c r="P7" s="369">
        <v>0</v>
      </c>
      <c r="Q7" s="972"/>
      <c r="R7" s="972"/>
      <c r="S7" s="972"/>
      <c r="T7" s="972"/>
      <c r="U7" s="972"/>
    </row>
    <row r="8" spans="1:21" s="30" customFormat="1">
      <c r="A8" s="478"/>
      <c r="B8" s="365" t="s">
        <v>465</v>
      </c>
      <c r="C8" s="366" t="s">
        <v>464</v>
      </c>
      <c r="D8" s="369">
        <v>5</v>
      </c>
      <c r="E8" s="369">
        <v>16.5</v>
      </c>
      <c r="F8" s="369">
        <v>0.01</v>
      </c>
      <c r="G8" s="369">
        <v>0.01</v>
      </c>
      <c r="H8" s="369">
        <v>4.08</v>
      </c>
      <c r="I8" s="369">
        <v>0.5</v>
      </c>
      <c r="J8" s="369">
        <v>0.03</v>
      </c>
      <c r="K8" s="369">
        <v>0</v>
      </c>
      <c r="L8" s="369">
        <v>0</v>
      </c>
      <c r="M8" s="369">
        <v>0</v>
      </c>
      <c r="N8" s="369">
        <v>0</v>
      </c>
      <c r="O8" s="369">
        <v>0</v>
      </c>
      <c r="P8" s="369">
        <v>0</v>
      </c>
      <c r="Q8" s="972"/>
      <c r="R8" s="972"/>
      <c r="S8" s="972"/>
      <c r="T8" s="972"/>
      <c r="U8" s="972"/>
    </row>
    <row r="9" spans="1:21" s="30" customFormat="1">
      <c r="A9" s="478"/>
      <c r="B9" s="365" t="s">
        <v>479</v>
      </c>
      <c r="C9" s="366" t="s">
        <v>478</v>
      </c>
      <c r="D9" s="369">
        <v>5</v>
      </c>
      <c r="E9" s="369">
        <v>2.35</v>
      </c>
      <c r="F9" s="369">
        <v>0.53</v>
      </c>
      <c r="G9" s="369">
        <v>0</v>
      </c>
      <c r="H9" s="369">
        <v>0.02</v>
      </c>
      <c r="I9" s="369">
        <v>0.3</v>
      </c>
      <c r="J9" s="369">
        <v>0</v>
      </c>
      <c r="K9" s="369">
        <v>0</v>
      </c>
      <c r="L9" s="369">
        <v>0</v>
      </c>
      <c r="M9" s="369">
        <v>0.02</v>
      </c>
      <c r="N9" s="369">
        <v>0</v>
      </c>
      <c r="O9" s="369">
        <v>0</v>
      </c>
      <c r="P9" s="369">
        <v>0.03</v>
      </c>
      <c r="Q9" s="972"/>
      <c r="R9" s="972"/>
      <c r="S9" s="972"/>
      <c r="T9" s="972"/>
      <c r="U9" s="972"/>
    </row>
    <row r="10" spans="1:21" s="30" customFormat="1">
      <c r="A10" s="478"/>
      <c r="B10" s="365" t="s">
        <v>410</v>
      </c>
      <c r="C10" s="366" t="s">
        <v>392</v>
      </c>
      <c r="D10" s="369">
        <v>5.97</v>
      </c>
      <c r="E10" s="369">
        <v>54.98</v>
      </c>
      <c r="F10" s="369">
        <v>0</v>
      </c>
      <c r="G10" s="369">
        <v>5.97</v>
      </c>
      <c r="H10" s="369">
        <v>0</v>
      </c>
      <c r="I10" s="369">
        <v>0</v>
      </c>
      <c r="J10" s="369">
        <v>0</v>
      </c>
      <c r="K10" s="369">
        <v>0</v>
      </c>
      <c r="L10" s="369">
        <v>0</v>
      </c>
      <c r="M10" s="369">
        <v>0</v>
      </c>
      <c r="N10" s="369">
        <v>0</v>
      </c>
      <c r="O10" s="369">
        <v>0</v>
      </c>
      <c r="P10" s="369">
        <v>0</v>
      </c>
      <c r="Q10" s="973"/>
      <c r="R10" s="973"/>
      <c r="S10" s="973"/>
      <c r="T10" s="973"/>
      <c r="U10" s="973"/>
    </row>
    <row r="11" spans="1:21" s="30" customFormat="1">
      <c r="A11" s="478"/>
      <c r="B11" s="182"/>
      <c r="C11" s="484" t="s">
        <v>895</v>
      </c>
      <c r="D11" s="370">
        <f t="shared" ref="D11:P11" si="0">SUM(D1:D10)</f>
        <v>100.48</v>
      </c>
      <c r="E11" s="368">
        <f t="shared" si="0"/>
        <v>271.84999999999997</v>
      </c>
      <c r="F11" s="371">
        <f t="shared" si="0"/>
        <v>16.169999999999998</v>
      </c>
      <c r="G11" s="371">
        <f t="shared" si="0"/>
        <v>19.75</v>
      </c>
      <c r="H11" s="371">
        <f t="shared" si="0"/>
        <v>4.34</v>
      </c>
      <c r="I11" s="368">
        <f t="shared" si="0"/>
        <v>4.4399999999999995</v>
      </c>
      <c r="J11" s="371">
        <f t="shared" si="0"/>
        <v>0.28000000000000003</v>
      </c>
      <c r="K11" s="368">
        <f t="shared" si="0"/>
        <v>57.6</v>
      </c>
      <c r="L11" s="370">
        <f t="shared" si="0"/>
        <v>0.04</v>
      </c>
      <c r="M11" s="370">
        <f t="shared" si="0"/>
        <v>0.08</v>
      </c>
      <c r="N11" s="368">
        <f t="shared" si="0"/>
        <v>0.84000000000000008</v>
      </c>
      <c r="O11" s="371">
        <f t="shared" si="0"/>
        <v>0.04</v>
      </c>
      <c r="P11" s="371">
        <f t="shared" si="0"/>
        <v>0.61</v>
      </c>
      <c r="Q11" s="180">
        <v>0</v>
      </c>
      <c r="R11" s="180">
        <v>2</v>
      </c>
      <c r="S11" s="180">
        <v>0</v>
      </c>
      <c r="T11" s="180">
        <v>0</v>
      </c>
      <c r="U11" s="180">
        <v>0</v>
      </c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1:16" s="30" customFormat="1">
      <c r="A17" s="478"/>
      <c r="B17" s="177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</row>
    <row r="18" spans="1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1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1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1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1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1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1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1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1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1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1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1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  <row r="40" spans="2:16">
      <c r="B40" s="175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</row>
  </sheetData>
  <mergeCells count="1">
    <mergeCell ref="Q3:U10"/>
  </mergeCells>
  <phoneticPr fontId="1"/>
  <pageMargins left="0.7" right="0.7" top="0.75" bottom="0.75" header="0.3" footer="0.3"/>
  <pageSetup paperSize="9" scale="59" orientation="landscape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1670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11130</v>
      </c>
      <c r="C3" s="572" t="s">
        <v>1051</v>
      </c>
      <c r="D3" s="441">
        <v>80</v>
      </c>
      <c r="E3" s="248">
        <f ca="1">'[2]11'!E$131*$F3/100</f>
        <v>146.4</v>
      </c>
      <c r="F3" s="462">
        <f ca="1">'[2]11'!G$131*$F3/100</f>
        <v>16.399999999999999</v>
      </c>
      <c r="G3" s="462">
        <f ca="1">'[2]11'!I$131*$F3/100</f>
        <v>8.16</v>
      </c>
      <c r="H3" s="462">
        <f ca="1">'[2]11'!K$131*$F3/100</f>
        <v>0.16</v>
      </c>
      <c r="I3" s="248">
        <f ca="1">'[2]11'!O$131*$F3/100</f>
        <v>3.2</v>
      </c>
      <c r="J3" s="471">
        <f ca="1">'[2]11'!R$131*$F3/100</f>
        <v>0.56000000000000005</v>
      </c>
      <c r="K3" s="472">
        <f ca="1">'[2]11'!AE$131*$F3/100</f>
        <v>3.2</v>
      </c>
      <c r="L3" s="473">
        <f ca="1">'[2]11'!AM$131*$F3/100</f>
        <v>0.72</v>
      </c>
      <c r="M3" s="474">
        <f ca="1">'[2]11'!AN$131*$F3/100</f>
        <v>0.16800000000000001</v>
      </c>
      <c r="N3" s="472">
        <f ca="1">'[2]11'!AV$131*$F3/100</f>
        <v>0.8</v>
      </c>
      <c r="O3" s="475">
        <f ca="1">'[2]11'!BC$131*$F3/100</f>
        <v>0</v>
      </c>
      <c r="P3" s="475">
        <f ca="1">'[2]11'!BD$131*$F3/100</f>
        <v>0.08</v>
      </c>
      <c r="Q3" s="936"/>
      <c r="R3" s="936"/>
      <c r="S3" s="936"/>
      <c r="T3" s="936"/>
      <c r="U3" s="936"/>
    </row>
    <row r="4" spans="2:21">
      <c r="B4" s="441">
        <v>17007</v>
      </c>
      <c r="C4" s="572" t="s">
        <v>5</v>
      </c>
      <c r="D4" s="441">
        <v>3</v>
      </c>
      <c r="E4" s="248">
        <f ca="1">'[2]17'!E$8*$F4/100</f>
        <v>2.13</v>
      </c>
      <c r="F4" s="462">
        <f ca="1">'[2]17'!G$8*$F4/100</f>
        <v>0.23100000000000001</v>
      </c>
      <c r="G4" s="462">
        <f ca="1">'[2]17'!I$8*$F4/100</f>
        <v>0</v>
      </c>
      <c r="H4" s="462">
        <f ca="1">'[2]17'!K$8*$F4/100</f>
        <v>0.30299999999999999</v>
      </c>
      <c r="I4" s="248">
        <f ca="1">'[2]17'!O$8*$F4/100</f>
        <v>0.87</v>
      </c>
      <c r="J4" s="471">
        <f ca="1">'[2]17'!R$8*$F4/100</f>
        <v>5.0999999999999997E-2</v>
      </c>
      <c r="K4" s="472">
        <f ca="1">'[2]17'!AE$8*$F4/100</f>
        <v>0</v>
      </c>
      <c r="L4" s="473">
        <f ca="1">'[2]17'!AM$8*$F4/100</f>
        <v>1.5000000000000002E-3</v>
      </c>
      <c r="M4" s="474">
        <f ca="1">'[2]17'!AN$8*$F4/100</f>
        <v>5.1000000000000004E-3</v>
      </c>
      <c r="N4" s="472">
        <f ca="1">'[2]17'!AV$8*$F4/100</f>
        <v>0</v>
      </c>
      <c r="O4" s="475">
        <f ca="1">'[2]17'!BC$8*$F4/100</f>
        <v>0</v>
      </c>
      <c r="P4" s="475">
        <f ca="1">'[2]17'!BD$8*$F4/100</f>
        <v>0.435</v>
      </c>
      <c r="Q4" s="936"/>
      <c r="R4" s="936"/>
      <c r="S4" s="936"/>
      <c r="T4" s="936"/>
      <c r="U4" s="936"/>
    </row>
    <row r="5" spans="2:21">
      <c r="B5" s="441">
        <v>16001</v>
      </c>
      <c r="C5" s="572" t="s">
        <v>78</v>
      </c>
      <c r="D5" s="570">
        <v>2.5</v>
      </c>
      <c r="E5" s="248">
        <f ca="1">'[2]16'!E$2*$F5/100</f>
        <v>2.7250000000000001</v>
      </c>
      <c r="F5" s="462">
        <f ca="1">'[2]16'!G$2*$F5/100</f>
        <v>0.01</v>
      </c>
      <c r="G5" s="462">
        <f ca="1">'[2]16'!I$2*$F5/100</f>
        <v>0</v>
      </c>
      <c r="H5" s="462">
        <f ca="1">'[2]16'!K$2*$F5/100</f>
        <v>0.1225</v>
      </c>
      <c r="I5" s="248">
        <f ca="1">'[2]16'!O$2*$F5/100</f>
        <v>7.4999999999999997E-2</v>
      </c>
      <c r="J5" s="471">
        <f ca="1">'[2]16'!R$2*$F5/100</f>
        <v>0</v>
      </c>
      <c r="K5" s="472">
        <f ca="1">'[2]16'!AE$2*$F5/100</f>
        <v>0</v>
      </c>
      <c r="L5" s="473">
        <f ca="1">'[2]16'!AM$2*$F5/100</f>
        <v>0</v>
      </c>
      <c r="M5" s="474">
        <f ca="1">'[2]16'!AN$2*$F5/100</f>
        <v>0</v>
      </c>
      <c r="N5" s="472">
        <f ca="1">'[2]16'!AV$2*$F5/100</f>
        <v>0</v>
      </c>
      <c r="O5" s="475">
        <f ca="1">'[2]16'!BC$2*$F5/100</f>
        <v>0</v>
      </c>
      <c r="P5" s="475">
        <f ca="1">'[2]16'!BD$2*$F5/100</f>
        <v>0</v>
      </c>
      <c r="Q5" s="936"/>
      <c r="R5" s="936"/>
      <c r="S5" s="936"/>
      <c r="T5" s="936"/>
      <c r="U5" s="936"/>
    </row>
    <row r="6" spans="2:21">
      <c r="B6" s="441">
        <v>2034</v>
      </c>
      <c r="C6" s="572" t="s">
        <v>3</v>
      </c>
      <c r="D6" s="441">
        <v>4.5</v>
      </c>
      <c r="E6" s="248">
        <f ca="1">'[2]2'!E$35*$F6/100</f>
        <v>14.85</v>
      </c>
      <c r="F6" s="462">
        <f ca="1">'[2]2'!G$35*$F6/100</f>
        <v>4.5000000000000005E-3</v>
      </c>
      <c r="G6" s="462">
        <f ca="1">'[2]2'!I$35*$F6/100</f>
        <v>4.5000000000000005E-3</v>
      </c>
      <c r="H6" s="462">
        <f ca="1">'[2]2'!K$35*$F6/100</f>
        <v>3.6719999999999997</v>
      </c>
      <c r="I6" s="248">
        <f ca="1">'[2]2'!O$35*$F6/100</f>
        <v>0.45</v>
      </c>
      <c r="J6" s="471">
        <f ca="1">'[2]2'!R$35*$F6/100</f>
        <v>2.6999999999999996E-2</v>
      </c>
      <c r="K6" s="472">
        <f ca="1">'[2]2'!AE$35*$F6/100</f>
        <v>0</v>
      </c>
      <c r="L6" s="473">
        <f ca="1">'[2]2'!AM$35*$F6/100</f>
        <v>0</v>
      </c>
      <c r="M6" s="474">
        <f ca="1">'[2]2'!AN$35*$F6/100</f>
        <v>0</v>
      </c>
      <c r="N6" s="472">
        <f ca="1">'[2]2'!AV$35*$F6/100</f>
        <v>0</v>
      </c>
      <c r="O6" s="475">
        <f ca="1">'[2]2'!BC$35*$F6/100</f>
        <v>0</v>
      </c>
      <c r="P6" s="475">
        <f ca="1">'[2]2'!BD$35*$F6/100</f>
        <v>0</v>
      </c>
      <c r="Q6" s="936"/>
      <c r="R6" s="936"/>
      <c r="S6" s="936"/>
      <c r="T6" s="936"/>
      <c r="U6" s="936"/>
    </row>
    <row r="7" spans="2:21">
      <c r="B7" s="441">
        <v>14006</v>
      </c>
      <c r="C7" s="572" t="s">
        <v>15</v>
      </c>
      <c r="D7" s="441">
        <v>3.2</v>
      </c>
      <c r="E7" s="248">
        <f ca="1">'[2]14'!E$8*$F7/100</f>
        <v>29.472000000000001</v>
      </c>
      <c r="F7" s="462">
        <f ca="1">'[2]14'!G$8*$F7/100</f>
        <v>0</v>
      </c>
      <c r="G7" s="462">
        <f ca="1">'[2]14'!I$8*$F7/100</f>
        <v>3.2</v>
      </c>
      <c r="H7" s="462">
        <f ca="1">'[2]14'!K$8*$F7/100</f>
        <v>0</v>
      </c>
      <c r="I7" s="248">
        <f ca="1">'[2]14'!O$8*$F7/100</f>
        <v>0</v>
      </c>
      <c r="J7" s="471">
        <f ca="1">'[2]14'!R$8*$F7/100</f>
        <v>0</v>
      </c>
      <c r="K7" s="472">
        <f ca="1">'[2]14'!AE$8*$F7/100</f>
        <v>0</v>
      </c>
      <c r="L7" s="473">
        <f ca="1">'[2]14'!AM$8*$F7/100</f>
        <v>0</v>
      </c>
      <c r="M7" s="474">
        <f ca="1">'[2]14'!AN$8*$F7/100</f>
        <v>0</v>
      </c>
      <c r="N7" s="472">
        <f ca="1">'[2]14'!AV$8*$F7/100</f>
        <v>0</v>
      </c>
      <c r="O7" s="475">
        <f ca="1">'[2]14'!BC$8*$F7/100</f>
        <v>0</v>
      </c>
      <c r="P7" s="475">
        <f ca="1">'[2]14'!BD$8*$F7/100</f>
        <v>0</v>
      </c>
      <c r="Q7" s="936"/>
      <c r="R7" s="936"/>
      <c r="S7" s="936"/>
      <c r="T7" s="936"/>
      <c r="U7" s="936"/>
    </row>
    <row r="8" spans="2:21">
      <c r="B8" s="441">
        <v>6153</v>
      </c>
      <c r="C8" s="572" t="s">
        <v>16</v>
      </c>
      <c r="D8" s="441">
        <v>40</v>
      </c>
      <c r="E8" s="248">
        <f ca="1">'[2]6'!E$163*$F8/100</f>
        <v>14.8</v>
      </c>
      <c r="F8" s="462">
        <f ca="1">'[2]6'!G$163*$F8/100</f>
        <v>0.4</v>
      </c>
      <c r="G8" s="462">
        <f ca="1">'[2]6'!I$163*$F8/100</f>
        <v>0.04</v>
      </c>
      <c r="H8" s="462">
        <f ca="1">'[2]6'!K$163*$F8/100</f>
        <v>3.52</v>
      </c>
      <c r="I8" s="248">
        <f ca="1">'[2]6'!O$163*$F8/100</f>
        <v>8.4</v>
      </c>
      <c r="J8" s="471">
        <f ca="1">'[2]6'!R$163*$F8/100</f>
        <v>0.08</v>
      </c>
      <c r="K8" s="472">
        <f ca="1">'[2]6'!AE$163*$F8/100</f>
        <v>0</v>
      </c>
      <c r="L8" s="473">
        <f ca="1">'[2]6'!AM$163*$F8/100</f>
        <v>1.2E-2</v>
      </c>
      <c r="M8" s="474">
        <f ca="1">'[2]6'!AN$163*$F8/100</f>
        <v>4.0000000000000001E-3</v>
      </c>
      <c r="N8" s="472">
        <f ca="1">'[2]6'!AV$163*$F8/100</f>
        <v>3.2</v>
      </c>
      <c r="O8" s="475">
        <f ca="1">'[2]6'!BC$163*$F8/100</f>
        <v>0.64</v>
      </c>
      <c r="P8" s="475">
        <f ca="1">'[2]6'!BD$163*$F8/100</f>
        <v>0</v>
      </c>
      <c r="Q8" s="936"/>
      <c r="R8" s="936"/>
      <c r="S8" s="936"/>
      <c r="T8" s="936"/>
      <c r="U8" s="936"/>
    </row>
    <row r="9" spans="2:21">
      <c r="B9" s="441">
        <v>6214</v>
      </c>
      <c r="C9" s="572" t="s">
        <v>2299</v>
      </c>
      <c r="D9" s="441">
        <v>20</v>
      </c>
      <c r="E9" s="248">
        <f ca="1">'[2]6'!E$230*$F9/100</f>
        <v>7.4</v>
      </c>
      <c r="F9" s="462">
        <f ca="1">'[2]6'!G$230*$F9/100</f>
        <v>0.12</v>
      </c>
      <c r="G9" s="462">
        <f ca="1">'[2]6'!I$230*$F9/100</f>
        <v>0.02</v>
      </c>
      <c r="H9" s="462">
        <f ca="1">'[2]6'!K$230*$F9/100</f>
        <v>1.8</v>
      </c>
      <c r="I9" s="248">
        <f ca="1">'[2]6'!O$230*$F9/100</f>
        <v>5.4</v>
      </c>
      <c r="J9" s="471">
        <f ca="1">'[2]6'!R$230*$F9/100</f>
        <v>0.04</v>
      </c>
      <c r="K9" s="472">
        <f ca="1">'[2]6'!AE$230*$F9/100</f>
        <v>136</v>
      </c>
      <c r="L9" s="473">
        <f ca="1">'[2]6'!AM$230*$F9/100</f>
        <v>8.0000000000000002E-3</v>
      </c>
      <c r="M9" s="474">
        <f ca="1">'[2]6'!AN$230*$F9/100</f>
        <v>8.0000000000000002E-3</v>
      </c>
      <c r="N9" s="472">
        <f ca="1">'[2]6'!AV$230*$F9/100</f>
        <v>0.8</v>
      </c>
      <c r="O9" s="475">
        <f ca="1">'[2]6'!BC$230*$F9/100</f>
        <v>0.5</v>
      </c>
      <c r="P9" s="475">
        <f ca="1">'[2]6'!BD$230*$F9/100</f>
        <v>0.02</v>
      </c>
      <c r="Q9" s="936"/>
      <c r="R9" s="936"/>
      <c r="S9" s="936"/>
      <c r="T9" s="936"/>
      <c r="U9" s="936"/>
    </row>
    <row r="10" spans="2:21">
      <c r="B10" s="441">
        <v>6150</v>
      </c>
      <c r="C10" s="572" t="s">
        <v>75</v>
      </c>
      <c r="D10" s="441">
        <v>15</v>
      </c>
      <c r="E10" s="248">
        <f ca="1">'[2]6'!E$160*$F10/100</f>
        <v>4.5</v>
      </c>
      <c r="F10" s="462">
        <f ca="1">'[2]6'!G$160*$F10/100</f>
        <v>0.52500000000000002</v>
      </c>
      <c r="G10" s="462">
        <f ca="1">'[2]6'!I$160*$F10/100</f>
        <v>0.03</v>
      </c>
      <c r="H10" s="462">
        <f ca="1">'[2]6'!K$160*$F10/100</f>
        <v>0.82499999999999996</v>
      </c>
      <c r="I10" s="248">
        <f ca="1">'[2]6'!O$160*$F10/100</f>
        <v>2.5499999999999998</v>
      </c>
      <c r="J10" s="471">
        <f ca="1">'[2]6'!R$160*$F10/100</f>
        <v>0.06</v>
      </c>
      <c r="K10" s="472">
        <f ca="1">'[2]6'!AE$160*$F10/100</f>
        <v>0.15</v>
      </c>
      <c r="L10" s="473">
        <f ca="1">'[2]6'!AM$160*$F10/100</f>
        <v>6.0000000000000001E-3</v>
      </c>
      <c r="M10" s="474">
        <f ca="1">'[2]6'!AN$160*$F10/100</f>
        <v>1.3499999999999998E-2</v>
      </c>
      <c r="N10" s="472">
        <f ca="1">'[2]6'!AV$160*$F10/100</f>
        <v>1.2</v>
      </c>
      <c r="O10" s="475">
        <f ca="1">'[2]6'!BC$160*$F10/100</f>
        <v>0.495</v>
      </c>
      <c r="P10" s="475">
        <f ca="1">'[2]6'!BD$160*$F10/100</f>
        <v>0</v>
      </c>
      <c r="Q10" s="936"/>
      <c r="R10" s="936"/>
      <c r="S10" s="936"/>
      <c r="T10" s="936"/>
      <c r="U10" s="936"/>
    </row>
    <row r="11" spans="2:21">
      <c r="B11" s="441">
        <v>8011</v>
      </c>
      <c r="C11" s="572" t="s">
        <v>43</v>
      </c>
      <c r="D11" s="441">
        <v>25</v>
      </c>
      <c r="E11" s="248">
        <f ca="1">'[2]8'!E$12*$F11/100</f>
        <v>4.5</v>
      </c>
      <c r="F11" s="462">
        <f ca="1">'[2]8'!G$12*$F11/100</f>
        <v>0.75</v>
      </c>
      <c r="G11" s="462">
        <f ca="1">'[2]8'!I$12*$F11/100</f>
        <v>0.1</v>
      </c>
      <c r="H11" s="462">
        <f ca="1">'[2]8'!K$12*$F11/100</f>
        <v>1.2250000000000001</v>
      </c>
      <c r="I11" s="248">
        <f ca="1">'[2]8'!O$12*$F11/100</f>
        <v>0.75</v>
      </c>
      <c r="J11" s="471">
        <f ca="1">'[2]8'!R$12*$F11/100</f>
        <v>7.4999999999999997E-2</v>
      </c>
      <c r="K11" s="472">
        <f ca="1">'[2]8'!AE$12*$F11/100</f>
        <v>0</v>
      </c>
      <c r="L11" s="473">
        <f ca="1">'[2]8'!AM$12*$F11/100</f>
        <v>2.5000000000000001E-2</v>
      </c>
      <c r="M11" s="474">
        <f ca="1">'[2]8'!AN$12*$F11/100</f>
        <v>4.7500000000000001E-2</v>
      </c>
      <c r="N11" s="472">
        <f ca="1">'[2]8'!AV$12*$F11/100</f>
        <v>2.5</v>
      </c>
      <c r="O11" s="475">
        <f ca="1">'[2]8'!BC$12*$F11/100</f>
        <v>0.875</v>
      </c>
      <c r="P11" s="475">
        <f ca="1">'[2]8'!BD$12*$F11/100</f>
        <v>0</v>
      </c>
      <c r="Q11" s="936"/>
      <c r="R11" s="936"/>
      <c r="S11" s="936"/>
      <c r="T11" s="936"/>
      <c r="U11" s="936"/>
    </row>
    <row r="12" spans="2:21">
      <c r="B12" s="441">
        <v>6245</v>
      </c>
      <c r="C12" s="572" t="s">
        <v>36</v>
      </c>
      <c r="D12" s="441">
        <v>20</v>
      </c>
      <c r="E12" s="248">
        <f ca="1">'[2]6'!E$262*$F12/100</f>
        <v>4.4000000000000004</v>
      </c>
      <c r="F12" s="462">
        <f ca="1">'[2]6'!G$262*$F12/100</f>
        <v>0.18</v>
      </c>
      <c r="G12" s="462">
        <f ca="1">'[2]6'!I$262*$F12/100</f>
        <v>0.04</v>
      </c>
      <c r="H12" s="462">
        <f ca="1">'[2]6'!K$262*$F12/100</f>
        <v>1.02</v>
      </c>
      <c r="I12" s="248">
        <f ca="1">'[2]6'!O$262*$F12/100</f>
        <v>2.2000000000000002</v>
      </c>
      <c r="J12" s="471">
        <f ca="1">'[2]6'!R$262*$F12/100</f>
        <v>0.08</v>
      </c>
      <c r="K12" s="472">
        <f ca="1">'[2]6'!AE$262*$F12/100</f>
        <v>6.6</v>
      </c>
      <c r="L12" s="473">
        <f ca="1">'[2]6'!AM$262*$F12/100</f>
        <v>6.0000000000000001E-3</v>
      </c>
      <c r="M12" s="474">
        <f ca="1">'[2]6'!AN$262*$F12/100</f>
        <v>6.0000000000000001E-3</v>
      </c>
      <c r="N12" s="472">
        <f ca="1">'[2]6'!AV$262*$F12/100</f>
        <v>15.2</v>
      </c>
      <c r="O12" s="475">
        <f ca="1">'[2]6'!BC$262*$F12/100</f>
        <v>0.46</v>
      </c>
      <c r="P12" s="475">
        <f ca="1">'[2]6'!BD$262*$F12/100</f>
        <v>0</v>
      </c>
      <c r="Q12" s="936"/>
      <c r="R12" s="936"/>
      <c r="S12" s="936"/>
      <c r="T12" s="936"/>
      <c r="U12" s="936"/>
    </row>
    <row r="13" spans="2:21">
      <c r="B13" s="441">
        <v>14006</v>
      </c>
      <c r="C13" s="572" t="s">
        <v>15</v>
      </c>
      <c r="D13" s="441">
        <v>6</v>
      </c>
      <c r="E13" s="248">
        <f ca="1">'[2]14'!E$8*$F13/100</f>
        <v>55.26</v>
      </c>
      <c r="F13" s="462">
        <f ca="1">'[2]14'!G$8*$F13/100</f>
        <v>0</v>
      </c>
      <c r="G13" s="462">
        <f ca="1">'[2]14'!I$8*$F13/100</f>
        <v>6</v>
      </c>
      <c r="H13" s="462">
        <f ca="1">'[2]14'!K$8*$F13/100</f>
        <v>0</v>
      </c>
      <c r="I13" s="248">
        <f ca="1">'[2]14'!O$8*$F13/100</f>
        <v>0</v>
      </c>
      <c r="J13" s="471">
        <f ca="1">'[2]14'!R$8*$F13/100</f>
        <v>0</v>
      </c>
      <c r="K13" s="472">
        <f ca="1">'[2]14'!AE$8*$F13/100</f>
        <v>0</v>
      </c>
      <c r="L13" s="473">
        <f ca="1">'[2]14'!AM$8*$F13/100</f>
        <v>0</v>
      </c>
      <c r="M13" s="474">
        <f ca="1">'[2]14'!AN$8*$F13/100</f>
        <v>0</v>
      </c>
      <c r="N13" s="472">
        <f ca="1">'[2]14'!AV$8*$F13/100</f>
        <v>0</v>
      </c>
      <c r="O13" s="475">
        <f ca="1">'[2]14'!BC$8*$F13/100</f>
        <v>0</v>
      </c>
      <c r="P13" s="475">
        <f ca="1">'[2]14'!BD$8*$F13/100</f>
        <v>0</v>
      </c>
      <c r="Q13" s="936"/>
      <c r="R13" s="936"/>
      <c r="S13" s="936"/>
      <c r="T13" s="936"/>
      <c r="U13" s="936"/>
    </row>
    <row r="14" spans="2:21">
      <c r="B14" s="441">
        <v>17024</v>
      </c>
      <c r="C14" s="572" t="s">
        <v>195</v>
      </c>
      <c r="D14" s="441">
        <v>50</v>
      </c>
      <c r="E14" s="248">
        <f ca="1">'[2]17'!E$26*$F14/100</f>
        <v>3.5</v>
      </c>
      <c r="F14" s="462">
        <f ca="1">'[2]17'!G$26*$F14/100</f>
        <v>0.55000000000000004</v>
      </c>
      <c r="G14" s="462">
        <f ca="1">'[2]17'!I$26*$F14/100</f>
        <v>0.1</v>
      </c>
      <c r="H14" s="462">
        <f ca="1">'[2]17'!K$26*$F14/100</f>
        <v>0</v>
      </c>
      <c r="I14" s="248">
        <f ca="1">'[2]17'!O$26*$F14/100</f>
        <v>1</v>
      </c>
      <c r="J14" s="471">
        <f ca="1">'[2]17'!R$26*$F14/100</f>
        <v>0.25</v>
      </c>
      <c r="K14" s="472">
        <f ca="1">'[2]17'!AE$26*$F14/100</f>
        <v>0</v>
      </c>
      <c r="L14" s="473">
        <f ca="1">'[2]17'!AM$26*$F14/100</f>
        <v>0.01</v>
      </c>
      <c r="M14" s="474">
        <f ca="1">'[2]17'!AN$26*$F14/100</f>
        <v>4.4999999999999998E-2</v>
      </c>
      <c r="N14" s="472">
        <f ca="1">'[2]17'!AV$26*$F14/100</f>
        <v>0</v>
      </c>
      <c r="O14" s="475">
        <f ca="1">'[2]17'!BC$26*$F14/100</f>
        <v>0</v>
      </c>
      <c r="P14" s="475">
        <f ca="1">'[2]17'!BD$26*$F14/100</f>
        <v>0.05</v>
      </c>
      <c r="Q14" s="936"/>
      <c r="R14" s="936"/>
      <c r="S14" s="936"/>
      <c r="T14" s="936"/>
      <c r="U14" s="936"/>
    </row>
    <row r="15" spans="2:21">
      <c r="B15" s="441">
        <v>17007</v>
      </c>
      <c r="C15" s="572" t="s">
        <v>5</v>
      </c>
      <c r="D15" s="441">
        <v>18</v>
      </c>
      <c r="E15" s="248">
        <f ca="1">'[2]17'!E$8*$F15/100</f>
        <v>12.78</v>
      </c>
      <c r="F15" s="462">
        <f ca="1">'[2]17'!G$8*$F15/100</f>
        <v>1.3859999999999999</v>
      </c>
      <c r="G15" s="462">
        <f ca="1">'[2]17'!I$8*$F15/100</f>
        <v>0</v>
      </c>
      <c r="H15" s="462">
        <f ca="1">'[2]17'!K$8*$F15/100</f>
        <v>1.8179999999999998</v>
      </c>
      <c r="I15" s="248">
        <f ca="1">'[2]17'!O$8*$F15/100</f>
        <v>5.22</v>
      </c>
      <c r="J15" s="471">
        <f ca="1">'[2]17'!R$8*$F15/100</f>
        <v>0.30599999999999999</v>
      </c>
      <c r="K15" s="472">
        <f ca="1">'[2]17'!AE$8*$F15/100</f>
        <v>0</v>
      </c>
      <c r="L15" s="473">
        <f ca="1">'[2]17'!AM$8*$F15/100</f>
        <v>9.0000000000000011E-3</v>
      </c>
      <c r="M15" s="474">
        <f ca="1">'[2]17'!AN$8*$F15/100</f>
        <v>3.0600000000000002E-2</v>
      </c>
      <c r="N15" s="472">
        <f ca="1">'[2]17'!AV$8*$F15/100</f>
        <v>0</v>
      </c>
      <c r="O15" s="475">
        <f ca="1">'[2]17'!BC$8*$F15/100</f>
        <v>0</v>
      </c>
      <c r="P15" s="475">
        <f ca="1">'[2]17'!BD$8*$F15/100</f>
        <v>2.61</v>
      </c>
      <c r="Q15" s="936"/>
      <c r="R15" s="936"/>
      <c r="S15" s="936"/>
      <c r="T15" s="936"/>
      <c r="U15" s="936"/>
    </row>
    <row r="16" spans="2:21">
      <c r="B16" s="441">
        <v>3003</v>
      </c>
      <c r="C16" s="572" t="s">
        <v>4</v>
      </c>
      <c r="D16" s="441">
        <v>9</v>
      </c>
      <c r="E16" s="248">
        <f ca="1">'[2]3'!E$4*$F16/100</f>
        <v>34.56</v>
      </c>
      <c r="F16" s="462">
        <f ca="1">'[2]3'!G$4*$F16/100</f>
        <v>0</v>
      </c>
      <c r="G16" s="462">
        <f ca="1">'[2]3'!I$4*$F16/100</f>
        <v>0</v>
      </c>
      <c r="H16" s="462">
        <f ca="1">'[2]3'!K$4*$F16/100</f>
        <v>8.9280000000000008</v>
      </c>
      <c r="I16" s="248">
        <f ca="1">'[2]3'!O$4*$F16/100</f>
        <v>0.09</v>
      </c>
      <c r="J16" s="471">
        <f ca="1">'[2]3'!R$4*$F16/100</f>
        <v>0</v>
      </c>
      <c r="K16" s="472">
        <f ca="1">'[2]3'!AE$4*$F16/100</f>
        <v>0</v>
      </c>
      <c r="L16" s="473">
        <f ca="1">'[2]3'!AM$4*$F16/100</f>
        <v>0</v>
      </c>
      <c r="M16" s="474">
        <f ca="1">'[2]3'!AN$4*$F16/100</f>
        <v>0</v>
      </c>
      <c r="N16" s="472">
        <f ca="1">'[2]3'!AV$4*$F16/100</f>
        <v>0</v>
      </c>
      <c r="O16" s="475">
        <f ca="1">'[2]3'!BC$4*$F16/100</f>
        <v>0</v>
      </c>
      <c r="P16" s="475">
        <f ca="1">'[2]3'!BD$4*$F16/100</f>
        <v>0</v>
      </c>
      <c r="Q16" s="936"/>
      <c r="R16" s="936"/>
      <c r="S16" s="936"/>
      <c r="T16" s="936"/>
      <c r="U16" s="936"/>
    </row>
    <row r="17" spans="2:21">
      <c r="B17" s="441">
        <v>17015</v>
      </c>
      <c r="C17" s="572" t="s">
        <v>73</v>
      </c>
      <c r="D17" s="441">
        <v>10</v>
      </c>
      <c r="E17" s="248">
        <f ca="1">'[2]17'!E$17*$F17/100</f>
        <v>2.5</v>
      </c>
      <c r="F17" s="462">
        <f ca="1">'[2]17'!G$17*$F17/100</f>
        <v>0.01</v>
      </c>
      <c r="G17" s="462">
        <f ca="1">'[2]17'!I$17*$F17/100</f>
        <v>0</v>
      </c>
      <c r="H17" s="462">
        <f ca="1">'[2]17'!K$17*$F17/100</f>
        <v>0.24</v>
      </c>
      <c r="I17" s="248">
        <f ca="1">'[2]17'!O$17*$F17/100</f>
        <v>0.2</v>
      </c>
      <c r="J17" s="471">
        <f ca="1">'[2]17'!R$17*$F17/100</f>
        <v>0</v>
      </c>
      <c r="K17" s="472">
        <f ca="1">'[2]17'!AE$17*$F17/100</f>
        <v>0</v>
      </c>
      <c r="L17" s="473">
        <f ca="1">'[2]17'!AM$17*$F17/100</f>
        <v>1E-3</v>
      </c>
      <c r="M17" s="474">
        <f ca="1">'[2]17'!AN$17*$F17/100</f>
        <v>1E-3</v>
      </c>
      <c r="N17" s="472">
        <f ca="1">'[2]17'!AV$17*$F17/100</f>
        <v>0</v>
      </c>
      <c r="O17" s="475">
        <f ca="1">'[2]17'!BC$17*$F17/100</f>
        <v>0</v>
      </c>
      <c r="P17" s="475">
        <f ca="1">'[2]17'!BD$17*$F17/100</f>
        <v>0</v>
      </c>
      <c r="Q17" s="936"/>
      <c r="R17" s="936"/>
      <c r="S17" s="936"/>
      <c r="T17" s="936"/>
      <c r="U17" s="936"/>
    </row>
    <row r="18" spans="2:21">
      <c r="B18" s="571">
        <v>2034</v>
      </c>
      <c r="C18" s="573" t="s">
        <v>3</v>
      </c>
      <c r="D18" s="571">
        <v>2</v>
      </c>
      <c r="E18" s="267">
        <f ca="1">'[2]2'!E$35*$F18/100</f>
        <v>6.6</v>
      </c>
      <c r="F18" s="268">
        <f ca="1">'[2]2'!G$35*$F18/100</f>
        <v>2E-3</v>
      </c>
      <c r="G18" s="268">
        <f ca="1">'[2]2'!I$35*$F18/100</f>
        <v>2E-3</v>
      </c>
      <c r="H18" s="268">
        <f ca="1">'[2]2'!K$35*$F18/100</f>
        <v>1.6319999999999999</v>
      </c>
      <c r="I18" s="267">
        <f ca="1">'[2]2'!O$35*$F18/100</f>
        <v>0.2</v>
      </c>
      <c r="J18" s="268">
        <f ca="1">'[2]2'!R$35*$F18/100</f>
        <v>1.2E-2</v>
      </c>
      <c r="K18" s="270">
        <f ca="1">'[2]2'!AE$35*$F18/100</f>
        <v>0</v>
      </c>
      <c r="L18" s="271">
        <f ca="1">'[2]2'!AM$35*$F18/100</f>
        <v>0</v>
      </c>
      <c r="M18" s="272">
        <f ca="1">'[2]2'!AN$35*$F18/100</f>
        <v>0</v>
      </c>
      <c r="N18" s="270">
        <f ca="1">'[2]2'!AV$35*$F18/100</f>
        <v>0</v>
      </c>
      <c r="O18" s="273">
        <f ca="1">'[2]2'!BC$35*$F18/100</f>
        <v>0</v>
      </c>
      <c r="P18" s="273">
        <f ca="1">'[2]2'!BD$35*$F18/100</f>
        <v>0</v>
      </c>
      <c r="Q18" s="937"/>
      <c r="R18" s="937"/>
      <c r="S18" s="937"/>
      <c r="T18" s="937"/>
      <c r="U18" s="937"/>
    </row>
    <row r="19" spans="2:21">
      <c r="B19" s="165"/>
      <c r="C19" s="484" t="s">
        <v>895</v>
      </c>
      <c r="D19" s="441">
        <f t="shared" ref="D19:P19" si="0">SUM(D3:D18)</f>
        <v>308.2</v>
      </c>
      <c r="E19" s="248">
        <f t="shared" ca="1" si="0"/>
        <v>346.37700000000001</v>
      </c>
      <c r="F19" s="462">
        <f t="shared" ca="1" si="0"/>
        <v>20.5685</v>
      </c>
      <c r="G19" s="462">
        <f t="shared" ca="1" si="0"/>
        <v>17.696499999999997</v>
      </c>
      <c r="H19" s="462">
        <f t="shared" ca="1" si="0"/>
        <v>25.265499999999999</v>
      </c>
      <c r="I19" s="248">
        <f t="shared" ca="1" si="0"/>
        <v>30.605</v>
      </c>
      <c r="J19" s="471">
        <f t="shared" ca="1" si="0"/>
        <v>1.5409999999999999</v>
      </c>
      <c r="K19" s="472">
        <f t="shared" ca="1" si="0"/>
        <v>145.94999999999999</v>
      </c>
      <c r="L19" s="473">
        <f t="shared" ca="1" si="0"/>
        <v>0.79849999999999999</v>
      </c>
      <c r="M19" s="474">
        <f t="shared" ca="1" si="0"/>
        <v>0.32869999999999999</v>
      </c>
      <c r="N19" s="472">
        <f t="shared" ca="1" si="0"/>
        <v>23.7</v>
      </c>
      <c r="O19" s="475">
        <f t="shared" ca="1" si="0"/>
        <v>2.97</v>
      </c>
      <c r="P19" s="475">
        <f t="shared" ca="1" si="0"/>
        <v>3.1949999999999998</v>
      </c>
      <c r="Q19" s="478">
        <v>0</v>
      </c>
      <c r="R19" s="478">
        <v>3</v>
      </c>
      <c r="S19" s="478">
        <v>2</v>
      </c>
      <c r="T19" s="478">
        <v>0</v>
      </c>
      <c r="U19" s="478">
        <v>0</v>
      </c>
    </row>
    <row r="20" spans="2:21">
      <c r="D20" s="14"/>
      <c r="E20" s="14"/>
      <c r="F20" s="14"/>
      <c r="G20" s="14"/>
    </row>
    <row r="21" spans="2:21">
      <c r="C21" s="10"/>
      <c r="D21" s="17"/>
      <c r="E21" s="18"/>
      <c r="F21" s="17"/>
      <c r="G21" s="18"/>
      <c r="H21" s="11"/>
      <c r="I21" s="12"/>
      <c r="J21" s="12"/>
      <c r="K21" s="12"/>
      <c r="L21" s="12"/>
      <c r="M21" s="12"/>
      <c r="N21" s="12"/>
      <c r="O21" s="12"/>
      <c r="P21" s="12"/>
    </row>
    <row r="22" spans="2:21">
      <c r="C22" s="10"/>
      <c r="D22" s="1"/>
      <c r="E22" s="12"/>
      <c r="F22" s="12"/>
      <c r="G22" s="12"/>
      <c r="H22" s="12"/>
      <c r="I22" s="1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2:21">
      <c r="C26" s="10"/>
      <c r="D26" s="1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2:21">
      <c r="C27" s="10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2:21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</sheetData>
  <mergeCells count="1">
    <mergeCell ref="Q3:U18"/>
  </mergeCells>
  <phoneticPr fontId="1"/>
  <pageMargins left="0.7" right="0.7" top="0.75" bottom="0.75" header="0.3" footer="0.3"/>
  <pageSetup paperSize="9" scale="79" orientation="landscape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1671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11163</v>
      </c>
      <c r="C3" s="572" t="s">
        <v>35</v>
      </c>
      <c r="D3" s="441">
        <v>80</v>
      </c>
      <c r="E3" s="248">
        <f ca="1">'[2]11'!E$164*$F3/100</f>
        <v>176.8</v>
      </c>
      <c r="F3" s="462">
        <f ca="1">'[2]11'!G$164*$F3/100</f>
        <v>14.88</v>
      </c>
      <c r="G3" s="462">
        <f ca="1">'[2]11'!I$164*$F3/100</f>
        <v>12.08</v>
      </c>
      <c r="H3" s="462">
        <f ca="1">'[2]11'!K$164*$F3/100</f>
        <v>0</v>
      </c>
      <c r="I3" s="248">
        <f ca="1">'[2]11'!O$164*$F3/100</f>
        <v>4.8</v>
      </c>
      <c r="J3" s="471">
        <f ca="1">'[2]11'!R$164*$F3/100</f>
        <v>0.88</v>
      </c>
      <c r="K3" s="472">
        <f ca="1">'[2]11'!AE$164*$F3/100</f>
        <v>9.6</v>
      </c>
      <c r="L3" s="473">
        <f ca="1">'[2]11'!AM$164*$F3/100</f>
        <v>0.496</v>
      </c>
      <c r="M3" s="474">
        <f ca="1">'[2]11'!AN$164*$F3/100</f>
        <v>0.17600000000000002</v>
      </c>
      <c r="N3" s="472">
        <f ca="1">'[2]11'!AV$164*$F3/100</f>
        <v>1.6</v>
      </c>
      <c r="O3" s="475">
        <f ca="1">'[2]11'!BC$164*$F3/100</f>
        <v>0</v>
      </c>
      <c r="P3" s="475">
        <f ca="1">'[2]11'!BD$164*$F3/100</f>
        <v>0.08</v>
      </c>
      <c r="Q3" s="936"/>
      <c r="R3" s="936"/>
      <c r="S3" s="936"/>
      <c r="T3" s="936"/>
      <c r="U3" s="936"/>
    </row>
    <row r="4" spans="2:21">
      <c r="B4" s="441">
        <v>17007</v>
      </c>
      <c r="C4" s="572" t="s">
        <v>5</v>
      </c>
      <c r="D4" s="441">
        <v>3</v>
      </c>
      <c r="E4" s="248">
        <f ca="1">'[2]17'!E$8*$F4/100</f>
        <v>2.13</v>
      </c>
      <c r="F4" s="462">
        <f ca="1">'[2]17'!G$8*$F4/100</f>
        <v>0.23100000000000001</v>
      </c>
      <c r="G4" s="462">
        <f ca="1">'[2]17'!I$8*$F4/100</f>
        <v>0</v>
      </c>
      <c r="H4" s="462">
        <f ca="1">'[2]17'!K$8*$F4/100</f>
        <v>0.30299999999999999</v>
      </c>
      <c r="I4" s="248">
        <f ca="1">'[2]17'!O$8*$F4/100</f>
        <v>0.87</v>
      </c>
      <c r="J4" s="471">
        <f ca="1">'[2]17'!R$8*$F4/100</f>
        <v>5.0999999999999997E-2</v>
      </c>
      <c r="K4" s="472">
        <f ca="1">'[2]17'!AE$8*$F4/100</f>
        <v>0</v>
      </c>
      <c r="L4" s="473">
        <f ca="1">'[2]17'!AM$8*$F4/100</f>
        <v>1.5000000000000002E-3</v>
      </c>
      <c r="M4" s="474">
        <f ca="1">'[2]17'!AN$8*$F4/100</f>
        <v>5.1000000000000004E-3</v>
      </c>
      <c r="N4" s="472">
        <f ca="1">'[2]17'!AV$8*$F4/100</f>
        <v>0</v>
      </c>
      <c r="O4" s="475">
        <f ca="1">'[2]17'!BC$8*$F4/100</f>
        <v>0</v>
      </c>
      <c r="P4" s="475">
        <f ca="1">'[2]17'!BD$8*$F4/100</f>
        <v>0.435</v>
      </c>
      <c r="Q4" s="936"/>
      <c r="R4" s="936"/>
      <c r="S4" s="936"/>
      <c r="T4" s="936"/>
      <c r="U4" s="936"/>
    </row>
    <row r="5" spans="2:21">
      <c r="B5" s="441">
        <v>16001</v>
      </c>
      <c r="C5" s="572" t="s">
        <v>78</v>
      </c>
      <c r="D5" s="441">
        <v>2.5</v>
      </c>
      <c r="E5" s="248">
        <f ca="1">'[2]16'!E$2*$F5/100</f>
        <v>2.7250000000000001</v>
      </c>
      <c r="F5" s="462">
        <f ca="1">'[2]16'!G$2*$F5/100</f>
        <v>0.01</v>
      </c>
      <c r="G5" s="462">
        <f ca="1">'[2]16'!I$2*$F5/100</f>
        <v>0</v>
      </c>
      <c r="H5" s="462">
        <f ca="1">'[2]16'!K$2*$F5/100</f>
        <v>0.1225</v>
      </c>
      <c r="I5" s="248">
        <f ca="1">'[2]16'!O$2*$F5/100</f>
        <v>7.4999999999999997E-2</v>
      </c>
      <c r="J5" s="471">
        <f ca="1">'[2]16'!R$2*$F5/100</f>
        <v>0</v>
      </c>
      <c r="K5" s="472">
        <f ca="1">'[2]16'!AE$2*$F5/100</f>
        <v>0</v>
      </c>
      <c r="L5" s="473">
        <f ca="1">'[2]16'!AM$2*$F5/100</f>
        <v>0</v>
      </c>
      <c r="M5" s="474">
        <f ca="1">'[2]16'!AN$2*$F5/100</f>
        <v>0</v>
      </c>
      <c r="N5" s="472">
        <f ca="1">'[2]16'!AV$2*$F5/100</f>
        <v>0</v>
      </c>
      <c r="O5" s="475">
        <f ca="1">'[2]16'!BC$2*$F5/100</f>
        <v>0</v>
      </c>
      <c r="P5" s="475">
        <f ca="1">'[2]16'!BD$2*$F5/100</f>
        <v>0</v>
      </c>
      <c r="Q5" s="936"/>
      <c r="R5" s="936"/>
      <c r="S5" s="936"/>
      <c r="T5" s="936"/>
      <c r="U5" s="936"/>
    </row>
    <row r="6" spans="2:21">
      <c r="B6" s="441">
        <v>6227</v>
      </c>
      <c r="C6" s="572" t="s">
        <v>27</v>
      </c>
      <c r="D6" s="441">
        <v>3</v>
      </c>
      <c r="E6" s="248">
        <f ca="1">'[2]6'!E$243*$F6/100</f>
        <v>0.93</v>
      </c>
      <c r="F6" s="462">
        <f ca="1">'[2]6'!G$243*$F6/100</f>
        <v>4.4999999999999998E-2</v>
      </c>
      <c r="G6" s="462">
        <f ca="1">'[2]6'!I$243*$F6/100</f>
        <v>8.9999999999999993E-3</v>
      </c>
      <c r="H6" s="462">
        <f ca="1">'[2]6'!K$243*$F6/100</f>
        <v>0.21</v>
      </c>
      <c r="I6" s="248">
        <f ca="1">'[2]6'!O$243*$F6/100</f>
        <v>1.62</v>
      </c>
      <c r="J6" s="471">
        <f ca="1">'[2]6'!R$243*$F6/100</f>
        <v>2.0999999999999998E-2</v>
      </c>
      <c r="K6" s="472">
        <f ca="1">'[2]6'!AE$243*$F6/100</f>
        <v>4.5</v>
      </c>
      <c r="L6" s="473">
        <f ca="1">'[2]6'!AM$243*$F6/100</f>
        <v>1.5000000000000002E-3</v>
      </c>
      <c r="M6" s="474">
        <f ca="1">'[2]6'!AN$243*$F6/100</f>
        <v>2.7000000000000001E-3</v>
      </c>
      <c r="N6" s="472">
        <f ca="1">'[2]6'!AV$243*$F6/100</f>
        <v>0.93</v>
      </c>
      <c r="O6" s="475">
        <f ca="1">'[2]6'!BC$243*$F6/100</f>
        <v>8.6999999999999994E-2</v>
      </c>
      <c r="P6" s="475">
        <f ca="1">'[2]6'!BD$243*$F6/100</f>
        <v>0</v>
      </c>
      <c r="Q6" s="936"/>
      <c r="R6" s="936"/>
      <c r="S6" s="936"/>
      <c r="T6" s="936"/>
      <c r="U6" s="936"/>
    </row>
    <row r="7" spans="2:21">
      <c r="B7" s="441">
        <v>6103</v>
      </c>
      <c r="C7" s="572" t="s">
        <v>70</v>
      </c>
      <c r="D7" s="441">
        <v>2</v>
      </c>
      <c r="E7" s="248">
        <f ca="1">'[2]6'!E$111*$F7/100</f>
        <v>0.6</v>
      </c>
      <c r="F7" s="462">
        <f ca="1">'[2]6'!G$111*$F7/100</f>
        <v>1.8000000000000002E-2</v>
      </c>
      <c r="G7" s="462">
        <f ca="1">'[2]6'!I$111*$F7/100</f>
        <v>6.0000000000000001E-3</v>
      </c>
      <c r="H7" s="462">
        <f ca="1">'[2]6'!K$111*$F7/100</f>
        <v>0.13200000000000001</v>
      </c>
      <c r="I7" s="248">
        <f ca="1">'[2]6'!O$111*$F7/100</f>
        <v>0.24</v>
      </c>
      <c r="J7" s="471">
        <f ca="1">'[2]6'!R$111*$F7/100</f>
        <v>0.01</v>
      </c>
      <c r="K7" s="472">
        <f ca="1">'[2]6'!AE$111*$F7/100</f>
        <v>0</v>
      </c>
      <c r="L7" s="473">
        <f ca="1">'[2]6'!AM$111*$F7/100</f>
        <v>5.9999999999999995E-4</v>
      </c>
      <c r="M7" s="474">
        <f ca="1">'[2]6'!AN$111*$F7/100</f>
        <v>4.0000000000000002E-4</v>
      </c>
      <c r="N7" s="472">
        <f ca="1">'[2]6'!AV$111*$F7/100</f>
        <v>0.04</v>
      </c>
      <c r="O7" s="475">
        <f ca="1">'[2]6'!BC$111*$F7/100</f>
        <v>4.2000000000000003E-2</v>
      </c>
      <c r="P7" s="475">
        <f ca="1">'[2]6'!BD$111*$F7/100</f>
        <v>0</v>
      </c>
      <c r="Q7" s="936"/>
      <c r="R7" s="936"/>
      <c r="S7" s="936"/>
      <c r="T7" s="936"/>
      <c r="U7" s="936"/>
    </row>
    <row r="8" spans="2:21">
      <c r="B8" s="441">
        <v>12004</v>
      </c>
      <c r="C8" s="572" t="s">
        <v>1</v>
      </c>
      <c r="D8" s="441">
        <v>8</v>
      </c>
      <c r="E8" s="248">
        <f ca="1">'[2]12'!E$5*$F8/100</f>
        <v>12.08</v>
      </c>
      <c r="F8" s="462">
        <f ca="1">'[2]12'!G$5*$F8/100</f>
        <v>0.9840000000000001</v>
      </c>
      <c r="G8" s="462">
        <f ca="1">'[2]12'!I$5*$F8/100</f>
        <v>0.82400000000000007</v>
      </c>
      <c r="H8" s="462">
        <f ca="1">'[2]12'!K$5*$F8/100</f>
        <v>2.4E-2</v>
      </c>
      <c r="I8" s="248">
        <f ca="1">'[2]12'!O$5*$F8/100</f>
        <v>4.08</v>
      </c>
      <c r="J8" s="471">
        <f ca="1">'[2]12'!R$5*$F8/100</f>
        <v>0.14400000000000002</v>
      </c>
      <c r="K8" s="472">
        <f ca="1">'[2]12'!AE$5*$F8/100</f>
        <v>12</v>
      </c>
      <c r="L8" s="473">
        <f ca="1">'[2]12'!AM$5*$F8/100</f>
        <v>4.7999999999999996E-3</v>
      </c>
      <c r="M8" s="474">
        <f ca="1">'[2]12'!AN$5*$F8/100</f>
        <v>3.44E-2</v>
      </c>
      <c r="N8" s="472">
        <f ca="1">'[2]12'!AV$5*$F8/100</f>
        <v>0</v>
      </c>
      <c r="O8" s="475">
        <f ca="1">'[2]12'!BC$5*$F8/100</f>
        <v>0</v>
      </c>
      <c r="P8" s="475">
        <f ca="1">'[2]12'!BD$5*$F8/100</f>
        <v>3.2000000000000001E-2</v>
      </c>
      <c r="Q8" s="936"/>
      <c r="R8" s="936"/>
      <c r="S8" s="936"/>
      <c r="T8" s="936"/>
      <c r="U8" s="936"/>
    </row>
    <row r="9" spans="2:21">
      <c r="B9" s="441">
        <v>2034</v>
      </c>
      <c r="C9" s="572" t="s">
        <v>3</v>
      </c>
      <c r="D9" s="441">
        <v>6</v>
      </c>
      <c r="E9" s="248">
        <f ca="1">'[2]2'!E$35*$F9/100</f>
        <v>19.8</v>
      </c>
      <c r="F9" s="462">
        <f ca="1">'[2]2'!G$35*$F9/100</f>
        <v>6.000000000000001E-3</v>
      </c>
      <c r="G9" s="462">
        <f ca="1">'[2]2'!I$35*$F9/100</f>
        <v>6.000000000000001E-3</v>
      </c>
      <c r="H9" s="462">
        <f ca="1">'[2]2'!K$35*$F9/100</f>
        <v>4.8959999999999999</v>
      </c>
      <c r="I9" s="248">
        <f ca="1">'[2]2'!O$35*$F9/100</f>
        <v>0.6</v>
      </c>
      <c r="J9" s="471">
        <f ca="1">'[2]2'!R$35*$F9/100</f>
        <v>3.5999999999999997E-2</v>
      </c>
      <c r="K9" s="472">
        <f ca="1">'[2]2'!AE$35*$F9/100</f>
        <v>0</v>
      </c>
      <c r="L9" s="473">
        <f ca="1">'[2]2'!AM$35*$F9/100</f>
        <v>0</v>
      </c>
      <c r="M9" s="474">
        <f ca="1">'[2]2'!AN$35*$F9/100</f>
        <v>0</v>
      </c>
      <c r="N9" s="472">
        <f ca="1">'[2]2'!AV$35*$F9/100</f>
        <v>0</v>
      </c>
      <c r="O9" s="475">
        <f ca="1">'[2]2'!BC$35*$F9/100</f>
        <v>0</v>
      </c>
      <c r="P9" s="475">
        <f ca="1">'[2]2'!BD$35*$F9/100</f>
        <v>0</v>
      </c>
      <c r="Q9" s="936"/>
      <c r="R9" s="936"/>
      <c r="S9" s="936"/>
      <c r="T9" s="936"/>
      <c r="U9" s="936"/>
    </row>
    <row r="10" spans="2:21">
      <c r="B10" s="441">
        <v>14006</v>
      </c>
      <c r="C10" s="572" t="s">
        <v>15</v>
      </c>
      <c r="D10" s="441">
        <v>0.8</v>
      </c>
      <c r="E10" s="248">
        <f ca="1">'[2]14'!E$8*$F10/100</f>
        <v>7.3680000000000003</v>
      </c>
      <c r="F10" s="462">
        <f ca="1">'[2]14'!G$8*$F10/100</f>
        <v>0</v>
      </c>
      <c r="G10" s="462">
        <f ca="1">'[2]14'!I$8*$F10/100</f>
        <v>0.8</v>
      </c>
      <c r="H10" s="462">
        <f ca="1">'[2]14'!K$8*$F10/100</f>
        <v>0</v>
      </c>
      <c r="I10" s="248">
        <f ca="1">'[2]14'!O$8*$F10/100</f>
        <v>0</v>
      </c>
      <c r="J10" s="471">
        <f ca="1">'[2]14'!R$8*$F10/100</f>
        <v>0</v>
      </c>
      <c r="K10" s="472">
        <f ca="1">'[2]14'!AE$8*$F10/100</f>
        <v>0</v>
      </c>
      <c r="L10" s="473">
        <f ca="1">'[2]14'!AM$8*$F10/100</f>
        <v>0</v>
      </c>
      <c r="M10" s="474">
        <f ca="1">'[2]14'!AN$8*$F10/100</f>
        <v>0</v>
      </c>
      <c r="N10" s="472">
        <f ca="1">'[2]14'!AV$8*$F10/100</f>
        <v>0</v>
      </c>
      <c r="O10" s="475">
        <f ca="1">'[2]14'!BC$8*$F10/100</f>
        <v>0</v>
      </c>
      <c r="P10" s="475">
        <f ca="1">'[2]14'!BD$8*$F10/100</f>
        <v>0</v>
      </c>
      <c r="Q10" s="936"/>
      <c r="R10" s="936"/>
      <c r="S10" s="936"/>
      <c r="T10" s="936"/>
      <c r="U10" s="936"/>
    </row>
    <row r="11" spans="2:21">
      <c r="B11" s="441">
        <v>17024</v>
      </c>
      <c r="C11" s="572" t="s">
        <v>195</v>
      </c>
      <c r="D11" s="441">
        <v>40</v>
      </c>
      <c r="E11" s="248">
        <f ca="1">'[2]17'!E$26*$F11/100</f>
        <v>2.8</v>
      </c>
      <c r="F11" s="462">
        <f ca="1">'[2]17'!G$26*$F11/100</f>
        <v>0.44</v>
      </c>
      <c r="G11" s="462">
        <f ca="1">'[2]17'!I$26*$F11/100</f>
        <v>0.08</v>
      </c>
      <c r="H11" s="462">
        <f ca="1">'[2]17'!K$26*$F11/100</f>
        <v>0</v>
      </c>
      <c r="I11" s="248">
        <f ca="1">'[2]17'!O$26*$F11/100</f>
        <v>0.8</v>
      </c>
      <c r="J11" s="471">
        <f ca="1">'[2]17'!R$26*$F11/100</f>
        <v>0.2</v>
      </c>
      <c r="K11" s="472">
        <f ca="1">'[2]17'!AE$26*$F11/100</f>
        <v>0</v>
      </c>
      <c r="L11" s="473">
        <f ca="1">'[2]17'!AM$26*$F11/100</f>
        <v>8.0000000000000002E-3</v>
      </c>
      <c r="M11" s="474">
        <f ca="1">'[2]17'!AN$26*$F11/100</f>
        <v>3.5999999999999997E-2</v>
      </c>
      <c r="N11" s="472">
        <f ca="1">'[2]17'!AV$26*$F11/100</f>
        <v>0</v>
      </c>
      <c r="O11" s="475">
        <f ca="1">'[2]17'!BC$26*$F11/100</f>
        <v>0</v>
      </c>
      <c r="P11" s="475">
        <f ca="1">'[2]17'!BD$26*$F11/100</f>
        <v>0.04</v>
      </c>
      <c r="Q11" s="936"/>
      <c r="R11" s="936"/>
      <c r="S11" s="936"/>
      <c r="T11" s="936"/>
      <c r="U11" s="936"/>
    </row>
    <row r="12" spans="2:21">
      <c r="B12" s="441">
        <v>17007</v>
      </c>
      <c r="C12" s="572" t="s">
        <v>5</v>
      </c>
      <c r="D12" s="441">
        <v>9</v>
      </c>
      <c r="E12" s="248">
        <f ca="1">'[2]17'!E$8*$F12/100</f>
        <v>6.39</v>
      </c>
      <c r="F12" s="462">
        <f ca="1">'[2]17'!G$8*$F12/100</f>
        <v>0.69299999999999995</v>
      </c>
      <c r="G12" s="462">
        <f ca="1">'[2]17'!I$8*$F12/100</f>
        <v>0</v>
      </c>
      <c r="H12" s="462">
        <f ca="1">'[2]17'!K$8*$F12/100</f>
        <v>0.90899999999999992</v>
      </c>
      <c r="I12" s="248">
        <f ca="1">'[2]17'!O$8*$F12/100</f>
        <v>2.61</v>
      </c>
      <c r="J12" s="471">
        <f ca="1">'[2]17'!R$8*$F12/100</f>
        <v>0.153</v>
      </c>
      <c r="K12" s="472">
        <f ca="1">'[2]17'!AE$8*$F12/100</f>
        <v>0</v>
      </c>
      <c r="L12" s="473">
        <f ca="1">'[2]17'!AM$8*$F12/100</f>
        <v>4.5000000000000005E-3</v>
      </c>
      <c r="M12" s="474">
        <f ca="1">'[2]17'!AN$8*$F12/100</f>
        <v>1.5300000000000001E-2</v>
      </c>
      <c r="N12" s="472">
        <f ca="1">'[2]17'!AV$8*$F12/100</f>
        <v>0</v>
      </c>
      <c r="O12" s="475">
        <f ca="1">'[2]17'!BC$8*$F12/100</f>
        <v>0</v>
      </c>
      <c r="P12" s="475">
        <f ca="1">'[2]17'!BD$8*$F12/100</f>
        <v>1.3049999999999999</v>
      </c>
      <c r="Q12" s="936"/>
      <c r="R12" s="936"/>
      <c r="S12" s="936"/>
      <c r="T12" s="936"/>
      <c r="U12" s="936"/>
    </row>
    <row r="13" spans="2:21">
      <c r="B13" s="441">
        <v>3003</v>
      </c>
      <c r="C13" s="572" t="s">
        <v>4</v>
      </c>
      <c r="D13" s="441">
        <v>6</v>
      </c>
      <c r="E13" s="248">
        <f ca="1">'[2]3'!E$4*$F13/100</f>
        <v>23.04</v>
      </c>
      <c r="F13" s="462">
        <f ca="1">'[2]3'!G$4*$F13/100</f>
        <v>0</v>
      </c>
      <c r="G13" s="462">
        <f ca="1">'[2]3'!I$4*$F13/100</f>
        <v>0</v>
      </c>
      <c r="H13" s="462">
        <f ca="1">'[2]3'!K$4*$F13/100</f>
        <v>5.9520000000000008</v>
      </c>
      <c r="I13" s="248">
        <f ca="1">'[2]3'!O$4*$F13/100</f>
        <v>0.06</v>
      </c>
      <c r="J13" s="471">
        <f ca="1">'[2]3'!R$4*$F13/100</f>
        <v>0</v>
      </c>
      <c r="K13" s="472">
        <f ca="1">'[2]3'!AE$4*$F13/100</f>
        <v>0</v>
      </c>
      <c r="L13" s="473">
        <f ca="1">'[2]3'!AM$4*$F13/100</f>
        <v>0</v>
      </c>
      <c r="M13" s="474">
        <f ca="1">'[2]3'!AN$4*$F13/100</f>
        <v>0</v>
      </c>
      <c r="N13" s="472">
        <f ca="1">'[2]3'!AV$4*$F13/100</f>
        <v>0</v>
      </c>
      <c r="O13" s="475">
        <f ca="1">'[2]3'!BC$4*$F13/100</f>
        <v>0</v>
      </c>
      <c r="P13" s="475">
        <f ca="1">'[2]3'!BD$4*$F13/100</f>
        <v>0</v>
      </c>
      <c r="Q13" s="936"/>
      <c r="R13" s="936"/>
      <c r="S13" s="936"/>
      <c r="T13" s="936"/>
      <c r="U13" s="936"/>
    </row>
    <row r="14" spans="2:21">
      <c r="B14" s="441">
        <v>17015</v>
      </c>
      <c r="C14" s="572" t="s">
        <v>73</v>
      </c>
      <c r="D14" s="441">
        <v>7.5</v>
      </c>
      <c r="E14" s="248">
        <f ca="1">'[2]17'!E$17*$F14/100</f>
        <v>1.875</v>
      </c>
      <c r="F14" s="462">
        <f ca="1">'[2]17'!G$17*$F14/100</f>
        <v>7.4999999999999997E-3</v>
      </c>
      <c r="G14" s="462">
        <f ca="1">'[2]17'!I$17*$F14/100</f>
        <v>0</v>
      </c>
      <c r="H14" s="462">
        <f ca="1">'[2]17'!K$17*$F14/100</f>
        <v>0.18</v>
      </c>
      <c r="I14" s="248">
        <f ca="1">'[2]17'!O$17*$F14/100</f>
        <v>0.15</v>
      </c>
      <c r="J14" s="471">
        <f ca="1">'[2]17'!R$17*$F14/100</f>
        <v>0</v>
      </c>
      <c r="K14" s="472">
        <f ca="1">'[2]17'!AE$17*$F14/100</f>
        <v>0</v>
      </c>
      <c r="L14" s="473">
        <f ca="1">'[2]17'!AM$17*$F14/100</f>
        <v>7.5000000000000002E-4</v>
      </c>
      <c r="M14" s="474">
        <f ca="1">'[2]17'!AN$17*$F14/100</f>
        <v>7.5000000000000002E-4</v>
      </c>
      <c r="N14" s="472">
        <f ca="1">'[2]17'!AV$17*$F14/100</f>
        <v>0</v>
      </c>
      <c r="O14" s="475">
        <f ca="1">'[2]17'!BC$17*$F14/100</f>
        <v>0</v>
      </c>
      <c r="P14" s="475">
        <f ca="1">'[2]17'!BD$17*$F14/100</f>
        <v>0</v>
      </c>
      <c r="Q14" s="936"/>
      <c r="R14" s="936"/>
      <c r="S14" s="936"/>
      <c r="T14" s="936"/>
      <c r="U14" s="936"/>
    </row>
    <row r="15" spans="2:21">
      <c r="B15" s="441">
        <v>2034</v>
      </c>
      <c r="C15" s="572" t="s">
        <v>3</v>
      </c>
      <c r="D15" s="441">
        <v>2</v>
      </c>
      <c r="E15" s="248">
        <f ca="1">'[2]2'!E$35*$F15/100</f>
        <v>6.6</v>
      </c>
      <c r="F15" s="462">
        <f ca="1">'[2]2'!G$35*$F15/100</f>
        <v>2E-3</v>
      </c>
      <c r="G15" s="462">
        <f ca="1">'[2]2'!I$35*$F15/100</f>
        <v>2E-3</v>
      </c>
      <c r="H15" s="462">
        <f ca="1">'[2]2'!K$35*$F15/100</f>
        <v>1.6319999999999999</v>
      </c>
      <c r="I15" s="248">
        <f ca="1">'[2]2'!O$35*$F15/100</f>
        <v>0.2</v>
      </c>
      <c r="J15" s="471">
        <f ca="1">'[2]2'!R$35*$F15/100</f>
        <v>1.2E-2</v>
      </c>
      <c r="K15" s="472">
        <f ca="1">'[2]2'!AE$35*$F15/100</f>
        <v>0</v>
      </c>
      <c r="L15" s="473">
        <f ca="1">'[2]2'!AM$35*$F15/100</f>
        <v>0</v>
      </c>
      <c r="M15" s="474">
        <f ca="1">'[2]2'!AN$35*$F15/100</f>
        <v>0</v>
      </c>
      <c r="N15" s="472">
        <f ca="1">'[2]2'!AV$35*$F15/100</f>
        <v>0</v>
      </c>
      <c r="O15" s="475">
        <f ca="1">'[2]2'!BC$35*$F15/100</f>
        <v>0</v>
      </c>
      <c r="P15" s="475">
        <f ca="1">'[2]2'!BD$35*$F15/100</f>
        <v>0</v>
      </c>
      <c r="Q15" s="936"/>
      <c r="R15" s="936"/>
      <c r="S15" s="936"/>
      <c r="T15" s="936"/>
      <c r="U15" s="936"/>
    </row>
    <row r="16" spans="2:21">
      <c r="B16" s="571">
        <v>6313</v>
      </c>
      <c r="C16" s="573" t="s">
        <v>318</v>
      </c>
      <c r="D16" s="571">
        <v>5</v>
      </c>
      <c r="E16" s="267">
        <f ca="1">'[2]6'!E$335*$F16/100</f>
        <v>0.7</v>
      </c>
      <c r="F16" s="268">
        <f ca="1">'[2]6'!G$335*$F16/100</f>
        <v>8.5000000000000006E-2</v>
      </c>
      <c r="G16" s="268">
        <f ca="1">'[2]6'!I$335*$F16/100</f>
        <v>0.01</v>
      </c>
      <c r="H16" s="268">
        <f ca="1">'[2]6'!K$335*$F16/100</f>
        <v>0.11</v>
      </c>
      <c r="I16" s="267">
        <f ca="1">'[2]6'!O$335*$F16/100</f>
        <v>2.8</v>
      </c>
      <c r="J16" s="268">
        <f ca="1">'[2]6'!R$335*$F16/100</f>
        <v>0.12</v>
      </c>
      <c r="K16" s="270">
        <f ca="1">'[2]6'!AE$335*$F16/100</f>
        <v>9</v>
      </c>
      <c r="L16" s="271">
        <f ca="1">'[2]6'!AM$335*$F16/100</f>
        <v>3.0000000000000001E-3</v>
      </c>
      <c r="M16" s="272">
        <f ca="1">'[2]6'!AN$335*$F16/100</f>
        <v>6.5000000000000006E-3</v>
      </c>
      <c r="N16" s="270">
        <f ca="1">'[2]6'!AV$335*$F16/100</f>
        <v>0.7</v>
      </c>
      <c r="O16" s="273">
        <f ca="1">'[2]6'!BC$335*$F16/100</f>
        <v>0.09</v>
      </c>
      <c r="P16" s="273">
        <f ca="1">'[2]6'!BD$335*$F16/100</f>
        <v>0</v>
      </c>
      <c r="Q16" s="937"/>
      <c r="R16" s="937"/>
      <c r="S16" s="937"/>
      <c r="T16" s="937"/>
      <c r="U16" s="937"/>
    </row>
    <row r="17" spans="2:21">
      <c r="B17" s="165"/>
      <c r="C17" s="484" t="s">
        <v>895</v>
      </c>
      <c r="D17" s="441">
        <f t="shared" ref="D17:P17" si="0">SUM(D3:D16)</f>
        <v>174.8</v>
      </c>
      <c r="E17" s="248">
        <f t="shared" ca="1" si="0"/>
        <v>263.83800000000002</v>
      </c>
      <c r="F17" s="462">
        <f t="shared" ca="1" si="0"/>
        <v>17.401500000000006</v>
      </c>
      <c r="G17" s="462">
        <f t="shared" ca="1" si="0"/>
        <v>13.817000000000002</v>
      </c>
      <c r="H17" s="462">
        <f t="shared" ca="1" si="0"/>
        <v>14.470499999999999</v>
      </c>
      <c r="I17" s="248">
        <f t="shared" ca="1" si="0"/>
        <v>18.905000000000001</v>
      </c>
      <c r="J17" s="471">
        <f t="shared" ca="1" si="0"/>
        <v>1.6270000000000002</v>
      </c>
      <c r="K17" s="472">
        <f t="shared" ca="1" si="0"/>
        <v>35.1</v>
      </c>
      <c r="L17" s="473">
        <f t="shared" ca="1" si="0"/>
        <v>0.52064999999999995</v>
      </c>
      <c r="M17" s="474">
        <f t="shared" ca="1" si="0"/>
        <v>0.27714999999999995</v>
      </c>
      <c r="N17" s="472">
        <f t="shared" ca="1" si="0"/>
        <v>3.2700000000000005</v>
      </c>
      <c r="O17" s="475">
        <f t="shared" ca="1" si="0"/>
        <v>0.219</v>
      </c>
      <c r="P17" s="475">
        <f t="shared" ca="1" si="0"/>
        <v>1.8919999999999999</v>
      </c>
      <c r="Q17" s="478">
        <v>0</v>
      </c>
      <c r="R17" s="478">
        <v>2</v>
      </c>
      <c r="S17" s="478">
        <v>0</v>
      </c>
      <c r="T17" s="478">
        <v>0</v>
      </c>
      <c r="U17" s="478">
        <v>0</v>
      </c>
    </row>
    <row r="18" spans="2:21">
      <c r="D18" s="14"/>
      <c r="E18" s="14"/>
      <c r="F18" s="14"/>
      <c r="G18" s="14"/>
    </row>
    <row r="19" spans="2:21">
      <c r="C19" s="10"/>
      <c r="D19" s="17"/>
      <c r="E19" s="18"/>
      <c r="F19" s="17"/>
      <c r="G19" s="18"/>
      <c r="H19" s="11"/>
      <c r="I19" s="12"/>
      <c r="J19" s="12"/>
      <c r="K19" s="12"/>
      <c r="L19" s="12"/>
      <c r="M19" s="12"/>
      <c r="N19" s="12"/>
      <c r="O19" s="12"/>
      <c r="P19" s="12"/>
    </row>
    <row r="20" spans="2:21">
      <c r="C20" s="10"/>
      <c r="D20" s="1"/>
      <c r="E20" s="12"/>
      <c r="F20" s="12"/>
      <c r="G20" s="12"/>
      <c r="H20" s="12"/>
      <c r="I20" s="1"/>
      <c r="J20" s="12"/>
      <c r="K20" s="12"/>
      <c r="L20" s="12"/>
      <c r="M20" s="12"/>
      <c r="N20" s="12"/>
      <c r="O20" s="12"/>
      <c r="P20" s="12"/>
    </row>
    <row r="21" spans="2:21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2:21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2:21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1">
    <mergeCell ref="Q3:U16"/>
  </mergeCells>
  <phoneticPr fontId="1"/>
  <pageMargins left="0.7" right="0.7" top="0.75" bottom="0.75" header="0.3" footer="0.3"/>
  <pageSetup paperSize="9" scale="79" orientation="landscape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6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9.7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1427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10171</v>
      </c>
      <c r="C3" s="240" t="s">
        <v>1426</v>
      </c>
      <c r="D3" s="240">
        <v>70</v>
      </c>
      <c r="E3" s="240">
        <v>124</v>
      </c>
      <c r="F3" s="240">
        <v>14.1</v>
      </c>
      <c r="G3" s="240">
        <v>6.8</v>
      </c>
      <c r="H3" s="240">
        <v>0.1</v>
      </c>
      <c r="I3" s="240">
        <v>9</v>
      </c>
      <c r="J3" s="240">
        <v>0.6</v>
      </c>
      <c r="K3" s="240">
        <v>8</v>
      </c>
      <c r="L3" s="240">
        <v>0.06</v>
      </c>
      <c r="M3" s="240">
        <v>0.25</v>
      </c>
      <c r="N3" s="240" t="s">
        <v>862</v>
      </c>
      <c r="O3" s="240">
        <v>0</v>
      </c>
      <c r="P3" s="240">
        <v>0.1</v>
      </c>
      <c r="Q3" s="935"/>
      <c r="R3" s="935"/>
      <c r="S3" s="935"/>
      <c r="T3" s="935"/>
      <c r="U3" s="935"/>
    </row>
    <row r="4" spans="2:21">
      <c r="B4" s="240">
        <v>6103</v>
      </c>
      <c r="C4" s="240" t="s">
        <v>2308</v>
      </c>
      <c r="D4" s="240">
        <v>2</v>
      </c>
      <c r="E4" s="240">
        <v>1</v>
      </c>
      <c r="F4" s="240">
        <v>0</v>
      </c>
      <c r="G4" s="240">
        <v>0</v>
      </c>
      <c r="H4" s="240">
        <v>0.1</v>
      </c>
      <c r="I4" s="240">
        <v>0</v>
      </c>
      <c r="J4" s="240">
        <v>0</v>
      </c>
      <c r="K4" s="240" t="s">
        <v>862</v>
      </c>
      <c r="L4" s="240">
        <v>0</v>
      </c>
      <c r="M4" s="240">
        <v>0</v>
      </c>
      <c r="N4" s="240">
        <v>0</v>
      </c>
      <c r="O4" s="240">
        <v>0</v>
      </c>
      <c r="P4" s="240">
        <v>0</v>
      </c>
      <c r="Q4" s="936"/>
      <c r="R4" s="936"/>
      <c r="S4" s="936"/>
      <c r="T4" s="936"/>
      <c r="U4" s="936"/>
    </row>
    <row r="5" spans="2:21">
      <c r="B5" s="240">
        <v>16001</v>
      </c>
      <c r="C5" s="240" t="s">
        <v>999</v>
      </c>
      <c r="D5" s="240">
        <v>2.5</v>
      </c>
      <c r="E5" s="240">
        <v>3</v>
      </c>
      <c r="F5" s="240">
        <v>0</v>
      </c>
      <c r="G5" s="240" t="s">
        <v>862</v>
      </c>
      <c r="H5" s="240">
        <v>0.1</v>
      </c>
      <c r="I5" s="240">
        <v>0</v>
      </c>
      <c r="J5" s="240" t="s">
        <v>862</v>
      </c>
      <c r="K5" s="240">
        <v>0</v>
      </c>
      <c r="L5" s="240" t="s">
        <v>862</v>
      </c>
      <c r="M5" s="240">
        <v>0</v>
      </c>
      <c r="N5" s="240">
        <v>0</v>
      </c>
      <c r="O5" s="240">
        <v>0</v>
      </c>
      <c r="P5" s="240">
        <v>0</v>
      </c>
      <c r="Q5" s="936"/>
      <c r="R5" s="936"/>
      <c r="S5" s="936"/>
      <c r="T5" s="936"/>
      <c r="U5" s="936"/>
    </row>
    <row r="6" spans="2:21">
      <c r="B6" s="240">
        <v>2034</v>
      </c>
      <c r="C6" s="240" t="s">
        <v>3</v>
      </c>
      <c r="D6" s="240">
        <v>2</v>
      </c>
      <c r="E6" s="240">
        <v>7</v>
      </c>
      <c r="F6" s="240">
        <v>0</v>
      </c>
      <c r="G6" s="240">
        <v>0</v>
      </c>
      <c r="H6" s="240">
        <v>1.6</v>
      </c>
      <c r="I6" s="240">
        <v>0</v>
      </c>
      <c r="J6" s="240">
        <v>0</v>
      </c>
      <c r="K6" s="240">
        <v>0</v>
      </c>
      <c r="L6" s="240">
        <v>0</v>
      </c>
      <c r="M6" s="240">
        <v>0</v>
      </c>
      <c r="N6" s="240">
        <v>0</v>
      </c>
      <c r="O6" s="240">
        <v>0</v>
      </c>
      <c r="P6" s="240">
        <v>0</v>
      </c>
      <c r="Q6" s="936"/>
      <c r="R6" s="936"/>
      <c r="S6" s="936"/>
      <c r="T6" s="936"/>
      <c r="U6" s="936"/>
    </row>
    <row r="7" spans="2:21">
      <c r="B7" s="240">
        <v>14006</v>
      </c>
      <c r="C7" s="240" t="s">
        <v>15</v>
      </c>
      <c r="D7" s="240">
        <v>4.9000000000000004</v>
      </c>
      <c r="E7" s="240">
        <v>45</v>
      </c>
      <c r="F7" s="240">
        <v>0</v>
      </c>
      <c r="G7" s="240">
        <v>4.9000000000000004</v>
      </c>
      <c r="H7" s="240">
        <v>0</v>
      </c>
      <c r="I7" s="240" t="s">
        <v>862</v>
      </c>
      <c r="J7" s="240">
        <v>0</v>
      </c>
      <c r="K7" s="240">
        <v>0</v>
      </c>
      <c r="L7" s="240">
        <v>0</v>
      </c>
      <c r="M7" s="240">
        <v>0</v>
      </c>
      <c r="N7" s="240">
        <v>0</v>
      </c>
      <c r="O7" s="240">
        <v>0</v>
      </c>
      <c r="P7" s="240">
        <v>0</v>
      </c>
      <c r="Q7" s="936"/>
      <c r="R7" s="936"/>
      <c r="S7" s="936"/>
      <c r="T7" s="936"/>
      <c r="U7" s="936"/>
    </row>
    <row r="8" spans="2:21">
      <c r="B8" s="240">
        <v>6153</v>
      </c>
      <c r="C8" s="240" t="s">
        <v>2309</v>
      </c>
      <c r="D8" s="240">
        <v>40</v>
      </c>
      <c r="E8" s="240">
        <v>15</v>
      </c>
      <c r="F8" s="240">
        <v>0.4</v>
      </c>
      <c r="G8" s="240">
        <v>0</v>
      </c>
      <c r="H8" s="240">
        <v>3.5</v>
      </c>
      <c r="I8" s="240">
        <v>8</v>
      </c>
      <c r="J8" s="240">
        <v>0.1</v>
      </c>
      <c r="K8" s="240" t="s">
        <v>862</v>
      </c>
      <c r="L8" s="240">
        <v>0.01</v>
      </c>
      <c r="M8" s="240">
        <v>0</v>
      </c>
      <c r="N8" s="240">
        <v>3</v>
      </c>
      <c r="O8" s="240">
        <v>0.6</v>
      </c>
      <c r="P8" s="240">
        <v>0</v>
      </c>
      <c r="Q8" s="936"/>
      <c r="R8" s="936"/>
      <c r="S8" s="936"/>
      <c r="T8" s="936"/>
      <c r="U8" s="936"/>
    </row>
    <row r="9" spans="2:21">
      <c r="B9" s="240">
        <v>6223</v>
      </c>
      <c r="C9" s="240" t="s">
        <v>2310</v>
      </c>
      <c r="D9" s="240">
        <v>5</v>
      </c>
      <c r="E9" s="240">
        <v>7</v>
      </c>
      <c r="F9" s="240">
        <v>0.3</v>
      </c>
      <c r="G9" s="240">
        <v>0.1</v>
      </c>
      <c r="H9" s="240">
        <v>1.3</v>
      </c>
      <c r="I9" s="240">
        <v>1</v>
      </c>
      <c r="J9" s="240">
        <v>0</v>
      </c>
      <c r="K9" s="240">
        <v>0</v>
      </c>
      <c r="L9" s="240">
        <v>0.01</v>
      </c>
      <c r="M9" s="240">
        <v>0</v>
      </c>
      <c r="N9" s="240">
        <v>1</v>
      </c>
      <c r="O9" s="240">
        <v>0.3</v>
      </c>
      <c r="P9" s="240">
        <v>0</v>
      </c>
      <c r="Q9" s="936"/>
      <c r="R9" s="936"/>
      <c r="S9" s="936"/>
      <c r="T9" s="936"/>
      <c r="U9" s="936"/>
    </row>
    <row r="10" spans="2:21">
      <c r="B10" s="240">
        <v>14006</v>
      </c>
      <c r="C10" s="240" t="s">
        <v>15</v>
      </c>
      <c r="D10" s="240">
        <v>2</v>
      </c>
      <c r="E10" s="240">
        <v>18</v>
      </c>
      <c r="F10" s="240">
        <v>0</v>
      </c>
      <c r="G10" s="240">
        <v>2</v>
      </c>
      <c r="H10" s="240">
        <v>0</v>
      </c>
      <c r="I10" s="240" t="s">
        <v>862</v>
      </c>
      <c r="J10" s="240">
        <v>0</v>
      </c>
      <c r="K10" s="240">
        <v>0</v>
      </c>
      <c r="L10" s="240">
        <v>0</v>
      </c>
      <c r="M10" s="240">
        <v>0</v>
      </c>
      <c r="N10" s="240">
        <v>0</v>
      </c>
      <c r="O10" s="240">
        <v>0</v>
      </c>
      <c r="P10" s="240">
        <v>0</v>
      </c>
      <c r="Q10" s="936"/>
      <c r="R10" s="936"/>
      <c r="S10" s="936"/>
      <c r="T10" s="936"/>
      <c r="U10" s="936"/>
    </row>
    <row r="11" spans="2:21">
      <c r="B11" s="240">
        <v>17024</v>
      </c>
      <c r="C11" s="240" t="s">
        <v>195</v>
      </c>
      <c r="D11" s="240">
        <v>25</v>
      </c>
      <c r="E11" s="240">
        <v>2</v>
      </c>
      <c r="F11" s="240">
        <v>0.3</v>
      </c>
      <c r="G11" s="240">
        <v>0.1</v>
      </c>
      <c r="H11" s="240" t="s">
        <v>862</v>
      </c>
      <c r="I11" s="240">
        <v>1</v>
      </c>
      <c r="J11" s="240">
        <v>0.1</v>
      </c>
      <c r="K11" s="240">
        <v>0</v>
      </c>
      <c r="L11" s="240">
        <v>0.01</v>
      </c>
      <c r="M11" s="240">
        <v>0.02</v>
      </c>
      <c r="N11" s="240">
        <v>0</v>
      </c>
      <c r="O11" s="240">
        <v>0</v>
      </c>
      <c r="P11" s="240">
        <v>0</v>
      </c>
      <c r="Q11" s="936"/>
      <c r="R11" s="936"/>
      <c r="S11" s="936"/>
      <c r="T11" s="936"/>
      <c r="U11" s="936"/>
    </row>
    <row r="12" spans="2:21">
      <c r="B12" s="240">
        <v>17036</v>
      </c>
      <c r="C12" s="240" t="s">
        <v>1425</v>
      </c>
      <c r="D12" s="240">
        <v>10</v>
      </c>
      <c r="E12" s="240">
        <v>12</v>
      </c>
      <c r="F12" s="240">
        <v>0.2</v>
      </c>
      <c r="G12" s="240" t="s">
        <v>862</v>
      </c>
      <c r="H12" s="240">
        <v>2.7</v>
      </c>
      <c r="I12" s="240">
        <v>2</v>
      </c>
      <c r="J12" s="240">
        <v>0.1</v>
      </c>
      <c r="K12" s="240">
        <v>6</v>
      </c>
      <c r="L12" s="240">
        <v>0.01</v>
      </c>
      <c r="M12" s="240">
        <v>0</v>
      </c>
      <c r="N12" s="240">
        <v>1</v>
      </c>
      <c r="O12" s="240">
        <v>0.2</v>
      </c>
      <c r="P12" s="240">
        <v>0.3</v>
      </c>
      <c r="Q12" s="936"/>
      <c r="R12" s="936"/>
      <c r="S12" s="936"/>
      <c r="T12" s="936"/>
      <c r="U12" s="936"/>
    </row>
    <row r="13" spans="2:21">
      <c r="B13" s="240">
        <v>3003</v>
      </c>
      <c r="C13" s="240" t="s">
        <v>863</v>
      </c>
      <c r="D13" s="240">
        <v>3</v>
      </c>
      <c r="E13" s="240">
        <v>12</v>
      </c>
      <c r="F13" s="240">
        <v>0</v>
      </c>
      <c r="G13" s="240">
        <v>0</v>
      </c>
      <c r="H13" s="240">
        <v>3</v>
      </c>
      <c r="I13" s="240">
        <v>0</v>
      </c>
      <c r="J13" s="240" t="s">
        <v>862</v>
      </c>
      <c r="K13" s="240">
        <v>0</v>
      </c>
      <c r="L13" s="240">
        <v>0</v>
      </c>
      <c r="M13" s="240">
        <v>0</v>
      </c>
      <c r="N13" s="240">
        <v>0</v>
      </c>
      <c r="O13" s="240">
        <v>0</v>
      </c>
      <c r="P13" s="240">
        <v>0</v>
      </c>
      <c r="Q13" s="936"/>
      <c r="R13" s="936"/>
      <c r="S13" s="936"/>
      <c r="T13" s="936"/>
      <c r="U13" s="936"/>
    </row>
    <row r="14" spans="2:21">
      <c r="B14" s="240">
        <v>17012</v>
      </c>
      <c r="C14" s="240" t="s">
        <v>0</v>
      </c>
      <c r="D14" s="240">
        <v>1.5</v>
      </c>
      <c r="E14" s="240">
        <v>0</v>
      </c>
      <c r="F14" s="240">
        <v>0</v>
      </c>
      <c r="G14" s="240">
        <v>0</v>
      </c>
      <c r="H14" s="240">
        <v>0</v>
      </c>
      <c r="I14" s="240">
        <v>0</v>
      </c>
      <c r="J14" s="240" t="s">
        <v>862</v>
      </c>
      <c r="K14" s="240">
        <v>0</v>
      </c>
      <c r="L14" s="240">
        <v>0</v>
      </c>
      <c r="M14" s="240">
        <v>0</v>
      </c>
      <c r="N14" s="240">
        <v>0</v>
      </c>
      <c r="O14" s="240">
        <v>0</v>
      </c>
      <c r="P14" s="240">
        <v>1.5</v>
      </c>
      <c r="Q14" s="936"/>
      <c r="R14" s="936"/>
      <c r="S14" s="936"/>
      <c r="T14" s="936"/>
      <c r="U14" s="936"/>
    </row>
    <row r="15" spans="2:21">
      <c r="B15" s="240">
        <v>6025</v>
      </c>
      <c r="C15" s="240" t="s">
        <v>1424</v>
      </c>
      <c r="D15" s="240">
        <v>4</v>
      </c>
      <c r="E15" s="240">
        <v>4</v>
      </c>
      <c r="F15" s="240">
        <v>0.2</v>
      </c>
      <c r="G15" s="240">
        <v>0</v>
      </c>
      <c r="H15" s="240">
        <v>0.7</v>
      </c>
      <c r="I15" s="240">
        <v>1</v>
      </c>
      <c r="J15" s="240">
        <v>0.1</v>
      </c>
      <c r="K15" s="240">
        <v>2</v>
      </c>
      <c r="L15" s="240">
        <v>0.01</v>
      </c>
      <c r="M15" s="240">
        <v>0.01</v>
      </c>
      <c r="N15" s="240">
        <v>1</v>
      </c>
      <c r="O15" s="240">
        <v>0.2</v>
      </c>
      <c r="P15" s="240">
        <v>0</v>
      </c>
      <c r="Q15" s="936"/>
      <c r="R15" s="936"/>
      <c r="S15" s="936"/>
      <c r="T15" s="936"/>
      <c r="U15" s="936"/>
    </row>
    <row r="16" spans="2:21">
      <c r="B16" s="537">
        <v>2034</v>
      </c>
      <c r="C16" s="537" t="s">
        <v>3</v>
      </c>
      <c r="D16" s="537">
        <v>0.8</v>
      </c>
      <c r="E16" s="537">
        <v>3</v>
      </c>
      <c r="F16" s="537">
        <v>0</v>
      </c>
      <c r="G16" s="537">
        <v>0</v>
      </c>
      <c r="H16" s="537">
        <v>0.7</v>
      </c>
      <c r="I16" s="537">
        <v>0</v>
      </c>
      <c r="J16" s="537">
        <v>0</v>
      </c>
      <c r="K16" s="537">
        <v>0</v>
      </c>
      <c r="L16" s="537">
        <v>0</v>
      </c>
      <c r="M16" s="537">
        <v>0</v>
      </c>
      <c r="N16" s="537">
        <v>0</v>
      </c>
      <c r="O16" s="537">
        <v>0</v>
      </c>
      <c r="P16" s="537">
        <v>0</v>
      </c>
      <c r="Q16" s="937"/>
      <c r="R16" s="937"/>
      <c r="S16" s="937"/>
      <c r="T16" s="937"/>
      <c r="U16" s="937"/>
    </row>
    <row r="17" spans="3:21">
      <c r="C17" s="484" t="s">
        <v>895</v>
      </c>
      <c r="D17" s="14"/>
      <c r="E17" s="240">
        <v>251</v>
      </c>
      <c r="F17" s="240">
        <v>15.5</v>
      </c>
      <c r="G17" s="240">
        <v>13.9</v>
      </c>
      <c r="H17" s="240">
        <v>13.8</v>
      </c>
      <c r="I17" s="240">
        <v>22</v>
      </c>
      <c r="J17" s="624" t="s">
        <v>1672</v>
      </c>
      <c r="K17" s="240">
        <v>16</v>
      </c>
      <c r="L17" s="240">
        <v>0.11</v>
      </c>
      <c r="M17" s="240">
        <v>0.28000000000000003</v>
      </c>
      <c r="N17" s="240">
        <v>6</v>
      </c>
      <c r="O17" s="240">
        <v>1.4</v>
      </c>
      <c r="P17" s="624" t="s">
        <v>1673</v>
      </c>
      <c r="Q17" s="240">
        <v>0</v>
      </c>
      <c r="R17" s="240">
        <v>2</v>
      </c>
      <c r="S17" s="240">
        <v>0</v>
      </c>
      <c r="T17" s="240">
        <v>0</v>
      </c>
      <c r="U17" s="240">
        <v>0</v>
      </c>
    </row>
    <row r="18" spans="3:21">
      <c r="D18" s="14"/>
      <c r="E18" s="14"/>
      <c r="F18" s="14"/>
      <c r="G18" s="14"/>
    </row>
    <row r="19" spans="3:21">
      <c r="C19" s="10"/>
      <c r="D19" s="17"/>
      <c r="E19" s="18"/>
      <c r="F19" s="17"/>
      <c r="G19" s="18"/>
      <c r="H19" s="11"/>
      <c r="I19" s="12"/>
      <c r="J19" s="12"/>
      <c r="K19" s="12"/>
      <c r="L19" s="12"/>
      <c r="M19" s="12"/>
      <c r="N19" s="12"/>
      <c r="O19" s="12"/>
      <c r="P19" s="12"/>
    </row>
    <row r="20" spans="3:21">
      <c r="C20" s="10"/>
      <c r="D20" s="1"/>
      <c r="E20" s="12"/>
      <c r="F20" s="12"/>
      <c r="G20" s="12"/>
      <c r="H20" s="12"/>
      <c r="I20" s="1"/>
      <c r="J20" s="12"/>
      <c r="K20" s="12"/>
      <c r="L20" s="12"/>
      <c r="M20" s="12"/>
      <c r="N20" s="12"/>
      <c r="O20" s="12"/>
      <c r="P20" s="12"/>
    </row>
    <row r="21" spans="3:21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21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3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3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3:21">
      <c r="C25" s="1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3:21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1">
    <mergeCell ref="Q3:U16"/>
  </mergeCells>
  <phoneticPr fontId="1"/>
  <pageMargins left="0.7" right="0.7" top="0.75" bottom="0.75" header="0.3" footer="0.3"/>
  <pageSetup paperSize="9" scale="83" orientation="landscape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4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1674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10003</v>
      </c>
      <c r="C3" s="572" t="s">
        <v>329</v>
      </c>
      <c r="D3" s="441">
        <v>180</v>
      </c>
      <c r="E3" s="248">
        <f ca="1">'[2]10'!E$5*$F3/100</f>
        <v>217.8</v>
      </c>
      <c r="F3" s="462">
        <f ca="1">'[2]10'!G$5*$F3/100</f>
        <v>37.26</v>
      </c>
      <c r="G3" s="462">
        <f ca="1">'[2]10'!I$5*$F3/100</f>
        <v>6.3</v>
      </c>
      <c r="H3" s="462">
        <f ca="1">'[2]10'!K$5*$F3/100</f>
        <v>0.18</v>
      </c>
      <c r="I3" s="248">
        <f ca="1">'[2]10'!O$5*$F3/100</f>
        <v>48.6</v>
      </c>
      <c r="J3" s="471">
        <f ca="1">'[2]10'!R$5*$F3/100</f>
        <v>1.2599999999999998</v>
      </c>
      <c r="K3" s="472">
        <f ca="1">'[2]10'!AE$5*$F3/100</f>
        <v>18</v>
      </c>
      <c r="L3" s="473">
        <f ca="1">'[2]10'!AM$5*$F3/100</f>
        <v>0.18</v>
      </c>
      <c r="M3" s="474">
        <f ca="1">'[2]10'!AN$5*$F3/100</f>
        <v>0.36</v>
      </c>
      <c r="N3" s="472">
        <f ca="1">'[2]10'!AV$5*$F3/100</f>
        <v>0</v>
      </c>
      <c r="O3" s="475">
        <f ca="1">'[2]10'!BC$5*$F3/100</f>
        <v>0</v>
      </c>
      <c r="P3" s="475">
        <f ca="1">'[2]10'!BD$5*$F3/100</f>
        <v>0.54</v>
      </c>
      <c r="Q3" s="936"/>
      <c r="R3" s="936"/>
      <c r="S3" s="936"/>
      <c r="T3" s="936"/>
      <c r="U3" s="936"/>
    </row>
    <row r="4" spans="2:21">
      <c r="B4" s="441">
        <v>17007</v>
      </c>
      <c r="C4" s="572" t="s">
        <v>5</v>
      </c>
      <c r="D4" s="570">
        <v>20</v>
      </c>
      <c r="E4" s="248">
        <f ca="1">'[2]17'!E$8*$F4/100</f>
        <v>14.2</v>
      </c>
      <c r="F4" s="462">
        <f ca="1">'[2]17'!G$8*$F4/100</f>
        <v>1.54</v>
      </c>
      <c r="G4" s="462">
        <f ca="1">'[2]17'!I$8*$F4/100</f>
        <v>0</v>
      </c>
      <c r="H4" s="462">
        <f ca="1">'[2]17'!K$8*$F4/100</f>
        <v>2.02</v>
      </c>
      <c r="I4" s="248">
        <f ca="1">'[2]17'!O$8*$F4/100</f>
        <v>5.8</v>
      </c>
      <c r="J4" s="471">
        <f ca="1">'[2]17'!R$8*$F4/100</f>
        <v>0.34</v>
      </c>
      <c r="K4" s="472">
        <f ca="1">'[2]17'!AE$8*$F4/100</f>
        <v>0</v>
      </c>
      <c r="L4" s="473">
        <f ca="1">'[2]17'!AM$8*$F4/100</f>
        <v>0.01</v>
      </c>
      <c r="M4" s="474">
        <f ca="1">'[2]17'!AN$8*$F4/100</f>
        <v>3.4000000000000002E-2</v>
      </c>
      <c r="N4" s="472">
        <f ca="1">'[2]17'!AV$8*$F4/100</f>
        <v>0</v>
      </c>
      <c r="O4" s="475">
        <f ca="1">'[2]17'!BC$8*$F4/100</f>
        <v>0</v>
      </c>
      <c r="P4" s="475">
        <f ca="1">'[2]17'!BD$8*$F4/100</f>
        <v>2.9</v>
      </c>
      <c r="Q4" s="936"/>
      <c r="R4" s="936"/>
      <c r="S4" s="936"/>
      <c r="T4" s="936"/>
      <c r="U4" s="936"/>
    </row>
    <row r="5" spans="2:21">
      <c r="B5" s="441">
        <v>6103</v>
      </c>
      <c r="C5" s="572" t="s">
        <v>70</v>
      </c>
      <c r="D5" s="441">
        <v>10</v>
      </c>
      <c r="E5" s="248">
        <f ca="1">'[2]6'!E$111*$F5/100</f>
        <v>3</v>
      </c>
      <c r="F5" s="462">
        <f ca="1">'[2]6'!G$111*$F5/100</f>
        <v>0.09</v>
      </c>
      <c r="G5" s="462">
        <f ca="1">'[2]6'!I$111*$F5/100</f>
        <v>0.03</v>
      </c>
      <c r="H5" s="462">
        <f ca="1">'[2]6'!K$111*$F5/100</f>
        <v>0.66</v>
      </c>
      <c r="I5" s="248">
        <f ca="1">'[2]6'!O$111*$F5/100</f>
        <v>1.2</v>
      </c>
      <c r="J5" s="471">
        <f ca="1">'[2]6'!R$111*$F5/100</f>
        <v>0.05</v>
      </c>
      <c r="K5" s="472">
        <f ca="1">'[2]6'!AE$111*$F5/100</f>
        <v>0</v>
      </c>
      <c r="L5" s="473">
        <f ca="1">'[2]6'!AM$111*$F5/100</f>
        <v>3.0000000000000001E-3</v>
      </c>
      <c r="M5" s="474">
        <f ca="1">'[2]6'!AN$111*$F5/100</f>
        <v>2E-3</v>
      </c>
      <c r="N5" s="472">
        <f ca="1">'[2]6'!AV$111*$F5/100</f>
        <v>0.2</v>
      </c>
      <c r="O5" s="475">
        <f ca="1">'[2]6'!BC$111*$F5/100</f>
        <v>0.21</v>
      </c>
      <c r="P5" s="475">
        <f ca="1">'[2]6'!BD$111*$F5/100</f>
        <v>0</v>
      </c>
      <c r="Q5" s="936"/>
      <c r="R5" s="936"/>
      <c r="S5" s="936"/>
      <c r="T5" s="936"/>
      <c r="U5" s="936"/>
    </row>
    <row r="6" spans="2:21">
      <c r="B6" s="441">
        <v>2034</v>
      </c>
      <c r="C6" s="572" t="s">
        <v>3</v>
      </c>
      <c r="D6" s="441">
        <v>20</v>
      </c>
      <c r="E6" s="248">
        <f ca="1">'[2]2'!E$35*$F6/100</f>
        <v>66</v>
      </c>
      <c r="F6" s="462">
        <f ca="1">'[2]2'!G$35*$F6/100</f>
        <v>0.02</v>
      </c>
      <c r="G6" s="462">
        <f ca="1">'[2]2'!I$35*$F6/100</f>
        <v>0.02</v>
      </c>
      <c r="H6" s="462">
        <f ca="1">'[2]2'!K$35*$F6/100</f>
        <v>16.32</v>
      </c>
      <c r="I6" s="248">
        <f ca="1">'[2]2'!O$35*$F6/100</f>
        <v>2</v>
      </c>
      <c r="J6" s="471">
        <f ca="1">'[2]2'!R$35*$F6/100</f>
        <v>0.12</v>
      </c>
      <c r="K6" s="472">
        <f ca="1">'[2]2'!AE$35*$F6/100</f>
        <v>0</v>
      </c>
      <c r="L6" s="473">
        <f ca="1">'[2]2'!AM$35*$F6/100</f>
        <v>0</v>
      </c>
      <c r="M6" s="474">
        <f ca="1">'[2]2'!AN$35*$F6/100</f>
        <v>0</v>
      </c>
      <c r="N6" s="472">
        <f ca="1">'[2]2'!AV$35*$F6/100</f>
        <v>0</v>
      </c>
      <c r="O6" s="475">
        <f ca="1">'[2]2'!BC$35*$F6/100</f>
        <v>0</v>
      </c>
      <c r="P6" s="475">
        <f ca="1">'[2]2'!BD$35*$F6/100</f>
        <v>0</v>
      </c>
      <c r="Q6" s="936"/>
      <c r="R6" s="936"/>
      <c r="S6" s="936"/>
      <c r="T6" s="936"/>
      <c r="U6" s="936"/>
    </row>
    <row r="7" spans="2:21">
      <c r="B7" s="441">
        <v>14006</v>
      </c>
      <c r="C7" s="572" t="s">
        <v>15</v>
      </c>
      <c r="D7" s="441">
        <v>10.8</v>
      </c>
      <c r="E7" s="248">
        <f ca="1">'[2]14'!E$8*$F7/100</f>
        <v>99.468000000000018</v>
      </c>
      <c r="F7" s="462">
        <f ca="1">'[2]14'!G$8*$F7/100</f>
        <v>0</v>
      </c>
      <c r="G7" s="462">
        <f ca="1">'[2]14'!I$8*$F7/100</f>
        <v>10.8</v>
      </c>
      <c r="H7" s="462">
        <f ca="1">'[2]14'!K$8*$F7/100</f>
        <v>0</v>
      </c>
      <c r="I7" s="248">
        <f ca="1">'[2]14'!O$8*$F7/100</f>
        <v>0</v>
      </c>
      <c r="J7" s="471">
        <f ca="1">'[2]14'!R$8*$F7/100</f>
        <v>0</v>
      </c>
      <c r="K7" s="472">
        <f ca="1">'[2]14'!AE$8*$F7/100</f>
        <v>0</v>
      </c>
      <c r="L7" s="473">
        <f ca="1">'[2]14'!AM$8*$F7/100</f>
        <v>0</v>
      </c>
      <c r="M7" s="474">
        <f ca="1">'[2]14'!AN$8*$F7/100</f>
        <v>0</v>
      </c>
      <c r="N7" s="472">
        <f ca="1">'[2]14'!AV$8*$F7/100</f>
        <v>0</v>
      </c>
      <c r="O7" s="475">
        <f ca="1">'[2]14'!BC$8*$F7/100</f>
        <v>0</v>
      </c>
      <c r="P7" s="475">
        <f ca="1">'[2]14'!BD$8*$F7/100</f>
        <v>0</v>
      </c>
      <c r="Q7" s="936"/>
      <c r="R7" s="936"/>
      <c r="S7" s="936"/>
      <c r="T7" s="936"/>
      <c r="U7" s="936"/>
    </row>
    <row r="8" spans="2:21">
      <c r="B8" s="441">
        <v>6150</v>
      </c>
      <c r="C8" s="572" t="s">
        <v>1114</v>
      </c>
      <c r="D8" s="441">
        <v>60</v>
      </c>
      <c r="E8" s="248">
        <f ca="1">'[2]6'!E$160*$F8/100</f>
        <v>18</v>
      </c>
      <c r="F8" s="462">
        <f ca="1">'[2]6'!G$160*$F8/100</f>
        <v>2.1</v>
      </c>
      <c r="G8" s="462">
        <f ca="1">'[2]6'!I$160*$F8/100</f>
        <v>0.12</v>
      </c>
      <c r="H8" s="462">
        <f ca="1">'[2]6'!K$160*$F8/100</f>
        <v>3.3</v>
      </c>
      <c r="I8" s="248">
        <f ca="1">'[2]6'!O$160*$F8/100</f>
        <v>10.199999999999999</v>
      </c>
      <c r="J8" s="471">
        <f ca="1">'[2]6'!R$160*$F8/100</f>
        <v>0.24</v>
      </c>
      <c r="K8" s="472">
        <f ca="1">'[2]6'!AE$160*$F8/100</f>
        <v>0.6</v>
      </c>
      <c r="L8" s="473">
        <f ca="1">'[2]6'!AM$160*$F8/100</f>
        <v>2.4E-2</v>
      </c>
      <c r="M8" s="474">
        <f ca="1">'[2]6'!AN$160*$F8/100</f>
        <v>5.3999999999999992E-2</v>
      </c>
      <c r="N8" s="472">
        <f ca="1">'[2]6'!AV$160*$F8/100</f>
        <v>4.8</v>
      </c>
      <c r="O8" s="475">
        <f ca="1">'[2]6'!BC$160*$F8/100</f>
        <v>1.98</v>
      </c>
      <c r="P8" s="475">
        <f ca="1">'[2]6'!BD$160*$F8/100</f>
        <v>0</v>
      </c>
      <c r="Q8" s="936"/>
      <c r="R8" s="936"/>
      <c r="S8" s="936"/>
      <c r="T8" s="936"/>
      <c r="U8" s="936"/>
    </row>
    <row r="9" spans="2:21">
      <c r="B9" s="441">
        <v>6214</v>
      </c>
      <c r="C9" s="572" t="s">
        <v>2273</v>
      </c>
      <c r="D9" s="441">
        <v>30</v>
      </c>
      <c r="E9" s="248">
        <f ca="1">'[2]6'!E$230*$F9/100</f>
        <v>11.1</v>
      </c>
      <c r="F9" s="462">
        <f ca="1">'[2]6'!G$230*$F9/100</f>
        <v>0.18</v>
      </c>
      <c r="G9" s="462">
        <f ca="1">'[2]6'!I$230*$F9/100</f>
        <v>0.03</v>
      </c>
      <c r="H9" s="462">
        <f ca="1">'[2]6'!K$230*$F9/100</f>
        <v>2.7</v>
      </c>
      <c r="I9" s="248">
        <f ca="1">'[2]6'!O$230*$F9/100</f>
        <v>8.1</v>
      </c>
      <c r="J9" s="471">
        <f ca="1">'[2]6'!R$230*$F9/100</f>
        <v>0.06</v>
      </c>
      <c r="K9" s="472">
        <f ca="1">'[2]6'!AE$230*$F9/100</f>
        <v>204</v>
      </c>
      <c r="L9" s="473">
        <f ca="1">'[2]6'!AM$230*$F9/100</f>
        <v>1.2E-2</v>
      </c>
      <c r="M9" s="474">
        <f ca="1">'[2]6'!AN$230*$F9/100</f>
        <v>1.2E-2</v>
      </c>
      <c r="N9" s="472">
        <f ca="1">'[2]6'!AV$230*$F9/100</f>
        <v>1.2</v>
      </c>
      <c r="O9" s="475">
        <f ca="1">'[2]6'!BC$230*$F9/100</f>
        <v>0.75</v>
      </c>
      <c r="P9" s="475">
        <f ca="1">'[2]6'!BD$230*$F9/100</f>
        <v>0.03</v>
      </c>
      <c r="Q9" s="936"/>
      <c r="R9" s="936"/>
      <c r="S9" s="936"/>
      <c r="T9" s="936"/>
      <c r="U9" s="936"/>
    </row>
    <row r="10" spans="2:21">
      <c r="B10" s="441">
        <v>8013</v>
      </c>
      <c r="C10" s="572" t="s">
        <v>49</v>
      </c>
      <c r="D10" s="441">
        <v>6</v>
      </c>
      <c r="E10" s="248">
        <f ca="1">'[2]8'!E$15*$F10/100</f>
        <v>10.92</v>
      </c>
      <c r="F10" s="462">
        <f ca="1">'[2]8'!G$15*$F10/100</f>
        <v>1.1580000000000001</v>
      </c>
      <c r="G10" s="462">
        <f ca="1">'[2]8'!I$15*$F10/100</f>
        <v>0.22200000000000003</v>
      </c>
      <c r="H10" s="462">
        <f ca="1">'[2]8'!K$15*$F10/100</f>
        <v>3.8039999999999998</v>
      </c>
      <c r="I10" s="248">
        <f ca="1">'[2]8'!O$15*$F10/100</f>
        <v>0.6</v>
      </c>
      <c r="J10" s="471">
        <f ca="1">'[2]8'!R$15*$F10/100</f>
        <v>0.10199999999999999</v>
      </c>
      <c r="K10" s="472">
        <f ca="1">'[2]8'!AE$15*$F10/100</f>
        <v>0</v>
      </c>
      <c r="L10" s="473">
        <f ca="1">'[2]8'!AM$15*$F10/100</f>
        <v>0.03</v>
      </c>
      <c r="M10" s="474">
        <f ca="1">'[2]8'!AN$15*$F10/100</f>
        <v>8.3999999999999991E-2</v>
      </c>
      <c r="N10" s="472">
        <f ca="1">'[2]8'!AV$15*$F10/100</f>
        <v>0</v>
      </c>
      <c r="O10" s="475">
        <f ca="1">'[2]8'!BC$15*$F10/100</f>
        <v>2.46</v>
      </c>
      <c r="P10" s="475">
        <f ca="1">'[2]8'!BD$15*$F10/100</f>
        <v>0</v>
      </c>
      <c r="Q10" s="936"/>
      <c r="R10" s="936"/>
      <c r="S10" s="936"/>
      <c r="T10" s="936"/>
      <c r="U10" s="936"/>
    </row>
    <row r="11" spans="2:21">
      <c r="B11" s="441">
        <v>14006</v>
      </c>
      <c r="C11" s="572" t="s">
        <v>15</v>
      </c>
      <c r="D11" s="441">
        <v>12</v>
      </c>
      <c r="E11" s="248">
        <f ca="1">'[2]14'!E$8*$F11/100</f>
        <v>110.52</v>
      </c>
      <c r="F11" s="462">
        <f ca="1">'[2]14'!G$8*$F11/100</f>
        <v>0</v>
      </c>
      <c r="G11" s="462">
        <f ca="1">'[2]14'!I$8*$F11/100</f>
        <v>12</v>
      </c>
      <c r="H11" s="462">
        <f ca="1">'[2]14'!K$8*$F11/100</f>
        <v>0</v>
      </c>
      <c r="I11" s="248">
        <f ca="1">'[2]14'!O$8*$F11/100</f>
        <v>0</v>
      </c>
      <c r="J11" s="471">
        <f ca="1">'[2]14'!R$8*$F11/100</f>
        <v>0</v>
      </c>
      <c r="K11" s="472">
        <f ca="1">'[2]14'!AE$8*$F11/100</f>
        <v>0</v>
      </c>
      <c r="L11" s="473">
        <f ca="1">'[2]14'!AM$8*$F11/100</f>
        <v>0</v>
      </c>
      <c r="M11" s="474">
        <f ca="1">'[2]14'!AN$8*$F11/100</f>
        <v>0</v>
      </c>
      <c r="N11" s="472">
        <f ca="1">'[2]14'!AV$8*$F11/100</f>
        <v>0</v>
      </c>
      <c r="O11" s="475">
        <f ca="1">'[2]14'!BC$8*$F11/100</f>
        <v>0</v>
      </c>
      <c r="P11" s="475">
        <f ca="1">'[2]14'!BD$8*$F11/100</f>
        <v>0</v>
      </c>
      <c r="Q11" s="936"/>
      <c r="R11" s="936"/>
      <c r="S11" s="936"/>
      <c r="T11" s="936"/>
      <c r="U11" s="936"/>
    </row>
    <row r="12" spans="2:21">
      <c r="B12" s="441">
        <v>17024</v>
      </c>
      <c r="C12" s="572" t="s">
        <v>195</v>
      </c>
      <c r="D12" s="570">
        <v>172</v>
      </c>
      <c r="E12" s="248">
        <f ca="1">'[2]17'!E$26*$F12/100</f>
        <v>12.04</v>
      </c>
      <c r="F12" s="462">
        <f ca="1">'[2]17'!G$26*$F12/100</f>
        <v>1.8920000000000001</v>
      </c>
      <c r="G12" s="462">
        <f ca="1">'[2]17'!I$26*$F12/100</f>
        <v>0.34399999999999997</v>
      </c>
      <c r="H12" s="462">
        <f ca="1">'[2]17'!K$26*$F12/100</f>
        <v>0</v>
      </c>
      <c r="I12" s="248">
        <f ca="1">'[2]17'!O$26*$F12/100</f>
        <v>3.44</v>
      </c>
      <c r="J12" s="471">
        <f ca="1">'[2]17'!R$26*$F12/100</f>
        <v>0.86</v>
      </c>
      <c r="K12" s="472">
        <f ca="1">'[2]17'!AE$26*$F12/100</f>
        <v>0</v>
      </c>
      <c r="L12" s="473">
        <f ca="1">'[2]17'!AM$26*$F12/100</f>
        <v>3.44E-2</v>
      </c>
      <c r="M12" s="474">
        <f ca="1">'[2]17'!AN$26*$F12/100</f>
        <v>0.15479999999999999</v>
      </c>
      <c r="N12" s="472">
        <f ca="1">'[2]17'!AV$26*$F12/100</f>
        <v>0</v>
      </c>
      <c r="O12" s="475">
        <f ca="1">'[2]17'!BC$26*$F12/100</f>
        <v>0</v>
      </c>
      <c r="P12" s="475">
        <f ca="1">'[2]17'!BD$26*$F12/100</f>
        <v>0.17199999999999999</v>
      </c>
      <c r="Q12" s="936"/>
      <c r="R12" s="936"/>
      <c r="S12" s="936"/>
      <c r="T12" s="936"/>
      <c r="U12" s="936"/>
    </row>
    <row r="13" spans="2:21">
      <c r="B13" s="441">
        <v>3003</v>
      </c>
      <c r="C13" s="572" t="s">
        <v>4</v>
      </c>
      <c r="D13" s="570">
        <v>15</v>
      </c>
      <c r="E13" s="248">
        <f ca="1">'[2]3'!E$4*$F13/100</f>
        <v>57.6</v>
      </c>
      <c r="F13" s="462">
        <f ca="1">'[2]3'!G$4*$F13/100</f>
        <v>0</v>
      </c>
      <c r="G13" s="462">
        <f ca="1">'[2]3'!I$4*$F13/100</f>
        <v>0</v>
      </c>
      <c r="H13" s="462">
        <f ca="1">'[2]3'!K$4*$F13/100</f>
        <v>14.88</v>
      </c>
      <c r="I13" s="248">
        <f ca="1">'[2]3'!O$4*$F13/100</f>
        <v>0.15</v>
      </c>
      <c r="J13" s="471">
        <f ca="1">'[2]3'!R$4*$F13/100</f>
        <v>0</v>
      </c>
      <c r="K13" s="472">
        <f ca="1">'[2]3'!AE$4*$F13/100</f>
        <v>0</v>
      </c>
      <c r="L13" s="473">
        <f ca="1">'[2]3'!AM$4*$F13/100</f>
        <v>0</v>
      </c>
      <c r="M13" s="474">
        <f ca="1">'[2]3'!AN$4*$F13/100</f>
        <v>0</v>
      </c>
      <c r="N13" s="472">
        <f ca="1">'[2]3'!AV$4*$F13/100</f>
        <v>0</v>
      </c>
      <c r="O13" s="475">
        <f ca="1">'[2]3'!BC$4*$F13/100</f>
        <v>0</v>
      </c>
      <c r="P13" s="475">
        <f ca="1">'[2]3'!BD$4*$F13/100</f>
        <v>0</v>
      </c>
      <c r="Q13" s="936"/>
      <c r="R13" s="936"/>
      <c r="S13" s="936"/>
      <c r="T13" s="936"/>
      <c r="U13" s="936"/>
    </row>
    <row r="14" spans="2:21">
      <c r="B14" s="441">
        <v>17007</v>
      </c>
      <c r="C14" s="572" t="s">
        <v>5</v>
      </c>
      <c r="D14" s="570">
        <v>15</v>
      </c>
      <c r="E14" s="248">
        <f ca="1">'[2]17'!E$8*$F14/100</f>
        <v>10.65</v>
      </c>
      <c r="F14" s="462">
        <f ca="1">'[2]17'!G$8*$F14/100</f>
        <v>1.155</v>
      </c>
      <c r="G14" s="462">
        <f ca="1">'[2]17'!I$8*$F14/100</f>
        <v>0</v>
      </c>
      <c r="H14" s="462">
        <f ca="1">'[2]17'!K$8*$F14/100</f>
        <v>1.5149999999999999</v>
      </c>
      <c r="I14" s="248">
        <f ca="1">'[2]17'!O$8*$F14/100</f>
        <v>4.3499999999999996</v>
      </c>
      <c r="J14" s="471">
        <f ca="1">'[2]17'!R$8*$F14/100</f>
        <v>0.255</v>
      </c>
      <c r="K14" s="472">
        <f ca="1">'[2]17'!AE$8*$F14/100</f>
        <v>0</v>
      </c>
      <c r="L14" s="473">
        <f ca="1">'[2]17'!AM$8*$F14/100</f>
        <v>7.4999999999999997E-3</v>
      </c>
      <c r="M14" s="474">
        <f ca="1">'[2]17'!AN$8*$F14/100</f>
        <v>2.5500000000000002E-2</v>
      </c>
      <c r="N14" s="472">
        <f ca="1">'[2]17'!AV$8*$F14/100</f>
        <v>0</v>
      </c>
      <c r="O14" s="475">
        <f ca="1">'[2]17'!BC$8*$F14/100</f>
        <v>0</v>
      </c>
      <c r="P14" s="475">
        <f ca="1">'[2]17'!BD$8*$F14/100</f>
        <v>2.1749999999999998</v>
      </c>
      <c r="Q14" s="936"/>
      <c r="R14" s="936"/>
      <c r="S14" s="936"/>
      <c r="T14" s="936"/>
      <c r="U14" s="936"/>
    </row>
    <row r="15" spans="2:21">
      <c r="B15" s="441">
        <v>17015</v>
      </c>
      <c r="C15" s="572" t="s">
        <v>73</v>
      </c>
      <c r="D15" s="570">
        <v>13</v>
      </c>
      <c r="E15" s="248">
        <f ca="1">'[2]17'!E$17*$F15/100</f>
        <v>3.25</v>
      </c>
      <c r="F15" s="462">
        <f ca="1">'[2]17'!G$17*$F15/100</f>
        <v>1.3000000000000001E-2</v>
      </c>
      <c r="G15" s="462">
        <f ca="1">'[2]17'!I$17*$F15/100</f>
        <v>0</v>
      </c>
      <c r="H15" s="462">
        <f ca="1">'[2]17'!K$17*$F15/100</f>
        <v>0.312</v>
      </c>
      <c r="I15" s="248">
        <f ca="1">'[2]17'!O$17*$F15/100</f>
        <v>0.26</v>
      </c>
      <c r="J15" s="471">
        <f ca="1">'[2]17'!R$17*$F15/100</f>
        <v>0</v>
      </c>
      <c r="K15" s="472">
        <f ca="1">'[2]17'!AE$17*$F15/100</f>
        <v>0</v>
      </c>
      <c r="L15" s="473">
        <f ca="1">'[2]17'!AM$17*$F15/100</f>
        <v>1.2999999999999999E-3</v>
      </c>
      <c r="M15" s="474">
        <f ca="1">'[2]17'!AN$17*$F15/100</f>
        <v>1.2999999999999999E-3</v>
      </c>
      <c r="N15" s="472">
        <f ca="1">'[2]17'!AV$17*$F15/100</f>
        <v>0</v>
      </c>
      <c r="O15" s="475">
        <f ca="1">'[2]17'!BC$17*$F15/100</f>
        <v>0</v>
      </c>
      <c r="P15" s="475">
        <f ca="1">'[2]17'!BD$17*$F15/100</f>
        <v>0</v>
      </c>
      <c r="Q15" s="936"/>
      <c r="R15" s="936"/>
      <c r="S15" s="936"/>
      <c r="T15" s="936"/>
      <c r="U15" s="936"/>
    </row>
    <row r="16" spans="2:21">
      <c r="B16" s="571">
        <v>2034</v>
      </c>
      <c r="C16" s="573" t="s">
        <v>3</v>
      </c>
      <c r="D16" s="582">
        <v>8</v>
      </c>
      <c r="E16" s="267">
        <f ca="1">'[2]2'!E$35*$F16/100</f>
        <v>26.4</v>
      </c>
      <c r="F16" s="268">
        <f ca="1">'[2]2'!G$35*$F16/100</f>
        <v>8.0000000000000002E-3</v>
      </c>
      <c r="G16" s="268">
        <f ca="1">'[2]2'!I$35*$F16/100</f>
        <v>8.0000000000000002E-3</v>
      </c>
      <c r="H16" s="268">
        <f ca="1">'[2]2'!K$35*$F16/100</f>
        <v>6.5279999999999996</v>
      </c>
      <c r="I16" s="267">
        <f ca="1">'[2]2'!O$35*$F16/100</f>
        <v>0.8</v>
      </c>
      <c r="J16" s="268">
        <f ca="1">'[2]2'!R$35*$F16/100</f>
        <v>4.8000000000000001E-2</v>
      </c>
      <c r="K16" s="270">
        <f ca="1">'[2]2'!AE$35*$F16/100</f>
        <v>0</v>
      </c>
      <c r="L16" s="271">
        <f ca="1">'[2]2'!AM$35*$F16/100</f>
        <v>0</v>
      </c>
      <c r="M16" s="272">
        <f ca="1">'[2]2'!AN$35*$F16/100</f>
        <v>0</v>
      </c>
      <c r="N16" s="270">
        <f ca="1">'[2]2'!AV$35*$F16/100</f>
        <v>0</v>
      </c>
      <c r="O16" s="273">
        <f ca="1">'[2]2'!BC$35*$F16/100</f>
        <v>0</v>
      </c>
      <c r="P16" s="273">
        <f ca="1">'[2]2'!BD$35*$F16/100</f>
        <v>0</v>
      </c>
      <c r="Q16" s="937"/>
      <c r="R16" s="937"/>
      <c r="S16" s="937"/>
      <c r="T16" s="937"/>
      <c r="U16" s="937"/>
    </row>
    <row r="17" spans="2:16">
      <c r="B17" s="168"/>
      <c r="C17" s="484" t="s">
        <v>895</v>
      </c>
      <c r="D17" s="581">
        <f t="shared" ref="D17:P17" si="0">SUM(D3:D16)</f>
        <v>571.79999999999995</v>
      </c>
      <c r="E17" s="407">
        <f t="shared" ca="1" si="0"/>
        <v>660.94799999999998</v>
      </c>
      <c r="F17" s="471">
        <f t="shared" ca="1" si="0"/>
        <v>45.416000000000011</v>
      </c>
      <c r="G17" s="471">
        <f t="shared" ca="1" si="0"/>
        <v>29.874000000000002</v>
      </c>
      <c r="H17" s="471">
        <f t="shared" ca="1" si="0"/>
        <v>52.218999999999994</v>
      </c>
      <c r="I17" s="407">
        <f t="shared" ca="1" si="0"/>
        <v>85.499999999999986</v>
      </c>
      <c r="J17" s="471">
        <f t="shared" ca="1" si="0"/>
        <v>3.3349999999999995</v>
      </c>
      <c r="K17" s="472">
        <f t="shared" ca="1" si="0"/>
        <v>222.6</v>
      </c>
      <c r="L17" s="473">
        <f t="shared" ca="1" si="0"/>
        <v>0.30220000000000002</v>
      </c>
      <c r="M17" s="474">
        <f t="shared" ca="1" si="0"/>
        <v>0.72760000000000002</v>
      </c>
      <c r="N17" s="472">
        <f t="shared" ca="1" si="0"/>
        <v>6.2</v>
      </c>
      <c r="O17" s="475">
        <f t="shared" ca="1" si="0"/>
        <v>5.4</v>
      </c>
      <c r="P17" s="475">
        <f t="shared" ca="1" si="0"/>
        <v>5.8170000000000002</v>
      </c>
    </row>
    <row r="18" spans="2:16">
      <c r="D18" s="14"/>
      <c r="E18" s="14"/>
      <c r="F18" s="14"/>
      <c r="G18" s="14"/>
    </row>
    <row r="19" spans="2:16">
      <c r="C19" s="10"/>
      <c r="D19" s="17"/>
      <c r="E19" s="18"/>
      <c r="F19" s="17"/>
      <c r="G19" s="18"/>
      <c r="H19" s="11"/>
      <c r="I19" s="12"/>
      <c r="J19" s="12"/>
      <c r="K19" s="12"/>
      <c r="L19" s="12"/>
      <c r="M19" s="12"/>
      <c r="N19" s="12"/>
      <c r="O19" s="12"/>
      <c r="P19" s="12"/>
    </row>
    <row r="20" spans="2:16">
      <c r="C20" s="10"/>
      <c r="D20" s="1"/>
      <c r="E20" s="12"/>
      <c r="F20" s="12"/>
      <c r="G20" s="12"/>
      <c r="H20" s="12"/>
      <c r="I20" s="1"/>
      <c r="J20" s="12"/>
      <c r="K20" s="12"/>
      <c r="L20" s="12"/>
      <c r="M20" s="12"/>
      <c r="N20" s="12"/>
      <c r="O20" s="12"/>
      <c r="P20" s="12"/>
    </row>
    <row r="21" spans="2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2:16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2:16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16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16">
      <c r="C25" s="1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2:16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1">
    <mergeCell ref="Q3:U16"/>
  </mergeCells>
  <phoneticPr fontId="1"/>
  <pageMargins left="0.7" right="0.7" top="0.75" bottom="0.75" header="0.3" footer="0.3"/>
  <pageSetup paperSize="9" scale="7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5.25" style="89" bestFit="1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8" t="s">
        <v>1934</v>
      </c>
      <c r="C1" s="114"/>
      <c r="D1" s="114"/>
      <c r="E1" s="114"/>
      <c r="F1" s="114"/>
      <c r="G1" s="114"/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160" t="s">
        <v>2210</v>
      </c>
      <c r="C3" s="402" t="s">
        <v>191</v>
      </c>
      <c r="D3" s="113">
        <v>100</v>
      </c>
      <c r="E3" s="63">
        <f>'[1]1'!G$18*$D3/100</f>
        <v>368</v>
      </c>
      <c r="F3" s="62">
        <f>'[1]1'!I$18*$D3/100</f>
        <v>9</v>
      </c>
      <c r="G3" s="62">
        <f>'[1]1'!J$18*$D3/100</f>
        <v>1.8</v>
      </c>
      <c r="H3" s="62">
        <f>'[1]1'!K$18*$D3/100</f>
        <v>74.8</v>
      </c>
      <c r="I3" s="63">
        <f>'[1]1'!O$18*$D3/100</f>
        <v>20</v>
      </c>
      <c r="J3" s="62">
        <f>'[1]1'!R$18*$D3/100</f>
        <v>0.6</v>
      </c>
      <c r="K3" s="65">
        <f>'[1]1'!AA$18*$D3/100</f>
        <v>0</v>
      </c>
      <c r="L3" s="64">
        <f>'[1]1'!AI$18*$D3/100</f>
        <v>0.12</v>
      </c>
      <c r="M3" s="64">
        <f>'[1]1'!AJ$18*$D3/100</f>
        <v>0.04</v>
      </c>
      <c r="N3" s="63">
        <f>'[1]1'!AP$18*$D3/100</f>
        <v>0</v>
      </c>
      <c r="O3" s="62">
        <v>2.8</v>
      </c>
      <c r="P3" s="62">
        <f>'[1]1'!AX$18*$D3/100</f>
        <v>0</v>
      </c>
      <c r="Q3" s="948"/>
      <c r="R3" s="948"/>
      <c r="S3" s="948"/>
      <c r="T3" s="948"/>
      <c r="U3" s="948"/>
    </row>
    <row r="4" spans="1:21">
      <c r="B4" s="150">
        <v>17012</v>
      </c>
      <c r="C4" s="288" t="s">
        <v>0</v>
      </c>
      <c r="D4" s="102">
        <v>4</v>
      </c>
      <c r="E4" s="45">
        <f>'[1]17'!G$13*$D4/100</f>
        <v>0</v>
      </c>
      <c r="F4" s="44">
        <f>'[1]17'!I$13*$D4/100</f>
        <v>0</v>
      </c>
      <c r="G4" s="44">
        <f>'[1]17'!J$13*$D4/100</f>
        <v>0</v>
      </c>
      <c r="H4" s="44">
        <f>'[1]17'!K$13*$D4/100</f>
        <v>0</v>
      </c>
      <c r="I4" s="45">
        <f>'[1]17'!O$13*$D4/100</f>
        <v>0.88</v>
      </c>
      <c r="J4" s="44">
        <f>'[1]17'!R$13*$D4/100</f>
        <v>0</v>
      </c>
      <c r="K4" s="47">
        <f>'[1]17'!AA$13*$D4/100</f>
        <v>0</v>
      </c>
      <c r="L4" s="46">
        <f>'[1]17'!AI$13*$D4/100</f>
        <v>0</v>
      </c>
      <c r="M4" s="46">
        <f>'[1]17'!AJ$13*$D4/100</f>
        <v>0</v>
      </c>
      <c r="N4" s="45">
        <f>'[1]17'!AP$13*$D4/100</f>
        <v>0</v>
      </c>
      <c r="O4" s="44">
        <v>0</v>
      </c>
      <c r="P4" s="44">
        <f>'[1]17'!AX$13*$D4/100</f>
        <v>3.964</v>
      </c>
      <c r="Q4" s="945"/>
      <c r="R4" s="945"/>
      <c r="S4" s="945"/>
      <c r="T4" s="945"/>
      <c r="U4" s="945"/>
    </row>
    <row r="5" spans="1:21">
      <c r="B5" s="150">
        <v>16025</v>
      </c>
      <c r="C5" s="403" t="s">
        <v>66</v>
      </c>
      <c r="D5" s="207">
        <v>9</v>
      </c>
      <c r="E5" s="45">
        <f>'[1]16'!G$26*$D5/100</f>
        <v>21.69</v>
      </c>
      <c r="F5" s="44">
        <f>'[1]16'!I$26*$D5/100</f>
        <v>2.6999999999999996E-2</v>
      </c>
      <c r="G5" s="44">
        <f>'[1]16'!J$26*$D5/100</f>
        <v>0</v>
      </c>
      <c r="H5" s="44">
        <f>'[1]16'!K$26*$D5/100</f>
        <v>3.8879999999999999</v>
      </c>
      <c r="I5" s="45">
        <f>'[1]16'!O$26*$D5/100</f>
        <v>0.18</v>
      </c>
      <c r="J5" s="44">
        <f>'[1]16'!R$26*$D5/100</f>
        <v>0</v>
      </c>
      <c r="K5" s="47">
        <f>'[1]16'!AA$26*$D5/100</f>
        <v>0</v>
      </c>
      <c r="L5" s="46">
        <f>'[1]16'!AI$26*$D5/100</f>
        <v>0</v>
      </c>
      <c r="M5" s="46">
        <f>'[1]16'!AJ$26*$D5/100</f>
        <v>0</v>
      </c>
      <c r="N5" s="45">
        <f>'[1]16'!AP$26*$D5/100</f>
        <v>0</v>
      </c>
      <c r="O5" s="44">
        <v>0</v>
      </c>
      <c r="P5" s="44">
        <f>'[1]16'!AX$26*$D5/100</f>
        <v>0</v>
      </c>
      <c r="Q5" s="945"/>
      <c r="R5" s="945"/>
      <c r="S5" s="945"/>
      <c r="T5" s="945"/>
      <c r="U5" s="945"/>
    </row>
    <row r="6" spans="1:21">
      <c r="B6" s="150">
        <v>17008</v>
      </c>
      <c r="C6" s="288" t="s">
        <v>170</v>
      </c>
      <c r="D6" s="102">
        <v>9</v>
      </c>
      <c r="E6" s="45">
        <f>'[1]17'!G$9*$D6/100</f>
        <v>4.8600000000000003</v>
      </c>
      <c r="F6" s="44">
        <f>'[1]17'!I$9*$D6/100</f>
        <v>0.51300000000000001</v>
      </c>
      <c r="G6" s="44">
        <f>'[1]17'!J$9*$D6/100</f>
        <v>0</v>
      </c>
      <c r="H6" s="44">
        <f>'[1]17'!K$9*$D6/100</f>
        <v>0.70200000000000007</v>
      </c>
      <c r="I6" s="45">
        <f>'[1]17'!O$9*$D6/100</f>
        <v>2.16</v>
      </c>
      <c r="J6" s="44">
        <f>'[1]17'!R$9*$D6/100</f>
        <v>9.9000000000000005E-2</v>
      </c>
      <c r="K6" s="47">
        <f>'[1]17'!AA$9*$D6/100</f>
        <v>0</v>
      </c>
      <c r="L6" s="46">
        <f>'[1]17'!AI$9*$D6/100</f>
        <v>4.5000000000000005E-3</v>
      </c>
      <c r="M6" s="46">
        <f>'[1]17'!AJ$9*$D6/100</f>
        <v>9.8999999999999991E-3</v>
      </c>
      <c r="N6" s="45">
        <f>'[1]17'!AP$9*$D6/100</f>
        <v>0</v>
      </c>
      <c r="O6" s="44">
        <v>0</v>
      </c>
      <c r="P6" s="44">
        <f>'[1]17'!AX$9*$D6/100</f>
        <v>1.44</v>
      </c>
      <c r="Q6" s="945"/>
      <c r="R6" s="945"/>
      <c r="S6" s="945"/>
      <c r="T6" s="945"/>
      <c r="U6" s="945"/>
    </row>
    <row r="7" spans="1:21">
      <c r="B7" s="150">
        <v>10091</v>
      </c>
      <c r="C7" s="288" t="s">
        <v>190</v>
      </c>
      <c r="D7" s="102">
        <v>1.5</v>
      </c>
      <c r="E7" s="45">
        <f>'[1]10'!G$96*$D7/100</f>
        <v>5.34</v>
      </c>
      <c r="F7" s="44">
        <f>'[1]10'!I$96*$D7/100</f>
        <v>1.1564999999999999</v>
      </c>
      <c r="G7" s="44">
        <f>'[1]10'!J$96*$D7/100</f>
        <v>4.3499999999999997E-2</v>
      </c>
      <c r="H7" s="44">
        <f>'[1]10'!K$96*$D7/100</f>
        <v>1.2000000000000002E-2</v>
      </c>
      <c r="I7" s="45">
        <f>'[1]10'!O$96*$D7/100</f>
        <v>0.42</v>
      </c>
      <c r="J7" s="44">
        <f>'[1]10'!R$96*$D7/100</f>
        <v>8.2500000000000004E-2</v>
      </c>
      <c r="K7" s="47">
        <f>'[1]10'!AA$96*$D7/100</f>
        <v>0</v>
      </c>
      <c r="L7" s="46">
        <f>'[1]10'!AI$96*$D7/100</f>
        <v>8.2500000000000004E-3</v>
      </c>
      <c r="M7" s="46">
        <f>'[1]10'!AJ$96*$D7/100</f>
        <v>5.2499999999999995E-3</v>
      </c>
      <c r="N7" s="45">
        <f>'[1]10'!AP$96*$D7/100</f>
        <v>0</v>
      </c>
      <c r="O7" s="44">
        <v>0</v>
      </c>
      <c r="P7" s="44">
        <f>'[1]10'!AX$96*$D7/100</f>
        <v>4.4999999999999997E-3</v>
      </c>
      <c r="Q7" s="945"/>
      <c r="R7" s="945"/>
      <c r="S7" s="945"/>
      <c r="T7" s="945"/>
      <c r="U7" s="945"/>
    </row>
    <row r="8" spans="1:21">
      <c r="B8" s="150">
        <v>6103</v>
      </c>
      <c r="C8" s="288" t="s">
        <v>70</v>
      </c>
      <c r="D8" s="102">
        <v>2</v>
      </c>
      <c r="E8" s="45">
        <f>'[1]6'!G$111*$D8/100</f>
        <v>0.6</v>
      </c>
      <c r="F8" s="44">
        <f>'[1]6'!I$111*$D8/100</f>
        <v>1.8000000000000002E-2</v>
      </c>
      <c r="G8" s="44">
        <f>'[1]6'!J$111*$D8/100</f>
        <v>6.0000000000000001E-3</v>
      </c>
      <c r="H8" s="44">
        <f>'[1]6'!K$111*$D8/100</f>
        <v>0.13200000000000001</v>
      </c>
      <c r="I8" s="45">
        <f>'[1]6'!O$111*$D8/100</f>
        <v>0.24</v>
      </c>
      <c r="J8" s="44">
        <f>'[1]6'!R$111*$D8/100</f>
        <v>0.01</v>
      </c>
      <c r="K8" s="47">
        <f>'[1]6'!AA$111*$D8/100</f>
        <v>0</v>
      </c>
      <c r="L8" s="46">
        <f>'[1]6'!AI$111*$D8/100</f>
        <v>5.9999999999999995E-4</v>
      </c>
      <c r="M8" s="46">
        <f>'[1]6'!AJ$111*$D8/100</f>
        <v>4.0000000000000002E-4</v>
      </c>
      <c r="N8" s="45">
        <f>'[1]6'!AP$111*$D8/100</f>
        <v>0.04</v>
      </c>
      <c r="O8" s="44">
        <v>2.1000000000000001E-2</v>
      </c>
      <c r="P8" s="44">
        <f>'[1]6'!AX$111*$D8/100</f>
        <v>0</v>
      </c>
      <c r="Q8" s="945"/>
      <c r="R8" s="945"/>
      <c r="S8" s="945"/>
      <c r="T8" s="945"/>
      <c r="U8" s="945"/>
    </row>
    <row r="9" spans="1:21">
      <c r="B9" s="149">
        <v>6227</v>
      </c>
      <c r="C9" s="213" t="s">
        <v>27</v>
      </c>
      <c r="D9" s="97">
        <v>3</v>
      </c>
      <c r="E9" s="50">
        <f>'[1]6'!G$243*$D9/100</f>
        <v>0.93</v>
      </c>
      <c r="F9" s="49">
        <f>'[1]6'!I$243*$D9/100</f>
        <v>4.4999999999999998E-2</v>
      </c>
      <c r="G9" s="49">
        <f>'[1]6'!J$243*$D9/100</f>
        <v>8.9999999999999993E-3</v>
      </c>
      <c r="H9" s="49">
        <f>'[1]6'!K$243*$D9/100</f>
        <v>0.21</v>
      </c>
      <c r="I9" s="50">
        <f>'[1]6'!O$243*$D9/100</f>
        <v>1.62</v>
      </c>
      <c r="J9" s="49">
        <f>'[1]6'!R$243*$D9/100</f>
        <v>2.0999999999999998E-2</v>
      </c>
      <c r="K9" s="52">
        <f>'[1]6'!AA$243*$D9/100</f>
        <v>4.5</v>
      </c>
      <c r="L9" s="51">
        <f>'[1]6'!AI$243*$D9/100</f>
        <v>1.5000000000000002E-3</v>
      </c>
      <c r="M9" s="51">
        <f>'[1]6'!AJ$243*$D9/100</f>
        <v>2.7000000000000001E-3</v>
      </c>
      <c r="N9" s="50">
        <f>'[1]6'!AP$243*$D9/100</f>
        <v>0.93</v>
      </c>
      <c r="O9" s="49">
        <v>4.3499999999999997E-2</v>
      </c>
      <c r="P9" s="49">
        <f>'[1]6'!AX$243*$D9/100</f>
        <v>0</v>
      </c>
      <c r="Q9" s="946"/>
      <c r="R9" s="946"/>
      <c r="S9" s="946"/>
      <c r="T9" s="946"/>
      <c r="U9" s="946"/>
    </row>
    <row r="10" spans="1:21">
      <c r="B10" s="28"/>
      <c r="C10" s="245" t="s">
        <v>220</v>
      </c>
      <c r="D10" s="89">
        <f t="shared" ref="D10:N10" si="0">SUM(D3:D9)</f>
        <v>128.5</v>
      </c>
      <c r="E10" s="55">
        <f t="shared" si="0"/>
        <v>401.42</v>
      </c>
      <c r="F10" s="54">
        <f t="shared" si="0"/>
        <v>10.759499999999999</v>
      </c>
      <c r="G10" s="54">
        <f t="shared" si="0"/>
        <v>1.8585</v>
      </c>
      <c r="H10" s="54">
        <f t="shared" si="0"/>
        <v>79.744</v>
      </c>
      <c r="I10" s="55">
        <f t="shared" si="0"/>
        <v>25.5</v>
      </c>
      <c r="J10" s="54">
        <f t="shared" si="0"/>
        <v>0.8125</v>
      </c>
      <c r="K10" s="57">
        <f t="shared" si="0"/>
        <v>4.5</v>
      </c>
      <c r="L10" s="56">
        <f t="shared" si="0"/>
        <v>0.13485</v>
      </c>
      <c r="M10" s="56">
        <f t="shared" si="0"/>
        <v>5.8249999999999996E-2</v>
      </c>
      <c r="N10" s="55">
        <f t="shared" si="0"/>
        <v>0.97000000000000008</v>
      </c>
      <c r="O10" s="103">
        <v>2.8644999999999996</v>
      </c>
      <c r="P10" s="54">
        <f>SUM(P3:P9)</f>
        <v>5.4085000000000001</v>
      </c>
      <c r="Q10" s="89">
        <v>2</v>
      </c>
      <c r="R10" s="89">
        <v>0</v>
      </c>
      <c r="S10" s="89">
        <v>0</v>
      </c>
      <c r="T10" s="89">
        <v>0</v>
      </c>
      <c r="U10" s="89">
        <v>0</v>
      </c>
    </row>
    <row r="11" spans="1:21">
      <c r="C11" s="204"/>
      <c r="D11" s="148"/>
      <c r="E11" s="206"/>
      <c r="F11" s="148"/>
      <c r="G11" s="206"/>
      <c r="H11" s="11"/>
      <c r="I11" s="205"/>
      <c r="J11" s="205"/>
      <c r="K11" s="205"/>
      <c r="L11" s="205"/>
      <c r="M11" s="205"/>
      <c r="N11" s="205"/>
      <c r="O11" s="205"/>
      <c r="P11" s="205"/>
    </row>
    <row r="12" spans="1:21">
      <c r="C12" s="204"/>
      <c r="D12" s="90"/>
      <c r="E12" s="205"/>
      <c r="F12" s="205"/>
      <c r="G12" s="205"/>
      <c r="H12" s="205"/>
      <c r="I12" s="90"/>
      <c r="J12" s="205"/>
      <c r="K12" s="205"/>
      <c r="L12" s="205"/>
      <c r="M12" s="205"/>
      <c r="N12" s="205"/>
      <c r="O12" s="205"/>
      <c r="P12" s="205"/>
    </row>
    <row r="13" spans="1:21">
      <c r="C13" s="204"/>
      <c r="D13" s="90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</row>
    <row r="14" spans="1:21">
      <c r="C14" s="204"/>
      <c r="D14" s="90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</row>
    <row r="15" spans="1:21">
      <c r="C15" s="204"/>
      <c r="D15" s="90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</row>
    <row r="16" spans="1:21">
      <c r="C16" s="204"/>
      <c r="D16" s="90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</row>
    <row r="17" spans="3:16">
      <c r="C17" s="204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</row>
    <row r="18" spans="3:16"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</row>
  </sheetData>
  <mergeCells count="1">
    <mergeCell ref="Q3:U9"/>
  </mergeCells>
  <phoneticPr fontId="1"/>
  <pageMargins left="0.7" right="0.7" top="0.75" bottom="0.75" header="0.3" footer="0.3"/>
  <pageSetup paperSize="9" scale="83" orientation="landscape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1675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78">
        <v>11121</v>
      </c>
      <c r="C3" s="478" t="s">
        <v>1676</v>
      </c>
      <c r="D3" s="10">
        <v>300</v>
      </c>
      <c r="E3" s="461">
        <v>471</v>
      </c>
      <c r="F3" s="462">
        <v>59.1</v>
      </c>
      <c r="G3" s="462">
        <v>23.4</v>
      </c>
      <c r="H3" s="462">
        <v>0.3</v>
      </c>
      <c r="I3" s="461">
        <v>12</v>
      </c>
      <c r="J3" s="471">
        <v>3.3</v>
      </c>
      <c r="K3" s="472">
        <v>12</v>
      </c>
      <c r="L3" s="473">
        <v>2.16</v>
      </c>
      <c r="M3" s="474">
        <v>0.84000000000000019</v>
      </c>
      <c r="N3" s="472">
        <v>6</v>
      </c>
      <c r="O3" s="475">
        <v>0</v>
      </c>
      <c r="P3" s="475">
        <v>0.6</v>
      </c>
      <c r="Q3" s="936"/>
      <c r="R3" s="936"/>
      <c r="S3" s="936"/>
      <c r="T3" s="936"/>
      <c r="U3" s="936"/>
    </row>
    <row r="4" spans="2:21">
      <c r="B4" s="478">
        <v>6227</v>
      </c>
      <c r="C4" s="478" t="s">
        <v>27</v>
      </c>
      <c r="D4" s="10">
        <v>30</v>
      </c>
      <c r="E4" s="461">
        <v>9.3000000000000007</v>
      </c>
      <c r="F4" s="462">
        <v>0.45</v>
      </c>
      <c r="G4" s="462">
        <v>0.09</v>
      </c>
      <c r="H4" s="462">
        <v>2.1</v>
      </c>
      <c r="I4" s="461">
        <v>16.2</v>
      </c>
      <c r="J4" s="471">
        <v>0.21</v>
      </c>
      <c r="K4" s="472">
        <v>45</v>
      </c>
      <c r="L4" s="473">
        <v>1.4999999999999999E-2</v>
      </c>
      <c r="M4" s="474">
        <v>2.6999999999999996E-2</v>
      </c>
      <c r="N4" s="472">
        <v>9.3000000000000007</v>
      </c>
      <c r="O4" s="475">
        <v>0.87</v>
      </c>
      <c r="P4" s="475">
        <v>0</v>
      </c>
      <c r="Q4" s="936"/>
      <c r="R4" s="936"/>
      <c r="S4" s="936"/>
      <c r="T4" s="936"/>
      <c r="U4" s="936"/>
    </row>
    <row r="5" spans="2:21">
      <c r="B5" s="478">
        <v>6103</v>
      </c>
      <c r="C5" s="478" t="s">
        <v>70</v>
      </c>
      <c r="D5" s="10">
        <v>15</v>
      </c>
      <c r="E5" s="461">
        <v>4.5</v>
      </c>
      <c r="F5" s="462">
        <v>0.13500000000000001</v>
      </c>
      <c r="G5" s="462">
        <v>4.4999999999999998E-2</v>
      </c>
      <c r="H5" s="462">
        <v>0.99</v>
      </c>
      <c r="I5" s="461">
        <v>1.8</v>
      </c>
      <c r="J5" s="471">
        <v>7.4999999999999997E-2</v>
      </c>
      <c r="K5" s="472">
        <v>0</v>
      </c>
      <c r="L5" s="473">
        <v>4.4999999999999997E-3</v>
      </c>
      <c r="M5" s="474">
        <v>3.0000000000000001E-3</v>
      </c>
      <c r="N5" s="472">
        <v>0.3</v>
      </c>
      <c r="O5" s="475">
        <v>0.315</v>
      </c>
      <c r="P5" s="475">
        <v>0</v>
      </c>
      <c r="Q5" s="936"/>
      <c r="R5" s="936"/>
      <c r="S5" s="936"/>
      <c r="T5" s="936"/>
      <c r="U5" s="936"/>
    </row>
    <row r="6" spans="2:21">
      <c r="B6" s="478">
        <v>17012</v>
      </c>
      <c r="C6" s="478" t="s">
        <v>0</v>
      </c>
      <c r="D6" s="10">
        <v>3</v>
      </c>
      <c r="E6" s="461">
        <v>0</v>
      </c>
      <c r="F6" s="462">
        <v>0</v>
      </c>
      <c r="G6" s="462">
        <v>0</v>
      </c>
      <c r="H6" s="462">
        <v>0</v>
      </c>
      <c r="I6" s="461">
        <v>0.66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2.9729999999999994</v>
      </c>
      <c r="Q6" s="936"/>
      <c r="R6" s="936"/>
      <c r="S6" s="936"/>
      <c r="T6" s="936"/>
      <c r="U6" s="936"/>
    </row>
    <row r="7" spans="2:21">
      <c r="B7" s="478">
        <v>16023</v>
      </c>
      <c r="C7" s="478" t="s">
        <v>663</v>
      </c>
      <c r="D7" s="10">
        <v>30</v>
      </c>
      <c r="E7" s="461">
        <v>32.700000000000003</v>
      </c>
      <c r="F7" s="462">
        <v>0.03</v>
      </c>
      <c r="G7" s="462">
        <v>0</v>
      </c>
      <c r="H7" s="462">
        <v>1.59</v>
      </c>
      <c r="I7" s="461">
        <v>0.6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</v>
      </c>
      <c r="Q7" s="936"/>
      <c r="R7" s="936"/>
      <c r="S7" s="936"/>
      <c r="T7" s="936"/>
      <c r="U7" s="936"/>
    </row>
    <row r="8" spans="2:21">
      <c r="B8" s="9">
        <v>17007</v>
      </c>
      <c r="C8" s="9" t="s">
        <v>5</v>
      </c>
      <c r="D8" s="40">
        <v>25</v>
      </c>
      <c r="E8" s="269">
        <v>17.75</v>
      </c>
      <c r="F8" s="268">
        <v>1.925</v>
      </c>
      <c r="G8" s="268">
        <v>0</v>
      </c>
      <c r="H8" s="268">
        <v>2.5249999999999999</v>
      </c>
      <c r="I8" s="269">
        <v>7.25</v>
      </c>
      <c r="J8" s="268">
        <v>0.42499999999999999</v>
      </c>
      <c r="K8" s="270">
        <v>0</v>
      </c>
      <c r="L8" s="271">
        <v>1.2500000000000001E-2</v>
      </c>
      <c r="M8" s="272">
        <v>4.2500000000000003E-2</v>
      </c>
      <c r="N8" s="270">
        <v>0</v>
      </c>
      <c r="O8" s="273">
        <v>0</v>
      </c>
      <c r="P8" s="273">
        <v>3.625</v>
      </c>
      <c r="Q8" s="937"/>
      <c r="R8" s="937"/>
      <c r="S8" s="937"/>
      <c r="T8" s="937"/>
      <c r="U8" s="937"/>
    </row>
    <row r="9" spans="2:21">
      <c r="C9" s="484" t="s">
        <v>895</v>
      </c>
      <c r="D9" s="10">
        <v>403</v>
      </c>
      <c r="E9" s="248">
        <v>535.25</v>
      </c>
      <c r="F9" s="462">
        <v>61.64</v>
      </c>
      <c r="G9" s="462">
        <v>23.535</v>
      </c>
      <c r="H9" s="462">
        <v>7.504999999999999</v>
      </c>
      <c r="I9" s="461">
        <v>38.510000000000005</v>
      </c>
      <c r="J9" s="471">
        <v>4.01</v>
      </c>
      <c r="K9" s="472">
        <v>57</v>
      </c>
      <c r="L9" s="473">
        <v>2.1920000000000006</v>
      </c>
      <c r="M9" s="474">
        <v>0.9125000000000002</v>
      </c>
      <c r="N9" s="472">
        <v>15.600000000000001</v>
      </c>
      <c r="O9" s="475">
        <v>1.1850000000000001</v>
      </c>
      <c r="P9" s="475">
        <v>7.1979999999999995</v>
      </c>
    </row>
  </sheetData>
  <mergeCells count="1">
    <mergeCell ref="Q3:U8"/>
  </mergeCells>
  <phoneticPr fontId="1"/>
  <pageMargins left="0.7" right="0.7" top="0.75" bottom="0.75" header="0.3" footer="0.3"/>
  <pageSetup paperSize="9" scale="72" orientation="landscape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7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5.125" style="478" bestFit="1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1430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12004</v>
      </c>
      <c r="C3" s="240" t="s">
        <v>1004</v>
      </c>
      <c r="D3" s="240">
        <v>110</v>
      </c>
      <c r="E3" s="240">
        <v>166</v>
      </c>
      <c r="F3" s="240">
        <v>13.5</v>
      </c>
      <c r="G3" s="240">
        <v>11.3</v>
      </c>
      <c r="H3" s="240">
        <v>0.3</v>
      </c>
      <c r="I3" s="240">
        <v>56</v>
      </c>
      <c r="J3" s="240">
        <v>2</v>
      </c>
      <c r="K3" s="240">
        <v>165</v>
      </c>
      <c r="L3" s="240">
        <v>7.0000000000000007E-2</v>
      </c>
      <c r="M3" s="240">
        <v>0.47</v>
      </c>
      <c r="N3" s="240">
        <v>0</v>
      </c>
      <c r="O3" s="240">
        <v>0</v>
      </c>
      <c r="P3" s="240">
        <v>0.4</v>
      </c>
      <c r="Q3" s="935"/>
      <c r="R3" s="935"/>
      <c r="S3" s="935"/>
      <c r="T3" s="935"/>
      <c r="U3" s="935"/>
    </row>
    <row r="4" spans="2:21">
      <c r="B4" s="240">
        <v>16043</v>
      </c>
      <c r="C4" s="240" t="s">
        <v>1429</v>
      </c>
      <c r="D4" s="240">
        <v>0.1</v>
      </c>
      <c r="E4" s="240">
        <v>0</v>
      </c>
      <c r="F4" s="240">
        <v>0</v>
      </c>
      <c r="G4" s="240">
        <v>0</v>
      </c>
      <c r="H4" s="240">
        <v>0.1</v>
      </c>
      <c r="I4" s="240">
        <v>0</v>
      </c>
      <c r="J4" s="240">
        <v>0</v>
      </c>
      <c r="K4" s="240">
        <v>0</v>
      </c>
      <c r="L4" s="240">
        <v>0</v>
      </c>
      <c r="M4" s="240">
        <v>0</v>
      </c>
      <c r="N4" s="240">
        <v>0</v>
      </c>
      <c r="O4" s="240">
        <v>0</v>
      </c>
      <c r="P4" s="240">
        <v>0</v>
      </c>
      <c r="Q4" s="936"/>
      <c r="R4" s="936"/>
      <c r="S4" s="936"/>
      <c r="T4" s="936"/>
      <c r="U4" s="936"/>
    </row>
    <row r="5" spans="2:21">
      <c r="B5" s="240">
        <v>17007</v>
      </c>
      <c r="C5" s="240" t="s">
        <v>5</v>
      </c>
      <c r="D5" s="240">
        <v>0.3</v>
      </c>
      <c r="E5" s="240">
        <v>0</v>
      </c>
      <c r="F5" s="240">
        <v>0</v>
      </c>
      <c r="G5" s="240">
        <v>0</v>
      </c>
      <c r="H5" s="240">
        <v>0</v>
      </c>
      <c r="I5" s="240">
        <v>0</v>
      </c>
      <c r="J5" s="240">
        <v>0</v>
      </c>
      <c r="K5" s="240">
        <v>0</v>
      </c>
      <c r="L5" s="240">
        <v>0</v>
      </c>
      <c r="M5" s="240">
        <v>0</v>
      </c>
      <c r="N5" s="240">
        <v>0</v>
      </c>
      <c r="O5" s="240">
        <v>0</v>
      </c>
      <c r="P5" s="240">
        <v>0</v>
      </c>
      <c r="Q5" s="936"/>
      <c r="R5" s="936"/>
      <c r="S5" s="936"/>
      <c r="T5" s="936"/>
      <c r="U5" s="936"/>
    </row>
    <row r="6" spans="2:21">
      <c r="B6" s="240">
        <v>17012</v>
      </c>
      <c r="C6" s="240" t="s">
        <v>0</v>
      </c>
      <c r="D6" s="240">
        <v>0.1</v>
      </c>
      <c r="E6" s="240">
        <v>0</v>
      </c>
      <c r="F6" s="240">
        <v>0</v>
      </c>
      <c r="G6" s="240">
        <v>0</v>
      </c>
      <c r="H6" s="240">
        <v>0</v>
      </c>
      <c r="I6" s="240">
        <v>0</v>
      </c>
      <c r="J6" s="240" t="s">
        <v>862</v>
      </c>
      <c r="K6" s="240">
        <v>0</v>
      </c>
      <c r="L6" s="240">
        <v>0</v>
      </c>
      <c r="M6" s="240">
        <v>0</v>
      </c>
      <c r="N6" s="240">
        <v>0</v>
      </c>
      <c r="O6" s="240">
        <v>0</v>
      </c>
      <c r="P6" s="240">
        <v>0.1</v>
      </c>
      <c r="Q6" s="936"/>
      <c r="R6" s="936"/>
      <c r="S6" s="936"/>
      <c r="T6" s="936"/>
      <c r="U6" s="936"/>
    </row>
    <row r="7" spans="2:21">
      <c r="B7" s="240">
        <v>16013</v>
      </c>
      <c r="C7" s="240" t="s">
        <v>1428</v>
      </c>
      <c r="D7" s="240">
        <v>0.1</v>
      </c>
      <c r="E7" s="240">
        <v>0</v>
      </c>
      <c r="F7" s="240">
        <v>0</v>
      </c>
      <c r="G7" s="240" t="s">
        <v>862</v>
      </c>
      <c r="H7" s="240">
        <v>0</v>
      </c>
      <c r="I7" s="240">
        <v>0</v>
      </c>
      <c r="J7" s="240">
        <v>0</v>
      </c>
      <c r="K7" s="240">
        <v>0</v>
      </c>
      <c r="L7" s="240" t="s">
        <v>862</v>
      </c>
      <c r="M7" s="240">
        <v>0</v>
      </c>
      <c r="N7" s="240">
        <v>0</v>
      </c>
      <c r="O7" s="240" t="s">
        <v>862</v>
      </c>
      <c r="P7" s="240">
        <v>0</v>
      </c>
      <c r="Q7" s="936"/>
      <c r="R7" s="936"/>
      <c r="S7" s="936"/>
      <c r="T7" s="936"/>
      <c r="U7" s="936"/>
    </row>
    <row r="8" spans="2:21">
      <c r="B8" s="28"/>
      <c r="C8" s="484" t="s">
        <v>895</v>
      </c>
      <c r="D8" s="161"/>
      <c r="E8" s="241">
        <v>167</v>
      </c>
      <c r="F8" s="241">
        <v>13.6</v>
      </c>
      <c r="G8" s="241">
        <v>11.3</v>
      </c>
      <c r="H8" s="241">
        <v>0.4</v>
      </c>
      <c r="I8" s="241">
        <v>57</v>
      </c>
      <c r="J8" s="456" t="s">
        <v>1673</v>
      </c>
      <c r="K8" s="241">
        <v>165</v>
      </c>
      <c r="L8" s="241">
        <v>7.0000000000000007E-2</v>
      </c>
      <c r="M8" s="241">
        <v>0.47</v>
      </c>
      <c r="N8" s="241">
        <v>0</v>
      </c>
      <c r="O8" s="456" t="s">
        <v>1677</v>
      </c>
      <c r="P8" s="241">
        <v>0.5</v>
      </c>
      <c r="Q8" s="241"/>
      <c r="R8" s="241"/>
      <c r="S8" s="241"/>
      <c r="T8" s="241"/>
      <c r="U8" s="241"/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3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8.37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1433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10169</v>
      </c>
      <c r="C3" s="240" t="s">
        <v>1432</v>
      </c>
      <c r="D3" s="240">
        <v>4</v>
      </c>
      <c r="E3" s="240">
        <v>14</v>
      </c>
      <c r="F3" s="240">
        <v>3.4</v>
      </c>
      <c r="G3" s="240">
        <v>0.1</v>
      </c>
      <c r="H3" s="240" t="s">
        <v>862</v>
      </c>
      <c r="I3" s="240">
        <v>3</v>
      </c>
      <c r="J3" s="240">
        <v>0</v>
      </c>
      <c r="K3" s="240">
        <v>0</v>
      </c>
      <c r="L3" s="240" t="s">
        <v>862</v>
      </c>
      <c r="M3" s="240" t="s">
        <v>862</v>
      </c>
      <c r="N3" s="240">
        <v>0</v>
      </c>
      <c r="O3" s="240">
        <v>0</v>
      </c>
      <c r="P3" s="240">
        <v>0</v>
      </c>
      <c r="Q3" s="935"/>
      <c r="R3" s="935"/>
      <c r="S3" s="935"/>
      <c r="T3" s="935"/>
      <c r="U3" s="935"/>
    </row>
    <row r="4" spans="2:21">
      <c r="B4" s="240">
        <v>11227</v>
      </c>
      <c r="C4" s="240" t="s">
        <v>1422</v>
      </c>
      <c r="D4" s="240">
        <v>15</v>
      </c>
      <c r="E4" s="240">
        <v>16</v>
      </c>
      <c r="F4" s="240">
        <v>3.5</v>
      </c>
      <c r="G4" s="240">
        <v>0.1</v>
      </c>
      <c r="H4" s="240">
        <v>0</v>
      </c>
      <c r="I4" s="240">
        <v>0</v>
      </c>
      <c r="J4" s="240">
        <v>0</v>
      </c>
      <c r="K4" s="240">
        <v>1</v>
      </c>
      <c r="L4" s="240">
        <v>0.01</v>
      </c>
      <c r="M4" s="240">
        <v>0.02</v>
      </c>
      <c r="N4" s="240">
        <v>0</v>
      </c>
      <c r="O4" s="240">
        <v>0</v>
      </c>
      <c r="P4" s="240">
        <v>0</v>
      </c>
      <c r="Q4" s="936"/>
      <c r="R4" s="936"/>
      <c r="S4" s="936"/>
      <c r="T4" s="936"/>
      <c r="U4" s="936"/>
    </row>
    <row r="5" spans="2:21">
      <c r="B5" s="240">
        <v>8013</v>
      </c>
      <c r="C5" s="240" t="s">
        <v>1431</v>
      </c>
      <c r="D5" s="240">
        <v>2</v>
      </c>
      <c r="E5" s="240">
        <v>4</v>
      </c>
      <c r="F5" s="240">
        <v>0.4</v>
      </c>
      <c r="G5" s="240">
        <v>0.1</v>
      </c>
      <c r="H5" s="240">
        <v>1.3</v>
      </c>
      <c r="I5" s="240">
        <v>0</v>
      </c>
      <c r="J5" s="240">
        <v>0</v>
      </c>
      <c r="K5" s="240">
        <v>0</v>
      </c>
      <c r="L5" s="240">
        <v>0.01</v>
      </c>
      <c r="M5" s="240">
        <v>0.03</v>
      </c>
      <c r="N5" s="240">
        <v>0</v>
      </c>
      <c r="O5" s="240">
        <v>0.8</v>
      </c>
      <c r="P5" s="240">
        <v>0</v>
      </c>
      <c r="Q5" s="936"/>
      <c r="R5" s="936"/>
      <c r="S5" s="936"/>
      <c r="T5" s="936"/>
      <c r="U5" s="936"/>
    </row>
    <row r="6" spans="2:21">
      <c r="B6" s="240">
        <v>6150</v>
      </c>
      <c r="C6" s="240" t="s">
        <v>2311</v>
      </c>
      <c r="D6" s="240">
        <v>10</v>
      </c>
      <c r="E6" s="240">
        <v>3</v>
      </c>
      <c r="F6" s="240">
        <v>0.4</v>
      </c>
      <c r="G6" s="240">
        <v>0</v>
      </c>
      <c r="H6" s="240">
        <v>0.6</v>
      </c>
      <c r="I6" s="240">
        <v>2</v>
      </c>
      <c r="J6" s="240">
        <v>0</v>
      </c>
      <c r="K6" s="240">
        <v>0</v>
      </c>
      <c r="L6" s="240">
        <v>0</v>
      </c>
      <c r="M6" s="240">
        <v>0.01</v>
      </c>
      <c r="N6" s="240">
        <v>1</v>
      </c>
      <c r="O6" s="240">
        <v>0.3</v>
      </c>
      <c r="P6" s="240">
        <v>0</v>
      </c>
      <c r="Q6" s="936"/>
      <c r="R6" s="936"/>
      <c r="S6" s="936"/>
      <c r="T6" s="936"/>
      <c r="U6" s="936"/>
    </row>
    <row r="7" spans="2:21">
      <c r="B7" s="240">
        <v>6233</v>
      </c>
      <c r="C7" s="240" t="s">
        <v>2312</v>
      </c>
      <c r="D7" s="240">
        <v>15</v>
      </c>
      <c r="E7" s="240">
        <v>2</v>
      </c>
      <c r="F7" s="240">
        <v>0.1</v>
      </c>
      <c r="G7" s="240">
        <v>0</v>
      </c>
      <c r="H7" s="240">
        <v>0.5</v>
      </c>
      <c r="I7" s="240">
        <v>6</v>
      </c>
      <c r="J7" s="240">
        <v>0</v>
      </c>
      <c r="K7" s="240">
        <v>1</v>
      </c>
      <c r="L7" s="240">
        <v>0</v>
      </c>
      <c r="M7" s="240">
        <v>0</v>
      </c>
      <c r="N7" s="240">
        <v>3</v>
      </c>
      <c r="O7" s="240">
        <v>0.2</v>
      </c>
      <c r="P7" s="240">
        <v>0</v>
      </c>
      <c r="Q7" s="936"/>
      <c r="R7" s="936"/>
      <c r="S7" s="936"/>
      <c r="T7" s="936"/>
      <c r="U7" s="936"/>
    </row>
    <row r="8" spans="2:21">
      <c r="B8" s="240">
        <v>17024</v>
      </c>
      <c r="C8" s="240" t="s">
        <v>195</v>
      </c>
      <c r="D8" s="240">
        <v>120</v>
      </c>
      <c r="E8" s="240">
        <v>8</v>
      </c>
      <c r="F8" s="240">
        <v>1.3</v>
      </c>
      <c r="G8" s="240">
        <v>0.2</v>
      </c>
      <c r="H8" s="240" t="s">
        <v>862</v>
      </c>
      <c r="I8" s="240">
        <v>2</v>
      </c>
      <c r="J8" s="240">
        <v>0.6</v>
      </c>
      <c r="K8" s="240">
        <v>0</v>
      </c>
      <c r="L8" s="240">
        <v>0.02</v>
      </c>
      <c r="M8" s="240">
        <v>0.11</v>
      </c>
      <c r="N8" s="240">
        <v>0</v>
      </c>
      <c r="O8" s="240">
        <v>0</v>
      </c>
      <c r="P8" s="240">
        <v>0.1</v>
      </c>
      <c r="Q8" s="936"/>
      <c r="R8" s="936"/>
      <c r="S8" s="936"/>
      <c r="T8" s="936"/>
      <c r="U8" s="936"/>
    </row>
    <row r="9" spans="2:21">
      <c r="B9" s="240">
        <v>16001</v>
      </c>
      <c r="C9" s="240" t="s">
        <v>999</v>
      </c>
      <c r="D9" s="240">
        <v>1.7</v>
      </c>
      <c r="E9" s="240">
        <v>2</v>
      </c>
      <c r="F9" s="240">
        <v>0</v>
      </c>
      <c r="G9" s="240" t="s">
        <v>862</v>
      </c>
      <c r="H9" s="240">
        <v>0.1</v>
      </c>
      <c r="I9" s="240">
        <v>0</v>
      </c>
      <c r="J9" s="240" t="s">
        <v>862</v>
      </c>
      <c r="K9" s="240">
        <v>0</v>
      </c>
      <c r="L9" s="240" t="s">
        <v>862</v>
      </c>
      <c r="M9" s="240">
        <v>0</v>
      </c>
      <c r="N9" s="240">
        <v>0</v>
      </c>
      <c r="O9" s="240">
        <v>0</v>
      </c>
      <c r="P9" s="240">
        <v>0</v>
      </c>
      <c r="Q9" s="936"/>
      <c r="R9" s="936"/>
      <c r="S9" s="936"/>
      <c r="T9" s="936"/>
      <c r="U9" s="936"/>
    </row>
    <row r="10" spans="2:21">
      <c r="B10" s="240">
        <v>17012</v>
      </c>
      <c r="C10" s="240" t="s">
        <v>0</v>
      </c>
      <c r="D10" s="240">
        <v>1.5</v>
      </c>
      <c r="E10" s="240">
        <v>0</v>
      </c>
      <c r="F10" s="240">
        <v>0</v>
      </c>
      <c r="G10" s="240">
        <v>0</v>
      </c>
      <c r="H10" s="240">
        <v>0</v>
      </c>
      <c r="I10" s="240">
        <v>0</v>
      </c>
      <c r="J10" s="240" t="s">
        <v>862</v>
      </c>
      <c r="K10" s="240">
        <v>0</v>
      </c>
      <c r="L10" s="240">
        <v>0</v>
      </c>
      <c r="M10" s="240">
        <v>0</v>
      </c>
      <c r="N10" s="240">
        <v>0</v>
      </c>
      <c r="O10" s="240">
        <v>0</v>
      </c>
      <c r="P10" s="240">
        <v>1.5</v>
      </c>
      <c r="Q10" s="936"/>
      <c r="R10" s="936"/>
      <c r="S10" s="936"/>
      <c r="T10" s="936"/>
      <c r="U10" s="936"/>
    </row>
    <row r="11" spans="2:21">
      <c r="B11" s="240">
        <v>17008</v>
      </c>
      <c r="C11" s="240" t="s">
        <v>170</v>
      </c>
      <c r="D11" s="240">
        <v>3</v>
      </c>
      <c r="E11" s="240">
        <v>2</v>
      </c>
      <c r="F11" s="240">
        <v>0.2</v>
      </c>
      <c r="G11" s="240">
        <v>0</v>
      </c>
      <c r="H11" s="240">
        <v>0.2</v>
      </c>
      <c r="I11" s="240">
        <v>1</v>
      </c>
      <c r="J11" s="240">
        <v>0</v>
      </c>
      <c r="K11" s="240">
        <v>0</v>
      </c>
      <c r="L11" s="240">
        <v>0</v>
      </c>
      <c r="M11" s="240">
        <v>0</v>
      </c>
      <c r="N11" s="240">
        <v>0</v>
      </c>
      <c r="O11" s="240">
        <v>0</v>
      </c>
      <c r="P11" s="240">
        <v>0.5</v>
      </c>
      <c r="Q11" s="936"/>
      <c r="R11" s="936"/>
      <c r="S11" s="936"/>
      <c r="T11" s="936"/>
      <c r="U11" s="936"/>
    </row>
    <row r="12" spans="2:21">
      <c r="B12" s="240">
        <v>14006</v>
      </c>
      <c r="C12" s="240" t="s">
        <v>15</v>
      </c>
      <c r="D12" s="240">
        <v>4</v>
      </c>
      <c r="E12" s="240">
        <v>37</v>
      </c>
      <c r="F12" s="240">
        <v>0</v>
      </c>
      <c r="G12" s="240">
        <v>4</v>
      </c>
      <c r="H12" s="240">
        <v>0</v>
      </c>
      <c r="I12" s="240" t="s">
        <v>862</v>
      </c>
      <c r="J12" s="240">
        <v>0</v>
      </c>
      <c r="K12" s="240">
        <v>0</v>
      </c>
      <c r="L12" s="240">
        <v>0</v>
      </c>
      <c r="M12" s="240">
        <v>0</v>
      </c>
      <c r="N12" s="240">
        <v>0</v>
      </c>
      <c r="O12" s="240">
        <v>0</v>
      </c>
      <c r="P12" s="240">
        <v>0</v>
      </c>
      <c r="Q12" s="936"/>
      <c r="R12" s="936"/>
      <c r="S12" s="936"/>
      <c r="T12" s="936"/>
      <c r="U12" s="936"/>
    </row>
    <row r="13" spans="2:21">
      <c r="B13" s="537">
        <v>2034</v>
      </c>
      <c r="C13" s="537" t="s">
        <v>3</v>
      </c>
      <c r="D13" s="537">
        <v>0.8</v>
      </c>
      <c r="E13" s="537">
        <v>3</v>
      </c>
      <c r="F13" s="537">
        <v>0</v>
      </c>
      <c r="G13" s="537">
        <v>0</v>
      </c>
      <c r="H13" s="537">
        <v>0.7</v>
      </c>
      <c r="I13" s="537">
        <v>0</v>
      </c>
      <c r="J13" s="537">
        <v>0</v>
      </c>
      <c r="K13" s="537">
        <v>0</v>
      </c>
      <c r="L13" s="537">
        <v>0</v>
      </c>
      <c r="M13" s="537">
        <v>0</v>
      </c>
      <c r="N13" s="537">
        <v>0</v>
      </c>
      <c r="O13" s="537">
        <v>0</v>
      </c>
      <c r="P13" s="537">
        <v>0</v>
      </c>
      <c r="Q13" s="937"/>
      <c r="R13" s="937"/>
      <c r="S13" s="937"/>
      <c r="T13" s="937"/>
      <c r="U13" s="937"/>
    </row>
    <row r="14" spans="2:21">
      <c r="C14" s="484" t="s">
        <v>895</v>
      </c>
      <c r="D14" s="14"/>
      <c r="E14" s="240">
        <v>90</v>
      </c>
      <c r="F14" s="240">
        <v>9.1999999999999993</v>
      </c>
      <c r="G14" s="240">
        <v>4.5</v>
      </c>
      <c r="H14" s="240">
        <v>3.3</v>
      </c>
      <c r="I14" s="240">
        <v>15</v>
      </c>
      <c r="J14" s="240">
        <v>0.8</v>
      </c>
      <c r="K14" s="240">
        <v>2</v>
      </c>
      <c r="L14" s="240">
        <v>0.06</v>
      </c>
      <c r="M14" s="240">
        <v>0.17</v>
      </c>
      <c r="N14" s="240">
        <v>4</v>
      </c>
      <c r="O14" s="240">
        <v>1.3</v>
      </c>
      <c r="P14" s="240">
        <v>2.1</v>
      </c>
      <c r="Q14" s="240">
        <v>0</v>
      </c>
      <c r="R14" s="240">
        <v>1</v>
      </c>
      <c r="S14" s="240">
        <v>0</v>
      </c>
      <c r="T14" s="240">
        <v>0</v>
      </c>
      <c r="U14" s="240">
        <v>0</v>
      </c>
    </row>
    <row r="15" spans="2:21">
      <c r="D15" s="14"/>
      <c r="E15" s="14"/>
      <c r="F15" s="14"/>
      <c r="G15" s="14"/>
    </row>
    <row r="16" spans="2:21">
      <c r="C16" s="10"/>
      <c r="D16" s="17"/>
      <c r="E16" s="18"/>
      <c r="F16" s="17"/>
      <c r="G16" s="18"/>
      <c r="H16" s="11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3:16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</sheetData>
  <mergeCells count="1">
    <mergeCell ref="Q3:U13"/>
  </mergeCells>
  <phoneticPr fontId="1"/>
  <pageMargins left="0.7" right="0.7" top="0.75" bottom="0.75" header="0.3" footer="0.3"/>
  <pageSetup paperSize="9" scale="83" orientation="landscape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34.875" style="478" customWidth="1"/>
    <col min="4" max="16" width="11.125" style="478" customWidth="1"/>
    <col min="17" max="16384" width="9" style="478"/>
  </cols>
  <sheetData>
    <row r="1" spans="1:21">
      <c r="B1" s="478" t="s">
        <v>2313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1117</v>
      </c>
      <c r="C3" s="366" t="s">
        <v>613</v>
      </c>
      <c r="D3" s="369">
        <v>300</v>
      </c>
      <c r="E3" s="369">
        <v>549</v>
      </c>
      <c r="F3" s="369">
        <v>61.5</v>
      </c>
      <c r="G3" s="369">
        <v>30.6</v>
      </c>
      <c r="H3" s="369">
        <v>0.6</v>
      </c>
      <c r="I3" s="369">
        <v>12</v>
      </c>
      <c r="J3" s="369">
        <v>2.1</v>
      </c>
      <c r="K3" s="369">
        <v>12</v>
      </c>
      <c r="L3" s="369">
        <v>2.7</v>
      </c>
      <c r="M3" s="369">
        <v>0.63</v>
      </c>
      <c r="N3" s="369">
        <v>3</v>
      </c>
      <c r="O3" s="369">
        <v>0</v>
      </c>
      <c r="P3" s="369">
        <v>0.3</v>
      </c>
      <c r="Q3" s="974"/>
      <c r="R3" s="980"/>
      <c r="S3" s="980"/>
      <c r="T3" s="980"/>
      <c r="U3" s="980"/>
    </row>
    <row r="4" spans="1:21" s="30" customFormat="1">
      <c r="A4" s="478"/>
      <c r="B4" s="365" t="s">
        <v>1101</v>
      </c>
      <c r="C4" s="366" t="s">
        <v>511</v>
      </c>
      <c r="D4" s="369">
        <v>0.6</v>
      </c>
      <c r="E4" s="369">
        <v>0.18</v>
      </c>
      <c r="F4" s="369">
        <v>0.01</v>
      </c>
      <c r="G4" s="369">
        <v>0</v>
      </c>
      <c r="H4" s="369">
        <v>0.04</v>
      </c>
      <c r="I4" s="369">
        <v>7.0000000000000007E-2</v>
      </c>
      <c r="J4" s="369">
        <v>0</v>
      </c>
      <c r="K4" s="369">
        <v>0</v>
      </c>
      <c r="L4" s="369">
        <v>0</v>
      </c>
      <c r="M4" s="369">
        <v>0</v>
      </c>
      <c r="N4" s="369">
        <v>0.01</v>
      </c>
      <c r="O4" s="369">
        <v>0.01</v>
      </c>
      <c r="P4" s="369">
        <v>0</v>
      </c>
      <c r="Q4" s="972"/>
      <c r="R4" s="972"/>
      <c r="S4" s="972"/>
      <c r="T4" s="972"/>
      <c r="U4" s="972"/>
    </row>
    <row r="5" spans="1:21" s="30" customFormat="1">
      <c r="A5" s="478"/>
      <c r="B5" s="365" t="s">
        <v>1116</v>
      </c>
      <c r="C5" s="366" t="s">
        <v>538</v>
      </c>
      <c r="D5" s="369">
        <v>0.6</v>
      </c>
      <c r="E5" s="369">
        <v>0.8</v>
      </c>
      <c r="F5" s="369">
        <v>0.04</v>
      </c>
      <c r="G5" s="369">
        <v>0.01</v>
      </c>
      <c r="H5" s="369">
        <v>0.16</v>
      </c>
      <c r="I5" s="369">
        <v>0.08</v>
      </c>
      <c r="J5" s="369">
        <v>0</v>
      </c>
      <c r="K5" s="369">
        <v>0</v>
      </c>
      <c r="L5" s="369">
        <v>0</v>
      </c>
      <c r="M5" s="369">
        <v>0</v>
      </c>
      <c r="N5" s="369">
        <v>0.06</v>
      </c>
      <c r="O5" s="369">
        <v>0.03</v>
      </c>
      <c r="P5" s="369">
        <v>0</v>
      </c>
      <c r="Q5" s="972"/>
      <c r="R5" s="972"/>
      <c r="S5" s="972"/>
      <c r="T5" s="972"/>
      <c r="U5" s="972"/>
    </row>
    <row r="6" spans="1:21" s="30" customFormat="1">
      <c r="A6" s="478"/>
      <c r="B6" s="365" t="s">
        <v>461</v>
      </c>
      <c r="C6" s="366" t="s">
        <v>364</v>
      </c>
      <c r="D6" s="369">
        <v>14</v>
      </c>
      <c r="E6" s="369">
        <v>53.76</v>
      </c>
      <c r="F6" s="369">
        <v>0</v>
      </c>
      <c r="G6" s="369">
        <v>0</v>
      </c>
      <c r="H6" s="369">
        <v>13.89</v>
      </c>
      <c r="I6" s="369">
        <v>0.14000000000000001</v>
      </c>
      <c r="J6" s="369">
        <v>0</v>
      </c>
      <c r="K6" s="369">
        <v>0</v>
      </c>
      <c r="L6" s="369">
        <v>0</v>
      </c>
      <c r="M6" s="369">
        <v>0</v>
      </c>
      <c r="N6" s="369">
        <v>0</v>
      </c>
      <c r="O6" s="369">
        <v>0</v>
      </c>
      <c r="P6" s="369">
        <v>0</v>
      </c>
      <c r="Q6" s="972"/>
      <c r="R6" s="972"/>
      <c r="S6" s="972"/>
      <c r="T6" s="972"/>
      <c r="U6" s="972"/>
    </row>
    <row r="7" spans="1:21" s="30" customFormat="1">
      <c r="A7" s="478"/>
      <c r="B7" s="365" t="s">
        <v>363</v>
      </c>
      <c r="C7" s="366" t="s">
        <v>362</v>
      </c>
      <c r="D7" s="369">
        <v>12</v>
      </c>
      <c r="E7" s="369">
        <v>8.52</v>
      </c>
      <c r="F7" s="369">
        <v>0.92</v>
      </c>
      <c r="G7" s="369">
        <v>0</v>
      </c>
      <c r="H7" s="369">
        <v>1.21</v>
      </c>
      <c r="I7" s="369">
        <v>3.48</v>
      </c>
      <c r="J7" s="369">
        <v>0.2</v>
      </c>
      <c r="K7" s="369">
        <v>0</v>
      </c>
      <c r="L7" s="369">
        <v>0.01</v>
      </c>
      <c r="M7" s="369">
        <v>0.02</v>
      </c>
      <c r="N7" s="369">
        <v>0</v>
      </c>
      <c r="O7" s="369">
        <v>0</v>
      </c>
      <c r="P7" s="369">
        <v>1.74</v>
      </c>
      <c r="Q7" s="972"/>
      <c r="R7" s="972"/>
      <c r="S7" s="972"/>
      <c r="T7" s="972"/>
      <c r="U7" s="972"/>
    </row>
    <row r="8" spans="1:21" s="30" customFormat="1">
      <c r="A8" s="478"/>
      <c r="B8" s="365" t="s">
        <v>1044</v>
      </c>
      <c r="C8" s="366" t="s">
        <v>366</v>
      </c>
      <c r="D8" s="369">
        <v>6</v>
      </c>
      <c r="E8" s="369">
        <v>6.54</v>
      </c>
      <c r="F8" s="369">
        <v>0.02</v>
      </c>
      <c r="G8" s="369">
        <v>0</v>
      </c>
      <c r="H8" s="369">
        <v>0.28999999999999998</v>
      </c>
      <c r="I8" s="369">
        <v>0.18</v>
      </c>
      <c r="J8" s="369">
        <v>0</v>
      </c>
      <c r="K8" s="369">
        <v>0</v>
      </c>
      <c r="L8" s="369">
        <v>0</v>
      </c>
      <c r="M8" s="369">
        <v>0</v>
      </c>
      <c r="N8" s="369">
        <v>0</v>
      </c>
      <c r="O8" s="369">
        <v>0</v>
      </c>
      <c r="P8" s="369">
        <v>0</v>
      </c>
      <c r="Q8" s="972"/>
      <c r="R8" s="972"/>
      <c r="S8" s="972"/>
      <c r="T8" s="972"/>
      <c r="U8" s="972"/>
    </row>
    <row r="9" spans="1:21" s="30" customFormat="1">
      <c r="A9" s="478"/>
      <c r="B9" s="365" t="s">
        <v>1100</v>
      </c>
      <c r="C9" s="366" t="s">
        <v>612</v>
      </c>
      <c r="D9" s="369">
        <v>2</v>
      </c>
      <c r="E9" s="369">
        <v>2.14</v>
      </c>
      <c r="F9" s="369">
        <v>0.15</v>
      </c>
      <c r="G9" s="369">
        <v>0.01</v>
      </c>
      <c r="H9" s="369">
        <v>0.37</v>
      </c>
      <c r="I9" s="369">
        <v>0.5</v>
      </c>
      <c r="J9" s="369">
        <v>0.02</v>
      </c>
      <c r="K9" s="369">
        <v>0</v>
      </c>
      <c r="L9" s="369">
        <v>0</v>
      </c>
      <c r="M9" s="369">
        <v>0</v>
      </c>
      <c r="N9" s="369">
        <v>0</v>
      </c>
      <c r="O9" s="369">
        <v>0</v>
      </c>
      <c r="P9" s="369">
        <v>0.23</v>
      </c>
      <c r="Q9" s="972"/>
      <c r="R9" s="972"/>
      <c r="S9" s="972"/>
      <c r="T9" s="972"/>
      <c r="U9" s="972"/>
    </row>
    <row r="10" spans="1:21" s="30" customFormat="1">
      <c r="A10" s="478"/>
      <c r="B10" s="365" t="s">
        <v>1111</v>
      </c>
      <c r="C10" s="366" t="s">
        <v>506</v>
      </c>
      <c r="D10" s="369">
        <v>0.01</v>
      </c>
      <c r="E10" s="369">
        <v>0.04</v>
      </c>
      <c r="F10" s="369">
        <v>0</v>
      </c>
      <c r="G10" s="369">
        <v>0</v>
      </c>
      <c r="H10" s="369">
        <v>0.01</v>
      </c>
      <c r="I10" s="369">
        <v>0.03</v>
      </c>
      <c r="J10" s="369">
        <v>0</v>
      </c>
      <c r="K10" s="369">
        <v>0</v>
      </c>
      <c r="L10" s="369">
        <v>0</v>
      </c>
      <c r="M10" s="369">
        <v>0</v>
      </c>
      <c r="N10" s="369">
        <v>0</v>
      </c>
      <c r="O10" s="369">
        <v>0</v>
      </c>
      <c r="P10" s="369">
        <v>0</v>
      </c>
      <c r="Q10" s="972"/>
      <c r="R10" s="972"/>
      <c r="S10" s="972"/>
      <c r="T10" s="972"/>
      <c r="U10" s="972"/>
    </row>
    <row r="11" spans="1:21" s="30" customFormat="1">
      <c r="A11" s="478"/>
      <c r="B11" s="365" t="s">
        <v>1115</v>
      </c>
      <c r="C11" s="366" t="s">
        <v>540</v>
      </c>
      <c r="D11" s="369">
        <v>8</v>
      </c>
      <c r="E11" s="369">
        <v>1.1200000000000001</v>
      </c>
      <c r="F11" s="369">
        <v>0.14000000000000001</v>
      </c>
      <c r="G11" s="369">
        <v>0.02</v>
      </c>
      <c r="H11" s="369">
        <v>0.18</v>
      </c>
      <c r="I11" s="369">
        <v>4.4800000000000004</v>
      </c>
      <c r="J11" s="369">
        <v>0.19</v>
      </c>
      <c r="K11" s="369">
        <v>14.4</v>
      </c>
      <c r="L11" s="369">
        <v>0</v>
      </c>
      <c r="M11" s="369">
        <v>0.01</v>
      </c>
      <c r="N11" s="369">
        <v>1.1200000000000001</v>
      </c>
      <c r="O11" s="369">
        <v>0.14000000000000001</v>
      </c>
      <c r="P11" s="369">
        <v>0</v>
      </c>
      <c r="Q11" s="973"/>
      <c r="R11" s="973"/>
      <c r="S11" s="973"/>
      <c r="T11" s="973"/>
      <c r="U11" s="973"/>
    </row>
    <row r="12" spans="1:21" s="30" customFormat="1">
      <c r="A12" s="478"/>
      <c r="B12" s="182"/>
      <c r="C12" s="374" t="s">
        <v>12</v>
      </c>
      <c r="D12" s="370">
        <f t="shared" ref="D12:P12" si="0">SUM(D3:D11)</f>
        <v>343.21000000000004</v>
      </c>
      <c r="E12" s="368">
        <f t="shared" si="0"/>
        <v>622.0999999999998</v>
      </c>
      <c r="F12" s="371">
        <f t="shared" si="0"/>
        <v>62.78</v>
      </c>
      <c r="G12" s="371">
        <f t="shared" si="0"/>
        <v>30.640000000000004</v>
      </c>
      <c r="H12" s="371">
        <f t="shared" si="0"/>
        <v>16.750000000000004</v>
      </c>
      <c r="I12" s="368">
        <f t="shared" si="0"/>
        <v>20.960000000000004</v>
      </c>
      <c r="J12" s="371">
        <f t="shared" si="0"/>
        <v>2.5100000000000002</v>
      </c>
      <c r="K12" s="368">
        <f t="shared" si="0"/>
        <v>26.4</v>
      </c>
      <c r="L12" s="370">
        <f t="shared" si="0"/>
        <v>2.71</v>
      </c>
      <c r="M12" s="370">
        <f t="shared" si="0"/>
        <v>0.66</v>
      </c>
      <c r="N12" s="368">
        <f t="shared" si="0"/>
        <v>4.1899999999999995</v>
      </c>
      <c r="O12" s="371">
        <f t="shared" si="0"/>
        <v>0.18000000000000002</v>
      </c>
      <c r="P12" s="371">
        <f t="shared" si="0"/>
        <v>2.27</v>
      </c>
      <c r="Q12" s="180"/>
      <c r="R12" s="180"/>
      <c r="S12" s="180"/>
      <c r="T12" s="180"/>
      <c r="U12" s="180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1"/>
  </mergeCells>
  <phoneticPr fontId="1"/>
  <pageMargins left="0.7" right="0.7" top="0.75" bottom="0.75" header="0.3" footer="0.3"/>
  <pageSetup paperSize="9" scale="57" orientation="landscape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5.25" style="478" customWidth="1"/>
    <col min="4" max="16" width="11.125" style="478" customWidth="1"/>
    <col min="17" max="21" width="9" style="478" customWidth="1"/>
    <col min="22" max="16384" width="9" style="478"/>
  </cols>
  <sheetData>
    <row r="1" spans="1:21">
      <c r="B1" s="478" t="s">
        <v>2314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1118</v>
      </c>
      <c r="C3" s="366" t="s">
        <v>611</v>
      </c>
      <c r="D3" s="369">
        <v>300</v>
      </c>
      <c r="E3" s="369">
        <v>1158</v>
      </c>
      <c r="F3" s="369">
        <v>42.6</v>
      </c>
      <c r="G3" s="369">
        <v>103.8</v>
      </c>
      <c r="H3" s="369">
        <v>0.3</v>
      </c>
      <c r="I3" s="369">
        <v>9</v>
      </c>
      <c r="J3" s="369">
        <v>1.8</v>
      </c>
      <c r="K3" s="369">
        <v>30</v>
      </c>
      <c r="L3" s="369">
        <v>1.62</v>
      </c>
      <c r="M3" s="369">
        <v>0.39</v>
      </c>
      <c r="N3" s="369">
        <v>6</v>
      </c>
      <c r="O3" s="369">
        <v>0</v>
      </c>
      <c r="P3" s="369">
        <v>0.3</v>
      </c>
      <c r="Q3" s="974"/>
      <c r="R3" s="980"/>
      <c r="S3" s="980"/>
      <c r="T3" s="980"/>
      <c r="U3" s="980"/>
    </row>
    <row r="4" spans="1:21" s="30" customFormat="1">
      <c r="A4" s="478"/>
      <c r="B4" s="365" t="s">
        <v>363</v>
      </c>
      <c r="C4" s="366" t="s">
        <v>362</v>
      </c>
      <c r="D4" s="369">
        <v>3.6</v>
      </c>
      <c r="E4" s="369">
        <v>2.56</v>
      </c>
      <c r="F4" s="369">
        <v>0.28000000000000003</v>
      </c>
      <c r="G4" s="369">
        <v>0</v>
      </c>
      <c r="H4" s="369">
        <v>0.36</v>
      </c>
      <c r="I4" s="369">
        <v>1.04</v>
      </c>
      <c r="J4" s="369">
        <v>0.06</v>
      </c>
      <c r="K4" s="369">
        <v>0</v>
      </c>
      <c r="L4" s="369">
        <v>0</v>
      </c>
      <c r="M4" s="369">
        <v>0.01</v>
      </c>
      <c r="N4" s="369">
        <v>0</v>
      </c>
      <c r="O4" s="369">
        <v>0</v>
      </c>
      <c r="P4" s="369">
        <v>0.52</v>
      </c>
      <c r="Q4" s="972"/>
      <c r="R4" s="972"/>
      <c r="S4" s="972"/>
      <c r="T4" s="972"/>
      <c r="U4" s="972"/>
    </row>
    <row r="5" spans="1:21" s="30" customFormat="1">
      <c r="A5" s="478"/>
      <c r="B5" s="365" t="s">
        <v>1044</v>
      </c>
      <c r="C5" s="366" t="s">
        <v>366</v>
      </c>
      <c r="D5" s="369">
        <v>3</v>
      </c>
      <c r="E5" s="369">
        <v>3.27</v>
      </c>
      <c r="F5" s="369">
        <v>0.01</v>
      </c>
      <c r="G5" s="369">
        <v>0</v>
      </c>
      <c r="H5" s="369">
        <v>0.15</v>
      </c>
      <c r="I5" s="369">
        <v>0.09</v>
      </c>
      <c r="J5" s="369">
        <v>0</v>
      </c>
      <c r="K5" s="369">
        <v>0</v>
      </c>
      <c r="L5" s="369">
        <v>0</v>
      </c>
      <c r="M5" s="369">
        <v>0</v>
      </c>
      <c r="N5" s="369">
        <v>0</v>
      </c>
      <c r="O5" s="369">
        <v>0</v>
      </c>
      <c r="P5" s="369">
        <v>0</v>
      </c>
      <c r="Q5" s="972"/>
      <c r="R5" s="972"/>
      <c r="S5" s="972"/>
      <c r="T5" s="972"/>
      <c r="U5" s="972"/>
    </row>
    <row r="6" spans="1:21" s="30" customFormat="1">
      <c r="A6" s="478"/>
      <c r="B6" s="365" t="s">
        <v>410</v>
      </c>
      <c r="C6" s="366" t="s">
        <v>392</v>
      </c>
      <c r="D6" s="369">
        <v>1.8</v>
      </c>
      <c r="E6" s="369">
        <v>16.579999999999998</v>
      </c>
      <c r="F6" s="369">
        <v>0</v>
      </c>
      <c r="G6" s="369">
        <v>1.8</v>
      </c>
      <c r="H6" s="369">
        <v>0</v>
      </c>
      <c r="I6" s="369">
        <v>0</v>
      </c>
      <c r="J6" s="369">
        <v>0</v>
      </c>
      <c r="K6" s="369">
        <v>0</v>
      </c>
      <c r="L6" s="369">
        <v>0</v>
      </c>
      <c r="M6" s="369">
        <v>0</v>
      </c>
      <c r="N6" s="369">
        <v>0</v>
      </c>
      <c r="O6" s="369">
        <v>0</v>
      </c>
      <c r="P6" s="369">
        <v>0</v>
      </c>
      <c r="Q6" s="972"/>
      <c r="R6" s="972"/>
      <c r="S6" s="972"/>
      <c r="T6" s="972"/>
      <c r="U6" s="972"/>
    </row>
    <row r="7" spans="1:21" s="30" customFormat="1">
      <c r="A7" s="478"/>
      <c r="B7" s="365" t="s">
        <v>363</v>
      </c>
      <c r="C7" s="366" t="s">
        <v>362</v>
      </c>
      <c r="D7" s="369">
        <v>28.8</v>
      </c>
      <c r="E7" s="369">
        <v>20.45</v>
      </c>
      <c r="F7" s="369">
        <v>2.2200000000000002</v>
      </c>
      <c r="G7" s="369">
        <v>0</v>
      </c>
      <c r="H7" s="369">
        <v>2.91</v>
      </c>
      <c r="I7" s="369">
        <v>8.35</v>
      </c>
      <c r="J7" s="369">
        <v>0.49</v>
      </c>
      <c r="K7" s="369">
        <v>0</v>
      </c>
      <c r="L7" s="369">
        <v>0.01</v>
      </c>
      <c r="M7" s="369">
        <v>0.05</v>
      </c>
      <c r="N7" s="369">
        <v>0</v>
      </c>
      <c r="O7" s="369">
        <v>0</v>
      </c>
      <c r="P7" s="369">
        <v>4.18</v>
      </c>
      <c r="Q7" s="972"/>
      <c r="R7" s="972"/>
      <c r="S7" s="972"/>
      <c r="T7" s="972"/>
      <c r="U7" s="972"/>
    </row>
    <row r="8" spans="1:21" s="30" customFormat="1">
      <c r="A8" s="478"/>
      <c r="B8" s="365" t="s">
        <v>1044</v>
      </c>
      <c r="C8" s="366" t="s">
        <v>366</v>
      </c>
      <c r="D8" s="369">
        <v>24</v>
      </c>
      <c r="E8" s="369">
        <v>26.16</v>
      </c>
      <c r="F8" s="369">
        <v>0.1</v>
      </c>
      <c r="G8" s="369">
        <v>0</v>
      </c>
      <c r="H8" s="369">
        <v>1.18</v>
      </c>
      <c r="I8" s="369">
        <v>0.72</v>
      </c>
      <c r="J8" s="369">
        <v>0</v>
      </c>
      <c r="K8" s="369">
        <v>0</v>
      </c>
      <c r="L8" s="369">
        <v>0</v>
      </c>
      <c r="M8" s="369">
        <v>0</v>
      </c>
      <c r="N8" s="369">
        <v>0</v>
      </c>
      <c r="O8" s="369">
        <v>0</v>
      </c>
      <c r="P8" s="369">
        <v>0</v>
      </c>
      <c r="Q8" s="972"/>
      <c r="R8" s="972"/>
      <c r="S8" s="972"/>
      <c r="T8" s="972"/>
      <c r="U8" s="972"/>
    </row>
    <row r="9" spans="1:21" s="30" customFormat="1">
      <c r="A9" s="478"/>
      <c r="B9" s="365" t="s">
        <v>461</v>
      </c>
      <c r="C9" s="366" t="s">
        <v>364</v>
      </c>
      <c r="D9" s="369">
        <v>7.2</v>
      </c>
      <c r="E9" s="369">
        <v>27.65</v>
      </c>
      <c r="F9" s="369">
        <v>0</v>
      </c>
      <c r="G9" s="369">
        <v>0</v>
      </c>
      <c r="H9" s="369">
        <v>7.14</v>
      </c>
      <c r="I9" s="369">
        <v>7.0000000000000007E-2</v>
      </c>
      <c r="J9" s="369">
        <v>0</v>
      </c>
      <c r="K9" s="369">
        <v>0</v>
      </c>
      <c r="L9" s="369">
        <v>0</v>
      </c>
      <c r="M9" s="369">
        <v>0</v>
      </c>
      <c r="N9" s="369">
        <v>0</v>
      </c>
      <c r="O9" s="369">
        <v>0</v>
      </c>
      <c r="P9" s="369">
        <v>0</v>
      </c>
      <c r="Q9" s="972"/>
      <c r="R9" s="972"/>
      <c r="S9" s="972"/>
      <c r="T9" s="972"/>
      <c r="U9" s="972"/>
    </row>
    <row r="10" spans="1:21" s="30" customFormat="1">
      <c r="A10" s="478"/>
      <c r="B10" s="365" t="s">
        <v>465</v>
      </c>
      <c r="C10" s="366" t="s">
        <v>464</v>
      </c>
      <c r="D10" s="369">
        <v>2.04</v>
      </c>
      <c r="E10" s="369">
        <v>6.73</v>
      </c>
      <c r="F10" s="369">
        <v>0</v>
      </c>
      <c r="G10" s="369">
        <v>0</v>
      </c>
      <c r="H10" s="369">
        <v>1.66</v>
      </c>
      <c r="I10" s="369">
        <v>0.2</v>
      </c>
      <c r="J10" s="369">
        <v>0.01</v>
      </c>
      <c r="K10" s="369">
        <v>0</v>
      </c>
      <c r="L10" s="369">
        <v>0</v>
      </c>
      <c r="M10" s="369">
        <v>0</v>
      </c>
      <c r="N10" s="369">
        <v>0</v>
      </c>
      <c r="O10" s="369">
        <v>0</v>
      </c>
      <c r="P10" s="369">
        <v>0</v>
      </c>
      <c r="Q10" s="972"/>
      <c r="R10" s="972"/>
      <c r="S10" s="972"/>
      <c r="T10" s="972"/>
      <c r="U10" s="972"/>
    </row>
    <row r="11" spans="1:21" s="30" customFormat="1">
      <c r="A11" s="478"/>
      <c r="B11" s="365" t="s">
        <v>610</v>
      </c>
      <c r="C11" s="366" t="s">
        <v>609</v>
      </c>
      <c r="D11" s="369">
        <v>150</v>
      </c>
      <c r="E11" s="369">
        <v>13.5</v>
      </c>
      <c r="F11" s="369">
        <v>0.9</v>
      </c>
      <c r="G11" s="369">
        <v>0.15</v>
      </c>
      <c r="H11" s="369">
        <v>3</v>
      </c>
      <c r="I11" s="369">
        <v>150</v>
      </c>
      <c r="J11" s="369">
        <v>1.65</v>
      </c>
      <c r="K11" s="369">
        <v>255</v>
      </c>
      <c r="L11" s="369">
        <v>0.05</v>
      </c>
      <c r="M11" s="369">
        <v>0.11</v>
      </c>
      <c r="N11" s="369">
        <v>36</v>
      </c>
      <c r="O11" s="369">
        <v>1.8</v>
      </c>
      <c r="P11" s="369">
        <v>0.15</v>
      </c>
      <c r="Q11" s="972"/>
      <c r="R11" s="972"/>
      <c r="S11" s="972"/>
      <c r="T11" s="972"/>
      <c r="U11" s="972"/>
    </row>
    <row r="12" spans="1:21" s="30" customFormat="1">
      <c r="A12" s="478"/>
      <c r="B12" s="365" t="s">
        <v>400</v>
      </c>
      <c r="C12" s="366" t="s">
        <v>372</v>
      </c>
      <c r="D12" s="369">
        <v>0.01</v>
      </c>
      <c r="E12" s="369">
        <v>0</v>
      </c>
      <c r="F12" s="369">
        <v>0</v>
      </c>
      <c r="G12" s="369">
        <v>0</v>
      </c>
      <c r="H12" s="369">
        <v>0</v>
      </c>
      <c r="I12" s="369">
        <v>0</v>
      </c>
      <c r="J12" s="369">
        <v>0</v>
      </c>
      <c r="K12" s="369">
        <v>0</v>
      </c>
      <c r="L12" s="369">
        <v>0</v>
      </c>
      <c r="M12" s="369">
        <v>0</v>
      </c>
      <c r="N12" s="369">
        <v>0</v>
      </c>
      <c r="O12" s="369">
        <v>0</v>
      </c>
      <c r="P12" s="369">
        <v>0.01</v>
      </c>
      <c r="Q12" s="973"/>
      <c r="R12" s="973"/>
      <c r="S12" s="973"/>
      <c r="T12" s="973"/>
      <c r="U12" s="973"/>
    </row>
    <row r="13" spans="1:21" s="30" customFormat="1">
      <c r="A13" s="478"/>
      <c r="B13" s="182"/>
      <c r="C13" s="182" t="s">
        <v>12</v>
      </c>
      <c r="D13" s="370">
        <f t="shared" ref="D13:P13" si="0">SUM(D3:D12)</f>
        <v>520.45000000000005</v>
      </c>
      <c r="E13" s="368">
        <f t="shared" si="0"/>
        <v>1274.9000000000001</v>
      </c>
      <c r="F13" s="371">
        <f t="shared" si="0"/>
        <v>46.11</v>
      </c>
      <c r="G13" s="371">
        <f t="shared" si="0"/>
        <v>105.75</v>
      </c>
      <c r="H13" s="371">
        <f t="shared" si="0"/>
        <v>16.7</v>
      </c>
      <c r="I13" s="368">
        <f t="shared" si="0"/>
        <v>169.47</v>
      </c>
      <c r="J13" s="371">
        <f t="shared" si="0"/>
        <v>4.01</v>
      </c>
      <c r="K13" s="368">
        <f t="shared" si="0"/>
        <v>285</v>
      </c>
      <c r="L13" s="370">
        <f t="shared" si="0"/>
        <v>1.6800000000000002</v>
      </c>
      <c r="M13" s="370">
        <f t="shared" si="0"/>
        <v>0.56000000000000005</v>
      </c>
      <c r="N13" s="368">
        <f t="shared" si="0"/>
        <v>42</v>
      </c>
      <c r="O13" s="371">
        <f t="shared" si="0"/>
        <v>1.8</v>
      </c>
      <c r="P13" s="371">
        <f t="shared" si="0"/>
        <v>5.16</v>
      </c>
      <c r="Q13" s="180"/>
      <c r="R13" s="180"/>
      <c r="S13" s="180"/>
      <c r="T13" s="180"/>
      <c r="U13" s="180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2"/>
  </mergeCells>
  <phoneticPr fontId="1"/>
  <pageMargins left="0.7" right="0.7" top="0.75" bottom="0.75" header="0.3" footer="0.3"/>
  <pageSetup paperSize="9" scale="68" orientation="landscape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33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6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1679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11163</v>
      </c>
      <c r="C3" s="572" t="s">
        <v>35</v>
      </c>
      <c r="D3" s="441">
        <v>150</v>
      </c>
      <c r="E3" s="248">
        <f ca="1">'[2]11'!E$164*$F3/100</f>
        <v>331.5</v>
      </c>
      <c r="F3" s="462">
        <f ca="1">'[2]11'!G$164*$F3/100</f>
        <v>27.9</v>
      </c>
      <c r="G3" s="462">
        <f ca="1">'[2]11'!I$164*$F3/100</f>
        <v>22.65</v>
      </c>
      <c r="H3" s="462">
        <f ca="1">'[2]11'!K$164*$F3/100</f>
        <v>0</v>
      </c>
      <c r="I3" s="248">
        <f ca="1">'[2]11'!O$164*$F3/100</f>
        <v>9</v>
      </c>
      <c r="J3" s="471">
        <f ca="1">'[2]11'!R$164*$F3/100</f>
        <v>1.65</v>
      </c>
      <c r="K3" s="472">
        <f ca="1">'[2]11'!AE$164*$F3/100</f>
        <v>18</v>
      </c>
      <c r="L3" s="473">
        <f ca="1">'[2]11'!AM$164*$F3/100</f>
        <v>0.93</v>
      </c>
      <c r="M3" s="474">
        <f ca="1">'[2]11'!AN$164*$F3/100</f>
        <v>0.33</v>
      </c>
      <c r="N3" s="472">
        <f ca="1">'[2]11'!AV$164*$F3/100</f>
        <v>3</v>
      </c>
      <c r="O3" s="475">
        <f ca="1">'[2]11'!BC$164*$F3/100</f>
        <v>0</v>
      </c>
      <c r="P3" s="475">
        <f ca="1">'[2]11'!BD$164*$F3/100</f>
        <v>0.15</v>
      </c>
      <c r="Q3" s="936"/>
      <c r="R3" s="936"/>
      <c r="S3" s="936"/>
      <c r="T3" s="936"/>
      <c r="U3" s="936"/>
    </row>
    <row r="4" spans="2:21">
      <c r="B4" s="441">
        <v>6103</v>
      </c>
      <c r="C4" s="572" t="s">
        <v>70</v>
      </c>
      <c r="D4" s="441">
        <v>5</v>
      </c>
      <c r="E4" s="248">
        <f ca="1">'[2]6'!E$111*$F4/100</f>
        <v>1.5</v>
      </c>
      <c r="F4" s="462">
        <f ca="1">'[2]6'!G$111*$F4/100</f>
        <v>4.4999999999999998E-2</v>
      </c>
      <c r="G4" s="462">
        <f ca="1">'[2]6'!I$111*$F4/100</f>
        <v>1.4999999999999999E-2</v>
      </c>
      <c r="H4" s="462">
        <f ca="1">'[2]6'!K$111*$F4/100</f>
        <v>0.33</v>
      </c>
      <c r="I4" s="248">
        <f ca="1">'[2]6'!O$111*$F4/100</f>
        <v>0.6</v>
      </c>
      <c r="J4" s="471">
        <f ca="1">'[2]6'!R$111*$F4/100</f>
        <v>2.5000000000000001E-2</v>
      </c>
      <c r="K4" s="472">
        <f ca="1">'[2]6'!AE$111*$F4/100</f>
        <v>0</v>
      </c>
      <c r="L4" s="473">
        <f ca="1">'[2]6'!AM$111*$F4/100</f>
        <v>1.5E-3</v>
      </c>
      <c r="M4" s="474">
        <f ca="1">'[2]6'!AN$111*$F4/100</f>
        <v>1E-3</v>
      </c>
      <c r="N4" s="472">
        <f ca="1">'[2]6'!AV$111*$F4/100</f>
        <v>0.1</v>
      </c>
      <c r="O4" s="475">
        <f ca="1">'[2]6'!BC$111*$F4/100</f>
        <v>0.105</v>
      </c>
      <c r="P4" s="475">
        <f ca="1">'[2]6'!BD$111*$F4/100</f>
        <v>0</v>
      </c>
      <c r="Q4" s="936"/>
      <c r="R4" s="936"/>
      <c r="S4" s="936"/>
      <c r="T4" s="936"/>
      <c r="U4" s="936"/>
    </row>
    <row r="5" spans="2:21">
      <c r="B5" s="441">
        <v>6227</v>
      </c>
      <c r="C5" s="572" t="s">
        <v>27</v>
      </c>
      <c r="D5" s="441">
        <v>4</v>
      </c>
      <c r="E5" s="248">
        <f ca="1">'[2]6'!E$243*$F5/100</f>
        <v>1.24</v>
      </c>
      <c r="F5" s="462">
        <f ca="1">'[2]6'!G$243*$F5/100</f>
        <v>0.06</v>
      </c>
      <c r="G5" s="462">
        <f ca="1">'[2]6'!I$243*$F5/100</f>
        <v>1.2E-2</v>
      </c>
      <c r="H5" s="462">
        <f ca="1">'[2]6'!K$243*$F5/100</f>
        <v>0.28000000000000003</v>
      </c>
      <c r="I5" s="248">
        <f ca="1">'[2]6'!O$243*$F5/100</f>
        <v>2.16</v>
      </c>
      <c r="J5" s="471">
        <f ca="1">'[2]6'!R$243*$F5/100</f>
        <v>2.7999999999999997E-2</v>
      </c>
      <c r="K5" s="472">
        <f ca="1">'[2]6'!AE$243*$F5/100</f>
        <v>6</v>
      </c>
      <c r="L5" s="473">
        <f ca="1">'[2]6'!AM$243*$F5/100</f>
        <v>2E-3</v>
      </c>
      <c r="M5" s="474">
        <f ca="1">'[2]6'!AN$243*$F5/100</f>
        <v>3.5999999999999999E-3</v>
      </c>
      <c r="N5" s="472">
        <f ca="1">'[2]6'!AV$243*$F5/100</f>
        <v>1.24</v>
      </c>
      <c r="O5" s="475">
        <f ca="1">'[2]6'!BC$243*$F5/100</f>
        <v>0.11599999999999999</v>
      </c>
      <c r="P5" s="475">
        <f ca="1">'[2]6'!BD$243*$F5/100</f>
        <v>0</v>
      </c>
      <c r="Q5" s="936"/>
      <c r="R5" s="936"/>
      <c r="S5" s="936"/>
      <c r="T5" s="936"/>
      <c r="U5" s="936"/>
    </row>
    <row r="6" spans="2:21">
      <c r="B6" s="441">
        <v>17012</v>
      </c>
      <c r="C6" s="572" t="s">
        <v>0</v>
      </c>
      <c r="D6" s="441">
        <v>1.5</v>
      </c>
      <c r="E6" s="248">
        <f ca="1">'[2]17'!E$13*$F6/100</f>
        <v>0</v>
      </c>
      <c r="F6" s="462">
        <f ca="1">'[2]17'!G$13*$F6/100</f>
        <v>0</v>
      </c>
      <c r="G6" s="462">
        <f ca="1">'[2]17'!I$13*$F6/100</f>
        <v>0</v>
      </c>
      <c r="H6" s="462">
        <f ca="1">'[2]17'!K$13*$F6/100</f>
        <v>0</v>
      </c>
      <c r="I6" s="248">
        <f ca="1">'[2]17'!O$13*$F6/100</f>
        <v>0.33</v>
      </c>
      <c r="J6" s="471">
        <f ca="1">'[2]17'!R$13*$F6/100</f>
        <v>0</v>
      </c>
      <c r="K6" s="472">
        <f ca="1">'[2]17'!AE$13*$F6/100</f>
        <v>0</v>
      </c>
      <c r="L6" s="473">
        <f ca="1">'[2]17'!AM$13*$F6/100</f>
        <v>0</v>
      </c>
      <c r="M6" s="474">
        <f ca="1">'[2]17'!AN$13*$F6/100</f>
        <v>0</v>
      </c>
      <c r="N6" s="472">
        <f ca="1">'[2]17'!AV$13*$F6/100</f>
        <v>0</v>
      </c>
      <c r="O6" s="475">
        <f ca="1">'[2]17'!BC$13*$F6/100</f>
        <v>0</v>
      </c>
      <c r="P6" s="475">
        <f ca="1">'[2]17'!BD$13*$F6/100</f>
        <v>1.4864999999999997</v>
      </c>
      <c r="Q6" s="936"/>
      <c r="R6" s="936"/>
      <c r="S6" s="936"/>
      <c r="T6" s="936"/>
      <c r="U6" s="936"/>
    </row>
    <row r="7" spans="2:21">
      <c r="B7" s="441">
        <v>12004</v>
      </c>
      <c r="C7" s="572" t="s">
        <v>1</v>
      </c>
      <c r="D7" s="441">
        <v>15</v>
      </c>
      <c r="E7" s="248">
        <f ca="1">'[2]12'!E$5*$F7/100</f>
        <v>22.65</v>
      </c>
      <c r="F7" s="462">
        <f ca="1">'[2]12'!G$5*$F7/100</f>
        <v>1.845</v>
      </c>
      <c r="G7" s="462">
        <f ca="1">'[2]12'!I$5*$F7/100</f>
        <v>1.5449999999999999</v>
      </c>
      <c r="H7" s="462">
        <f ca="1">'[2]12'!K$5*$F7/100</f>
        <v>4.4999999999999998E-2</v>
      </c>
      <c r="I7" s="248">
        <f ca="1">'[2]12'!O$5*$F7/100</f>
        <v>7.65</v>
      </c>
      <c r="J7" s="471">
        <f ca="1">'[2]12'!R$5*$F7/100</f>
        <v>0.27</v>
      </c>
      <c r="K7" s="472">
        <f ca="1">'[2]12'!AE$5*$F7/100</f>
        <v>22.5</v>
      </c>
      <c r="L7" s="473">
        <f ca="1">'[2]12'!AM$5*$F7/100</f>
        <v>8.9999999999999993E-3</v>
      </c>
      <c r="M7" s="474">
        <f ca="1">'[2]12'!AN$5*$F7/100</f>
        <v>6.4500000000000002E-2</v>
      </c>
      <c r="N7" s="472">
        <f ca="1">'[2]12'!AV$5*$F7/100</f>
        <v>0</v>
      </c>
      <c r="O7" s="475">
        <f ca="1">'[2]12'!BC$5*$F7/100</f>
        <v>0</v>
      </c>
      <c r="P7" s="475">
        <f ca="1">'[2]12'!BD$5*$F7/100</f>
        <v>0.06</v>
      </c>
      <c r="Q7" s="936"/>
      <c r="R7" s="936"/>
      <c r="S7" s="936"/>
      <c r="T7" s="936"/>
      <c r="U7" s="936"/>
    </row>
    <row r="8" spans="2:21">
      <c r="B8" s="441">
        <v>2034</v>
      </c>
      <c r="C8" s="572" t="s">
        <v>3</v>
      </c>
      <c r="D8" s="441">
        <v>6</v>
      </c>
      <c r="E8" s="248">
        <f ca="1">'[2]2'!E$35*$F8/100</f>
        <v>19.8</v>
      </c>
      <c r="F8" s="462">
        <f ca="1">'[2]2'!G$35*$F8/100</f>
        <v>6.000000000000001E-3</v>
      </c>
      <c r="G8" s="462">
        <f ca="1">'[2]2'!I$35*$F8/100</f>
        <v>6.000000000000001E-3</v>
      </c>
      <c r="H8" s="462">
        <f ca="1">'[2]2'!K$35*$F8/100</f>
        <v>4.8959999999999999</v>
      </c>
      <c r="I8" s="248">
        <f ca="1">'[2]2'!O$35*$F8/100</f>
        <v>0.6</v>
      </c>
      <c r="J8" s="471">
        <f ca="1">'[2]2'!R$35*$F8/100</f>
        <v>3.5999999999999997E-2</v>
      </c>
      <c r="K8" s="472">
        <f ca="1">'[2]2'!AE$35*$F8/100</f>
        <v>0</v>
      </c>
      <c r="L8" s="473">
        <f ca="1">'[2]2'!AM$35*$F8/100</f>
        <v>0</v>
      </c>
      <c r="M8" s="474">
        <f ca="1">'[2]2'!AN$35*$F8/100</f>
        <v>0</v>
      </c>
      <c r="N8" s="472">
        <f ca="1">'[2]2'!AV$35*$F8/100</f>
        <v>0</v>
      </c>
      <c r="O8" s="475">
        <f ca="1">'[2]2'!BC$35*$F8/100</f>
        <v>0</v>
      </c>
      <c r="P8" s="475">
        <f ca="1">'[2]2'!BD$35*$F8/100</f>
        <v>0</v>
      </c>
      <c r="Q8" s="936"/>
      <c r="R8" s="936"/>
      <c r="S8" s="936"/>
      <c r="T8" s="936"/>
      <c r="U8" s="936"/>
    </row>
    <row r="9" spans="2:21">
      <c r="B9" s="441">
        <v>14006</v>
      </c>
      <c r="C9" s="572" t="s">
        <v>15</v>
      </c>
      <c r="D9" s="441">
        <v>1.5</v>
      </c>
      <c r="E9" s="248">
        <f ca="1">'[2]14'!E$8*$F9/100</f>
        <v>13.815</v>
      </c>
      <c r="F9" s="462">
        <f ca="1">'[2]14'!G$8*$F9/100</f>
        <v>0</v>
      </c>
      <c r="G9" s="462">
        <f ca="1">'[2]14'!I$8*$F9/100</f>
        <v>1.5</v>
      </c>
      <c r="H9" s="462">
        <f ca="1">'[2]14'!K$8*$F9/100</f>
        <v>0</v>
      </c>
      <c r="I9" s="248">
        <f ca="1">'[2]14'!O$8*$F9/100</f>
        <v>0</v>
      </c>
      <c r="J9" s="471">
        <f ca="1">'[2]14'!R$8*$F9/100</f>
        <v>0</v>
      </c>
      <c r="K9" s="472">
        <f ca="1">'[2]14'!AE$8*$F9/100</f>
        <v>0</v>
      </c>
      <c r="L9" s="473">
        <f ca="1">'[2]14'!AM$8*$F9/100</f>
        <v>0</v>
      </c>
      <c r="M9" s="474">
        <f ca="1">'[2]14'!AN$8*$F9/100</f>
        <v>0</v>
      </c>
      <c r="N9" s="472">
        <f ca="1">'[2]14'!AV$8*$F9/100</f>
        <v>0</v>
      </c>
      <c r="O9" s="475">
        <f ca="1">'[2]14'!BC$8*$F9/100</f>
        <v>0</v>
      </c>
      <c r="P9" s="475">
        <f ca="1">'[2]14'!BD$8*$F9/100</f>
        <v>0</v>
      </c>
      <c r="Q9" s="936"/>
      <c r="R9" s="936"/>
      <c r="S9" s="936"/>
      <c r="T9" s="936"/>
      <c r="U9" s="936"/>
    </row>
    <row r="10" spans="2:21">
      <c r="B10" s="441">
        <v>11221</v>
      </c>
      <c r="C10" s="572" t="s">
        <v>2315</v>
      </c>
      <c r="D10" s="441">
        <v>160</v>
      </c>
      <c r="E10" s="248">
        <f ca="1">'[2]11'!E$222*$F10/100</f>
        <v>320</v>
      </c>
      <c r="F10" s="462">
        <f ca="1">'[2]11'!G$222*$F10/100</f>
        <v>25.92</v>
      </c>
      <c r="G10" s="462">
        <f ca="1">'[2]11'!I$222*$F10/100</f>
        <v>22.4</v>
      </c>
      <c r="H10" s="462">
        <f ca="1">'[2]11'!K$222*$F10/100</f>
        <v>0</v>
      </c>
      <c r="I10" s="248">
        <f ca="1">'[2]11'!O$222*$F10/100</f>
        <v>8</v>
      </c>
      <c r="J10" s="471">
        <f ca="1">'[2]11'!R$222*$F10/100</f>
        <v>0.64</v>
      </c>
      <c r="K10" s="472">
        <f ca="1">'[2]11'!AE$222*$F10/100</f>
        <v>62.4</v>
      </c>
      <c r="L10" s="473">
        <f ca="1">'[2]11'!AM$222*$F10/100</f>
        <v>0.11200000000000002</v>
      </c>
      <c r="M10" s="474">
        <f ca="1">'[2]11'!AN$222*$F10/100</f>
        <v>0.28799999999999998</v>
      </c>
      <c r="N10" s="472">
        <f ca="1">'[2]11'!AV$222*$F10/100</f>
        <v>4.8</v>
      </c>
      <c r="O10" s="475">
        <f ca="1">'[2]11'!BC$222*$F10/100</f>
        <v>0</v>
      </c>
      <c r="P10" s="475">
        <f ca="1">'[2]11'!BD$222*$F10/100</f>
        <v>0.16</v>
      </c>
      <c r="Q10" s="936"/>
      <c r="R10" s="936"/>
      <c r="S10" s="936"/>
      <c r="T10" s="936"/>
      <c r="U10" s="936"/>
    </row>
    <row r="11" spans="2:21">
      <c r="B11" s="441">
        <v>10329</v>
      </c>
      <c r="C11" s="572" t="s">
        <v>20</v>
      </c>
      <c r="D11" s="441">
        <v>100</v>
      </c>
      <c r="E11" s="248">
        <f ca="1">'[2]10'!E$354*$F11/100</f>
        <v>82</v>
      </c>
      <c r="F11" s="462">
        <f ca="1">'[2]10'!G$354*$F11/100</f>
        <v>18.399999999999999</v>
      </c>
      <c r="G11" s="462">
        <f ca="1">'[2]10'!I$354*$F11/100</f>
        <v>0.3</v>
      </c>
      <c r="H11" s="462">
        <f ca="1">'[2]10'!K$354*$F11/100</f>
        <v>0.3</v>
      </c>
      <c r="I11" s="248">
        <f ca="1">'[2]10'!O$354*$F11/100</f>
        <v>67</v>
      </c>
      <c r="J11" s="471">
        <f ca="1">'[2]10'!R$354*$F11/100</f>
        <v>0.2</v>
      </c>
      <c r="K11" s="472">
        <f ca="1">'[2]10'!AE$354*$F11/100</f>
        <v>1</v>
      </c>
      <c r="L11" s="473">
        <f ca="1">'[2]10'!AM$354*$F11/100</f>
        <v>7.0000000000000007E-2</v>
      </c>
      <c r="M11" s="474">
        <f ca="1">'[2]10'!AN$354*$F11/100</f>
        <v>0.03</v>
      </c>
      <c r="N11" s="472">
        <f ca="1">'[2]10'!AV$354*$F11/100</f>
        <v>0</v>
      </c>
      <c r="O11" s="475">
        <f ca="1">'[2]10'!BC$354*$F11/100</f>
        <v>0</v>
      </c>
      <c r="P11" s="475">
        <f ca="1">'[2]10'!BD$354*$F11/100</f>
        <v>0.4</v>
      </c>
      <c r="Q11" s="936"/>
      <c r="R11" s="936"/>
      <c r="S11" s="936"/>
      <c r="T11" s="936"/>
      <c r="U11" s="936"/>
    </row>
    <row r="12" spans="2:21">
      <c r="B12" s="441">
        <v>10205</v>
      </c>
      <c r="C12" s="572" t="s">
        <v>340</v>
      </c>
      <c r="D12" s="441">
        <v>160</v>
      </c>
      <c r="E12" s="248">
        <f ca="1">'[2]10'!E$219*$F12/100</f>
        <v>123.2</v>
      </c>
      <c r="F12" s="462">
        <f ca="1">'[2]10'!G$219*$F12/100</f>
        <v>28.16</v>
      </c>
      <c r="G12" s="462">
        <f ca="1">'[2]10'!I$219*$F12/100</f>
        <v>0.32</v>
      </c>
      <c r="H12" s="462">
        <f ca="1">'[2]10'!K$219*$F12/100</f>
        <v>0.16</v>
      </c>
      <c r="I12" s="248">
        <f ca="1">'[2]10'!O$219*$F12/100</f>
        <v>51.2</v>
      </c>
      <c r="J12" s="471">
        <f ca="1">'[2]10'!R$219*$F12/100</f>
        <v>0.32</v>
      </c>
      <c r="K12" s="472">
        <f ca="1">'[2]10'!AE$219*$F12/100</f>
        <v>14.4</v>
      </c>
      <c r="L12" s="473">
        <f ca="1">'[2]10'!AM$219*$F12/100</f>
        <v>0.16</v>
      </c>
      <c r="M12" s="474">
        <f ca="1">'[2]10'!AN$219*$F12/100</f>
        <v>0.16</v>
      </c>
      <c r="N12" s="472">
        <f ca="1">'[2]10'!AV$219*$F12/100</f>
        <v>0</v>
      </c>
      <c r="O12" s="475">
        <f ca="1">'[2]10'!BC$219*$F12/100</f>
        <v>0</v>
      </c>
      <c r="P12" s="475">
        <f ca="1">'[2]10'!BD$219*$F12/100</f>
        <v>0.48</v>
      </c>
      <c r="Q12" s="936"/>
      <c r="R12" s="936"/>
      <c r="S12" s="936"/>
      <c r="T12" s="936"/>
      <c r="U12" s="936"/>
    </row>
    <row r="13" spans="2:21">
      <c r="B13" s="441">
        <v>8011</v>
      </c>
      <c r="C13" s="572" t="s">
        <v>43</v>
      </c>
      <c r="D13" s="441">
        <v>80</v>
      </c>
      <c r="E13" s="248">
        <f ca="1">'[2]8'!E$12*$F13/100</f>
        <v>14.4</v>
      </c>
      <c r="F13" s="462">
        <f ca="1">'[2]8'!G$12*$F13/100</f>
        <v>2.4</v>
      </c>
      <c r="G13" s="462">
        <f ca="1">'[2]8'!I$12*$F13/100</f>
        <v>0.32</v>
      </c>
      <c r="H13" s="462">
        <f ca="1">'[2]8'!K$12*$F13/100</f>
        <v>3.92</v>
      </c>
      <c r="I13" s="248">
        <f ca="1">'[2]8'!O$12*$F13/100</f>
        <v>2.4</v>
      </c>
      <c r="J13" s="471">
        <f ca="1">'[2]8'!R$12*$F13/100</f>
        <v>0.24</v>
      </c>
      <c r="K13" s="472">
        <f ca="1">'[2]8'!AE$12*$F13/100</f>
        <v>0</v>
      </c>
      <c r="L13" s="473">
        <f ca="1">'[2]8'!AM$12*$F13/100</f>
        <v>0.08</v>
      </c>
      <c r="M13" s="474">
        <f ca="1">'[2]8'!AN$12*$F13/100</f>
        <v>0.152</v>
      </c>
      <c r="N13" s="472">
        <f ca="1">'[2]8'!AV$12*$F13/100</f>
        <v>8</v>
      </c>
      <c r="O13" s="475">
        <f ca="1">'[2]8'!BC$12*$F13/100</f>
        <v>2.8</v>
      </c>
      <c r="P13" s="475">
        <f ca="1">'[2]8'!BD$12*$F13/100</f>
        <v>0</v>
      </c>
      <c r="Q13" s="936"/>
      <c r="R13" s="936"/>
      <c r="S13" s="936"/>
      <c r="T13" s="936"/>
      <c r="U13" s="936"/>
    </row>
    <row r="14" spans="2:21">
      <c r="B14" s="441">
        <v>6226</v>
      </c>
      <c r="C14" s="572" t="s">
        <v>2316</v>
      </c>
      <c r="D14" s="441">
        <v>100</v>
      </c>
      <c r="E14" s="248">
        <f ca="1">'[2]6'!E$242*$F14/100</f>
        <v>28</v>
      </c>
      <c r="F14" s="462">
        <f ca="1">'[2]6'!G$242*$F14/100</f>
        <v>0.5</v>
      </c>
      <c r="G14" s="462">
        <f ca="1">'[2]6'!I$242*$F14/100</f>
        <v>0.1</v>
      </c>
      <c r="H14" s="462">
        <f ca="1">'[2]6'!K$242*$F14/100</f>
        <v>7.2</v>
      </c>
      <c r="I14" s="248">
        <f ca="1">'[2]6'!O$242*$F14/100</f>
        <v>31</v>
      </c>
      <c r="J14" s="471">
        <f ca="1">'[2]6'!R$242*$F14/100</f>
        <v>0.2</v>
      </c>
      <c r="K14" s="472">
        <f ca="1">'[2]6'!AE$242*$F14/100</f>
        <v>1</v>
      </c>
      <c r="L14" s="473">
        <f ca="1">'[2]6'!AM$242*$F14/100</f>
        <v>0.04</v>
      </c>
      <c r="M14" s="474">
        <f ca="1">'[2]6'!AN$242*$F14/100</f>
        <v>0.04</v>
      </c>
      <c r="N14" s="472">
        <f ca="1">'[2]6'!AV$242*$F14/100</f>
        <v>11</v>
      </c>
      <c r="O14" s="475">
        <f ca="1">'[2]6'!BC$242*$F14/100</f>
        <v>2.2000000000000002</v>
      </c>
      <c r="P14" s="475">
        <f ca="1">'[2]6'!BD$242*$F14/100</f>
        <v>0</v>
      </c>
      <c r="Q14" s="936"/>
      <c r="R14" s="936"/>
      <c r="S14" s="936"/>
      <c r="T14" s="936"/>
      <c r="U14" s="936"/>
    </row>
    <row r="15" spans="2:21">
      <c r="B15" s="441">
        <v>6150</v>
      </c>
      <c r="C15" s="572" t="s">
        <v>75</v>
      </c>
      <c r="D15" s="441">
        <v>60</v>
      </c>
      <c r="E15" s="248">
        <f ca="1">'[2]6'!E$160*$F15/100</f>
        <v>18</v>
      </c>
      <c r="F15" s="462">
        <f ca="1">'[2]6'!G$160*$F15/100</f>
        <v>2.1</v>
      </c>
      <c r="G15" s="462">
        <f ca="1">'[2]6'!I$160*$F15/100</f>
        <v>0.12</v>
      </c>
      <c r="H15" s="462">
        <f ca="1">'[2]6'!K$160*$F15/100</f>
        <v>3.3</v>
      </c>
      <c r="I15" s="248">
        <f ca="1">'[2]6'!O$160*$F15/100</f>
        <v>10.199999999999999</v>
      </c>
      <c r="J15" s="471">
        <f ca="1">'[2]6'!R$160*$F15/100</f>
        <v>0.24</v>
      </c>
      <c r="K15" s="472">
        <f ca="1">'[2]6'!AE$160*$F15/100</f>
        <v>0.6</v>
      </c>
      <c r="L15" s="473">
        <f ca="1">'[2]6'!AM$160*$F15/100</f>
        <v>2.4E-2</v>
      </c>
      <c r="M15" s="474">
        <f ca="1">'[2]6'!AN$160*$F15/100</f>
        <v>5.3999999999999992E-2</v>
      </c>
      <c r="N15" s="472">
        <f ca="1">'[2]6'!AV$160*$F15/100</f>
        <v>4.8</v>
      </c>
      <c r="O15" s="475">
        <f ca="1">'[2]6'!BC$160*$F15/100</f>
        <v>1.98</v>
      </c>
      <c r="P15" s="475">
        <f ca="1">'[2]6'!BD$160*$F15/100</f>
        <v>0</v>
      </c>
      <c r="Q15" s="936"/>
      <c r="R15" s="936"/>
      <c r="S15" s="936"/>
      <c r="T15" s="936"/>
      <c r="U15" s="936"/>
    </row>
    <row r="16" spans="2:21">
      <c r="B16" s="441">
        <v>6233</v>
      </c>
      <c r="C16" s="572" t="s">
        <v>19</v>
      </c>
      <c r="D16" s="441">
        <v>240</v>
      </c>
      <c r="E16" s="248">
        <f ca="1">'[2]6'!E$249*$F16/100</f>
        <v>33.6</v>
      </c>
      <c r="F16" s="462">
        <f ca="1">'[2]6'!G$249*$F16/100</f>
        <v>1.92</v>
      </c>
      <c r="G16" s="462">
        <f ca="1">'[2]6'!I$249*$F16/100</f>
        <v>0.24</v>
      </c>
      <c r="H16" s="462">
        <f ca="1">'[2]6'!K$249*$F16/100</f>
        <v>7.68</v>
      </c>
      <c r="I16" s="248">
        <f ca="1">'[2]6'!O$249*$F16/100</f>
        <v>103.2</v>
      </c>
      <c r="J16" s="471">
        <f ca="1">'[2]6'!R$249*$F16/100</f>
        <v>0.72</v>
      </c>
      <c r="K16" s="472">
        <f ca="1">'[2]6'!AE$249*$F16/100</f>
        <v>19.2</v>
      </c>
      <c r="L16" s="473">
        <f ca="1">'[2]6'!AM$249*$F16/100</f>
        <v>7.1999999999999995E-2</v>
      </c>
      <c r="M16" s="474">
        <f ca="1">'[2]6'!AN$249*$F16/100</f>
        <v>7.1999999999999995E-2</v>
      </c>
      <c r="N16" s="472">
        <f ca="1">'[2]6'!AV$249*$F16/100</f>
        <v>45.6</v>
      </c>
      <c r="O16" s="475">
        <f ca="1">'[2]6'!BC$249*$F16/100</f>
        <v>3.12</v>
      </c>
      <c r="P16" s="475">
        <f ca="1">'[2]6'!BD$249*$F16/100</f>
        <v>0</v>
      </c>
      <c r="Q16" s="936"/>
      <c r="R16" s="936"/>
      <c r="S16" s="936"/>
      <c r="T16" s="936"/>
      <c r="U16" s="936"/>
    </row>
    <row r="17" spans="2:21">
      <c r="B17" s="441">
        <v>2039</v>
      </c>
      <c r="C17" s="572" t="s">
        <v>28</v>
      </c>
      <c r="D17" s="441">
        <v>20</v>
      </c>
      <c r="E17" s="248">
        <f ca="1">'[2]2'!E$40*$F17/100</f>
        <v>69</v>
      </c>
      <c r="F17" s="462">
        <f ca="1">'[2]2'!G$40*$F17/100</f>
        <v>0.04</v>
      </c>
      <c r="G17" s="462">
        <f ca="1">'[2]2'!I$40*$F17/100</f>
        <v>0.08</v>
      </c>
      <c r="H17" s="462">
        <f ca="1">'[2]2'!K$40*$F17/100</f>
        <v>16.920000000000002</v>
      </c>
      <c r="I17" s="248">
        <f ca="1">'[2]2'!O$40*$F17/100</f>
        <v>4.5999999999999996</v>
      </c>
      <c r="J17" s="471">
        <f ca="1">'[2]2'!R$40*$F17/100</f>
        <v>0.18</v>
      </c>
      <c r="K17" s="472">
        <f ca="1">'[2]2'!AE$40*$F17/100</f>
        <v>0</v>
      </c>
      <c r="L17" s="473">
        <f ca="1">'[2]2'!AM$40*$F17/100</f>
        <v>0</v>
      </c>
      <c r="M17" s="474">
        <f ca="1">'[2]2'!AN$40*$F17/100</f>
        <v>0</v>
      </c>
      <c r="N17" s="472">
        <f ca="1">'[2]2'!AV$40*$F17/100</f>
        <v>0</v>
      </c>
      <c r="O17" s="475">
        <f ca="1">'[2]2'!BC$40*$F17/100</f>
        <v>0.74</v>
      </c>
      <c r="P17" s="475">
        <f ca="1">'[2]2'!BD$40*$F17/100</f>
        <v>0</v>
      </c>
      <c r="Q17" s="936"/>
      <c r="R17" s="936"/>
      <c r="S17" s="936"/>
      <c r="T17" s="936"/>
      <c r="U17" s="936"/>
    </row>
    <row r="18" spans="2:21">
      <c r="B18" s="441">
        <v>17024</v>
      </c>
      <c r="C18" s="572" t="s">
        <v>195</v>
      </c>
      <c r="D18" s="441">
        <v>800</v>
      </c>
      <c r="E18" s="248">
        <f ca="1">'[2]17'!E$26*$F18/100</f>
        <v>56</v>
      </c>
      <c r="F18" s="462">
        <f ca="1">'[2]17'!G$26*$F18/100</f>
        <v>8.8000000000000007</v>
      </c>
      <c r="G18" s="462">
        <f ca="1">'[2]17'!I$26*$F18/100</f>
        <v>1.6</v>
      </c>
      <c r="H18" s="462">
        <f ca="1">'[2]17'!K$26*$F18/100</f>
        <v>0</v>
      </c>
      <c r="I18" s="248">
        <f ca="1">'[2]17'!O$26*$F18/100</f>
        <v>16</v>
      </c>
      <c r="J18" s="471">
        <f ca="1">'[2]17'!R$26*$F18/100</f>
        <v>4</v>
      </c>
      <c r="K18" s="472">
        <f ca="1">'[2]17'!AE$26*$F18/100</f>
        <v>0</v>
      </c>
      <c r="L18" s="473">
        <f ca="1">'[2]17'!AM$26*$F18/100</f>
        <v>0.16</v>
      </c>
      <c r="M18" s="474">
        <f ca="1">'[2]17'!AN$26*$F18/100</f>
        <v>0.72</v>
      </c>
      <c r="N18" s="472">
        <f ca="1">'[2]17'!AV$26*$F18/100</f>
        <v>0</v>
      </c>
      <c r="O18" s="475">
        <f ca="1">'[2]17'!BC$26*$F18/100</f>
        <v>0</v>
      </c>
      <c r="P18" s="475">
        <f ca="1">'[2]17'!BD$26*$F18/100</f>
        <v>0.8</v>
      </c>
      <c r="Q18" s="936"/>
      <c r="R18" s="936"/>
      <c r="S18" s="936"/>
      <c r="T18" s="936"/>
      <c r="U18" s="936"/>
    </row>
    <row r="19" spans="2:21">
      <c r="B19" s="441">
        <v>17012</v>
      </c>
      <c r="C19" s="572" t="s">
        <v>0</v>
      </c>
      <c r="D19" s="570">
        <v>6.72</v>
      </c>
      <c r="E19" s="248">
        <f ca="1">'[2]17'!E$13*$F19/100</f>
        <v>0</v>
      </c>
      <c r="F19" s="462">
        <f ca="1">'[2]17'!G$13*$F19/100</f>
        <v>0</v>
      </c>
      <c r="G19" s="462">
        <f ca="1">'[2]17'!I$13*$F19/100</f>
        <v>0</v>
      </c>
      <c r="H19" s="462">
        <f ca="1">'[2]17'!K$13*$F19/100</f>
        <v>0</v>
      </c>
      <c r="I19" s="248">
        <f ca="1">'[2]17'!O$13*$F19/100</f>
        <v>1.4783999999999999</v>
      </c>
      <c r="J19" s="471">
        <f ca="1">'[2]17'!R$13*$F19/100</f>
        <v>0</v>
      </c>
      <c r="K19" s="472">
        <f ca="1">'[2]17'!AE$13*$F19/100</f>
        <v>0</v>
      </c>
      <c r="L19" s="473">
        <f ca="1">'[2]17'!AM$13*$F19/100</f>
        <v>0</v>
      </c>
      <c r="M19" s="474">
        <f ca="1">'[2]17'!AN$13*$F19/100</f>
        <v>0</v>
      </c>
      <c r="N19" s="472">
        <f ca="1">'[2]17'!AV$13*$F19/100</f>
        <v>0</v>
      </c>
      <c r="O19" s="475">
        <f ca="1">'[2]17'!BC$13*$F19/100</f>
        <v>0</v>
      </c>
      <c r="P19" s="475">
        <f ca="1">'[2]17'!BD$13*$F19/100</f>
        <v>6.6595199999999988</v>
      </c>
      <c r="Q19" s="936"/>
      <c r="R19" s="936"/>
      <c r="S19" s="936"/>
      <c r="T19" s="936"/>
      <c r="U19" s="936"/>
    </row>
    <row r="20" spans="2:21">
      <c r="B20" s="441">
        <v>17008</v>
      </c>
      <c r="C20" s="572" t="s">
        <v>170</v>
      </c>
      <c r="D20" s="570">
        <v>18</v>
      </c>
      <c r="E20" s="248">
        <f ca="1">'[2]17'!E$9*$F20/100</f>
        <v>9.7200000000000006</v>
      </c>
      <c r="F20" s="462">
        <f ca="1">'[2]17'!G$9*$F20/100</f>
        <v>1.026</v>
      </c>
      <c r="G20" s="462">
        <f ca="1">'[2]17'!I$9*$F20/100</f>
        <v>0</v>
      </c>
      <c r="H20" s="462">
        <f ca="1">'[2]17'!K$9*$F20/100</f>
        <v>1.4040000000000001</v>
      </c>
      <c r="I20" s="248">
        <f ca="1">'[2]17'!O$9*$F20/100</f>
        <v>4.32</v>
      </c>
      <c r="J20" s="471">
        <f ca="1">'[2]17'!R$9*$F20/100</f>
        <v>0.19800000000000001</v>
      </c>
      <c r="K20" s="472">
        <f ca="1">'[2]17'!AE$9*$F20/100</f>
        <v>0</v>
      </c>
      <c r="L20" s="473">
        <f ca="1">'[2]17'!AM$9*$F20/100</f>
        <v>9.0000000000000011E-3</v>
      </c>
      <c r="M20" s="474">
        <f ca="1">'[2]17'!AN$9*$F20/100</f>
        <v>1.9799999999999998E-2</v>
      </c>
      <c r="N20" s="472">
        <f ca="1">'[2]17'!AV$9*$F20/100</f>
        <v>0</v>
      </c>
      <c r="O20" s="475">
        <f ca="1">'[2]17'!BC$9*$F20/100</f>
        <v>0</v>
      </c>
      <c r="P20" s="475">
        <f ca="1">'[2]17'!BD$9*$F20/100</f>
        <v>2.88</v>
      </c>
      <c r="Q20" s="936"/>
      <c r="R20" s="936"/>
      <c r="S20" s="936"/>
      <c r="T20" s="936"/>
      <c r="U20" s="936"/>
    </row>
    <row r="21" spans="2:21">
      <c r="B21" s="441">
        <v>16001</v>
      </c>
      <c r="C21" s="572" t="s">
        <v>78</v>
      </c>
      <c r="D21" s="570">
        <v>12</v>
      </c>
      <c r="E21" s="248">
        <f ca="1">'[2]16'!E$2*$F21/100</f>
        <v>13.08</v>
      </c>
      <c r="F21" s="462">
        <f ca="1">'[2]16'!G$2*$F21/100</f>
        <v>4.8000000000000008E-2</v>
      </c>
      <c r="G21" s="462">
        <f ca="1">'[2]16'!I$2*$F21/100</f>
        <v>0</v>
      </c>
      <c r="H21" s="462">
        <f ca="1">'[2]16'!K$2*$F21/100</f>
        <v>0.58800000000000008</v>
      </c>
      <c r="I21" s="248">
        <f ca="1">'[2]16'!O$2*$F21/100</f>
        <v>0.36</v>
      </c>
      <c r="J21" s="471">
        <f ca="1">'[2]16'!R$2*$F21/100</f>
        <v>0</v>
      </c>
      <c r="K21" s="472">
        <f ca="1">'[2]16'!AE$2*$F21/100</f>
        <v>0</v>
      </c>
      <c r="L21" s="473">
        <f ca="1">'[2]16'!AM$2*$F21/100</f>
        <v>0</v>
      </c>
      <c r="M21" s="474">
        <f ca="1">'[2]16'!AN$2*$F21/100</f>
        <v>0</v>
      </c>
      <c r="N21" s="472">
        <f ca="1">'[2]16'!AV$2*$F21/100</f>
        <v>0</v>
      </c>
      <c r="O21" s="475">
        <f ca="1">'[2]16'!BC$2*$F21/100</f>
        <v>0</v>
      </c>
      <c r="P21" s="475">
        <f ca="1">'[2]16'!BD$2*$F21/100</f>
        <v>0</v>
      </c>
      <c r="Q21" s="936"/>
      <c r="R21" s="936"/>
      <c r="S21" s="936"/>
      <c r="T21" s="936"/>
      <c r="U21" s="936"/>
    </row>
    <row r="22" spans="2:21">
      <c r="B22" s="441">
        <v>6227</v>
      </c>
      <c r="C22" s="572" t="s">
        <v>27</v>
      </c>
      <c r="D22" s="441">
        <v>8</v>
      </c>
      <c r="E22" s="248">
        <f ca="1">'[2]6'!E$243*$F22/100</f>
        <v>2.48</v>
      </c>
      <c r="F22" s="462">
        <f ca="1">'[2]6'!G$243*$F22/100</f>
        <v>0.12</v>
      </c>
      <c r="G22" s="462">
        <f ca="1">'[2]6'!I$243*$F22/100</f>
        <v>2.4E-2</v>
      </c>
      <c r="H22" s="462">
        <f ca="1">'[2]6'!K$243*$F22/100</f>
        <v>0.56000000000000005</v>
      </c>
      <c r="I22" s="248">
        <f ca="1">'[2]6'!O$243*$F22/100</f>
        <v>4.32</v>
      </c>
      <c r="J22" s="471">
        <f ca="1">'[2]6'!R$243*$F22/100</f>
        <v>5.5999999999999994E-2</v>
      </c>
      <c r="K22" s="472">
        <f ca="1">'[2]6'!AE$243*$F22/100</f>
        <v>12</v>
      </c>
      <c r="L22" s="473">
        <f ca="1">'[2]6'!AM$243*$F22/100</f>
        <v>4.0000000000000001E-3</v>
      </c>
      <c r="M22" s="474">
        <f ca="1">'[2]6'!AN$243*$F22/100</f>
        <v>7.1999999999999998E-3</v>
      </c>
      <c r="N22" s="472">
        <f ca="1">'[2]6'!AV$243*$F22/100</f>
        <v>2.48</v>
      </c>
      <c r="O22" s="475">
        <f ca="1">'[2]6'!BC$243*$F22/100</f>
        <v>0.23199999999999998</v>
      </c>
      <c r="P22" s="475">
        <f ca="1">'[2]6'!BD$243*$F22/100</f>
        <v>0</v>
      </c>
      <c r="Q22" s="936"/>
      <c r="R22" s="936"/>
      <c r="S22" s="936"/>
      <c r="T22" s="936"/>
      <c r="U22" s="936"/>
    </row>
    <row r="23" spans="2:21">
      <c r="B23" s="571">
        <v>6103</v>
      </c>
      <c r="C23" s="573" t="s">
        <v>70</v>
      </c>
      <c r="D23" s="571">
        <v>10</v>
      </c>
      <c r="E23" s="267">
        <f ca="1">'[2]6'!E$111*$F23/100</f>
        <v>3</v>
      </c>
      <c r="F23" s="268">
        <f ca="1">'[2]6'!G$111*$F23/100</f>
        <v>0.09</v>
      </c>
      <c r="G23" s="268">
        <f ca="1">'[2]6'!I$111*$F23/100</f>
        <v>0.03</v>
      </c>
      <c r="H23" s="268">
        <f ca="1">'[2]6'!K$111*$F23/100</f>
        <v>0.66</v>
      </c>
      <c r="I23" s="267">
        <f ca="1">'[2]6'!O$111*$F23/100</f>
        <v>1.2</v>
      </c>
      <c r="J23" s="268">
        <f ca="1">'[2]6'!R$111*$F23/100</f>
        <v>0.05</v>
      </c>
      <c r="K23" s="270">
        <f ca="1">'[2]6'!AE$111*$F23/100</f>
        <v>0</v>
      </c>
      <c r="L23" s="271">
        <f ca="1">'[2]6'!AM$111*$F23/100</f>
        <v>3.0000000000000001E-3</v>
      </c>
      <c r="M23" s="272">
        <f ca="1">'[2]6'!AN$111*$F23/100</f>
        <v>2E-3</v>
      </c>
      <c r="N23" s="270">
        <f ca="1">'[2]6'!AV$111*$F23/100</f>
        <v>0.2</v>
      </c>
      <c r="O23" s="273">
        <f ca="1">'[2]6'!BC$111*$F23/100</f>
        <v>0.21</v>
      </c>
      <c r="P23" s="273">
        <f ca="1">'[2]6'!BD$111*$F23/100</f>
        <v>0</v>
      </c>
      <c r="Q23" s="937"/>
      <c r="R23" s="937"/>
      <c r="S23" s="937"/>
      <c r="T23" s="937"/>
      <c r="U23" s="937"/>
    </row>
    <row r="24" spans="2:21">
      <c r="B24" s="168"/>
      <c r="C24" s="182" t="s">
        <v>12</v>
      </c>
      <c r="D24" s="581">
        <f t="shared" ref="D24:P24" si="0">SUM(D3:D23)</f>
        <v>1957.72</v>
      </c>
      <c r="E24" s="407">
        <f t="shared" ca="1" si="0"/>
        <v>1162.9849999999999</v>
      </c>
      <c r="F24" s="471">
        <f t="shared" ca="1" si="0"/>
        <v>119.38</v>
      </c>
      <c r="G24" s="471">
        <f t="shared" ca="1" si="0"/>
        <v>51.262</v>
      </c>
      <c r="H24" s="471">
        <f t="shared" ca="1" si="0"/>
        <v>48.243000000000009</v>
      </c>
      <c r="I24" s="407">
        <f t="shared" ca="1" si="0"/>
        <v>325.61840000000007</v>
      </c>
      <c r="J24" s="471">
        <f t="shared" ca="1" si="0"/>
        <v>9.052999999999999</v>
      </c>
      <c r="K24" s="472">
        <f t="shared" ca="1" si="0"/>
        <v>157.1</v>
      </c>
      <c r="L24" s="473">
        <f t="shared" ca="1" si="0"/>
        <v>1.6764999999999999</v>
      </c>
      <c r="M24" s="474">
        <f t="shared" ca="1" si="0"/>
        <v>1.9441000000000004</v>
      </c>
      <c r="N24" s="472">
        <f t="shared" ca="1" si="0"/>
        <v>81.22</v>
      </c>
      <c r="O24" s="475">
        <f t="shared" ca="1" si="0"/>
        <v>11.503000000000002</v>
      </c>
      <c r="P24" s="475">
        <f t="shared" ca="1" si="0"/>
        <v>13.076019999999996</v>
      </c>
    </row>
    <row r="25" spans="2:21">
      <c r="D25" s="14"/>
      <c r="E25" s="14"/>
      <c r="F25" s="14"/>
      <c r="G25" s="14"/>
    </row>
    <row r="26" spans="2:21">
      <c r="C26" s="10"/>
      <c r="D26" s="17"/>
      <c r="E26" s="18"/>
      <c r="F26" s="17"/>
      <c r="G26" s="18"/>
      <c r="H26" s="11"/>
      <c r="I26" s="12"/>
      <c r="J26" s="12"/>
      <c r="K26" s="12"/>
      <c r="L26" s="12"/>
      <c r="M26" s="12"/>
      <c r="N26" s="12"/>
      <c r="O26" s="12"/>
      <c r="P26" s="12"/>
    </row>
    <row r="27" spans="2:21">
      <c r="C27" s="10"/>
      <c r="D27" s="1"/>
      <c r="E27" s="12"/>
      <c r="F27" s="12"/>
      <c r="G27" s="12"/>
      <c r="H27" s="12"/>
      <c r="I27" s="1"/>
      <c r="J27" s="12"/>
      <c r="K27" s="12"/>
      <c r="L27" s="12"/>
      <c r="M27" s="12"/>
      <c r="N27" s="12"/>
      <c r="O27" s="12"/>
      <c r="P27" s="12"/>
    </row>
    <row r="28" spans="2:21">
      <c r="C28" s="10"/>
      <c r="D28" s="1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2:21">
      <c r="C29" s="10"/>
      <c r="D29" s="1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spans="2:21">
      <c r="C30" s="10"/>
      <c r="D30" s="1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2:21">
      <c r="C31" s="10"/>
      <c r="D31" s="1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2:21">
      <c r="C32" s="10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4:16"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</sheetData>
  <mergeCells count="1">
    <mergeCell ref="Q3:U23"/>
  </mergeCells>
  <phoneticPr fontId="1"/>
  <pageMargins left="0.7" right="0.7" top="0.75" bottom="0.75" header="0.3" footer="0.3"/>
  <pageSetup paperSize="9" scale="81" orientation="landscape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36.25" style="478" customWidth="1"/>
    <col min="4" max="16" width="11.125" style="478" customWidth="1"/>
    <col min="17" max="16384" width="9" style="478"/>
  </cols>
  <sheetData>
    <row r="1" spans="1:21">
      <c r="B1" s="185" t="s">
        <v>1680</v>
      </c>
      <c r="C1" s="183"/>
      <c r="D1" s="184"/>
      <c r="E1" s="183"/>
      <c r="F1" s="183"/>
      <c r="G1" s="183"/>
      <c r="H1" s="183"/>
      <c r="I1" s="183"/>
      <c r="J1" s="183"/>
      <c r="K1" s="183"/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608</v>
      </c>
      <c r="C3" s="366" t="s">
        <v>607</v>
      </c>
      <c r="D3" s="369">
        <v>100</v>
      </c>
      <c r="E3" s="369">
        <v>73</v>
      </c>
      <c r="F3" s="369">
        <v>16.3</v>
      </c>
      <c r="G3" s="369">
        <v>0.4</v>
      </c>
      <c r="H3" s="369">
        <v>0.2</v>
      </c>
      <c r="I3" s="369">
        <v>68</v>
      </c>
      <c r="J3" s="369">
        <v>0.5</v>
      </c>
      <c r="K3" s="369">
        <v>0</v>
      </c>
      <c r="L3" s="369">
        <v>0</v>
      </c>
      <c r="M3" s="369">
        <v>0.03</v>
      </c>
      <c r="N3" s="369">
        <v>0</v>
      </c>
      <c r="O3" s="369">
        <v>0</v>
      </c>
      <c r="P3" s="369">
        <v>1.7</v>
      </c>
      <c r="Q3" s="974"/>
      <c r="R3" s="980"/>
      <c r="S3" s="980"/>
      <c r="T3" s="980"/>
      <c r="U3" s="980"/>
    </row>
    <row r="4" spans="1:21" s="30" customFormat="1">
      <c r="A4" s="478"/>
      <c r="B4" s="365" t="s">
        <v>406</v>
      </c>
      <c r="C4" s="366" t="s">
        <v>583</v>
      </c>
      <c r="D4" s="369">
        <v>4</v>
      </c>
      <c r="E4" s="369">
        <v>0.52</v>
      </c>
      <c r="F4" s="369">
        <v>0.04</v>
      </c>
      <c r="G4" s="369">
        <v>0</v>
      </c>
      <c r="H4" s="369">
        <v>0.12</v>
      </c>
      <c r="I4" s="369">
        <v>1.88</v>
      </c>
      <c r="J4" s="369">
        <v>0.04</v>
      </c>
      <c r="K4" s="369">
        <v>10.8</v>
      </c>
      <c r="L4" s="369">
        <v>0</v>
      </c>
      <c r="M4" s="369">
        <v>0.01</v>
      </c>
      <c r="N4" s="369">
        <v>0.52</v>
      </c>
      <c r="O4" s="369">
        <v>0.09</v>
      </c>
      <c r="P4" s="369">
        <v>0</v>
      </c>
      <c r="Q4" s="972"/>
      <c r="R4" s="972"/>
      <c r="S4" s="972"/>
      <c r="T4" s="972"/>
      <c r="U4" s="972"/>
    </row>
    <row r="5" spans="1:21" s="30" customFormat="1">
      <c r="A5" s="478"/>
      <c r="B5" s="365" t="s">
        <v>606</v>
      </c>
      <c r="C5" s="366" t="s">
        <v>605</v>
      </c>
      <c r="D5" s="369">
        <v>10</v>
      </c>
      <c r="E5" s="369">
        <v>34.4</v>
      </c>
      <c r="F5" s="369">
        <v>8.76</v>
      </c>
      <c r="G5" s="369">
        <v>0.03</v>
      </c>
      <c r="H5" s="369">
        <v>0</v>
      </c>
      <c r="I5" s="369">
        <v>1.6</v>
      </c>
      <c r="J5" s="369">
        <v>7.0000000000000007E-2</v>
      </c>
      <c r="K5" s="369">
        <v>0</v>
      </c>
      <c r="L5" s="369">
        <v>0</v>
      </c>
      <c r="M5" s="369">
        <v>0</v>
      </c>
      <c r="N5" s="369">
        <v>0</v>
      </c>
      <c r="O5" s="369">
        <v>0</v>
      </c>
      <c r="P5" s="369">
        <v>7.0000000000000007E-2</v>
      </c>
      <c r="Q5" s="972"/>
      <c r="R5" s="972"/>
      <c r="S5" s="972"/>
      <c r="T5" s="972"/>
      <c r="U5" s="972"/>
    </row>
    <row r="6" spans="1:21" s="30" customFormat="1">
      <c r="A6" s="478"/>
      <c r="B6" s="365" t="s">
        <v>1044</v>
      </c>
      <c r="C6" s="366" t="s">
        <v>366</v>
      </c>
      <c r="D6" s="369">
        <v>4</v>
      </c>
      <c r="E6" s="369">
        <v>4.3600000000000003</v>
      </c>
      <c r="F6" s="369">
        <v>0.02</v>
      </c>
      <c r="G6" s="369">
        <v>0</v>
      </c>
      <c r="H6" s="369">
        <v>0.2</v>
      </c>
      <c r="I6" s="369">
        <v>0.12</v>
      </c>
      <c r="J6" s="369">
        <v>0</v>
      </c>
      <c r="K6" s="369">
        <v>0</v>
      </c>
      <c r="L6" s="369">
        <v>0</v>
      </c>
      <c r="M6" s="369">
        <v>0</v>
      </c>
      <c r="N6" s="369">
        <v>0</v>
      </c>
      <c r="O6" s="369">
        <v>0</v>
      </c>
      <c r="P6" s="369">
        <v>0</v>
      </c>
      <c r="Q6" s="972"/>
      <c r="R6" s="972"/>
      <c r="S6" s="972"/>
      <c r="T6" s="972"/>
      <c r="U6" s="972"/>
    </row>
    <row r="7" spans="1:21" s="30" customFormat="1">
      <c r="A7" s="478"/>
      <c r="B7" s="365" t="s">
        <v>1043</v>
      </c>
      <c r="C7" s="366" t="s">
        <v>383</v>
      </c>
      <c r="D7" s="369">
        <v>4</v>
      </c>
      <c r="E7" s="369">
        <v>2.16</v>
      </c>
      <c r="F7" s="369">
        <v>0.23</v>
      </c>
      <c r="G7" s="369">
        <v>0</v>
      </c>
      <c r="H7" s="369">
        <v>0.31</v>
      </c>
      <c r="I7" s="369">
        <v>0.96</v>
      </c>
      <c r="J7" s="369">
        <v>0.04</v>
      </c>
      <c r="K7" s="369">
        <v>0</v>
      </c>
      <c r="L7" s="369">
        <v>0</v>
      </c>
      <c r="M7" s="369">
        <v>0</v>
      </c>
      <c r="N7" s="369">
        <v>0</v>
      </c>
      <c r="O7" s="369">
        <v>0</v>
      </c>
      <c r="P7" s="369">
        <v>0.64</v>
      </c>
      <c r="Q7" s="972"/>
      <c r="R7" s="972"/>
      <c r="S7" s="972"/>
      <c r="T7" s="972"/>
      <c r="U7" s="972"/>
    </row>
    <row r="8" spans="1:21" s="30" customFormat="1">
      <c r="A8" s="478"/>
      <c r="B8" s="365" t="s">
        <v>400</v>
      </c>
      <c r="C8" s="366" t="s">
        <v>372</v>
      </c>
      <c r="D8" s="369">
        <v>1.6</v>
      </c>
      <c r="E8" s="369">
        <v>0</v>
      </c>
      <c r="F8" s="369">
        <v>0</v>
      </c>
      <c r="G8" s="369">
        <v>0</v>
      </c>
      <c r="H8" s="369">
        <v>0</v>
      </c>
      <c r="I8" s="369">
        <v>0.35</v>
      </c>
      <c r="J8" s="369">
        <v>0</v>
      </c>
      <c r="K8" s="369">
        <v>0</v>
      </c>
      <c r="L8" s="369">
        <v>0</v>
      </c>
      <c r="M8" s="369">
        <v>0</v>
      </c>
      <c r="N8" s="369">
        <v>0</v>
      </c>
      <c r="O8" s="369">
        <v>0</v>
      </c>
      <c r="P8" s="369">
        <v>1.59</v>
      </c>
      <c r="Q8" s="972"/>
      <c r="R8" s="972"/>
      <c r="S8" s="972"/>
      <c r="T8" s="972"/>
      <c r="U8" s="972"/>
    </row>
    <row r="9" spans="1:21" s="30" customFormat="1">
      <c r="A9" s="478"/>
      <c r="B9" s="365" t="s">
        <v>492</v>
      </c>
      <c r="C9" s="366" t="s">
        <v>491</v>
      </c>
      <c r="D9" s="369">
        <v>2</v>
      </c>
      <c r="E9" s="369">
        <v>0.52</v>
      </c>
      <c r="F9" s="369">
        <v>0.01</v>
      </c>
      <c r="G9" s="369">
        <v>0</v>
      </c>
      <c r="H9" s="369">
        <v>0.17</v>
      </c>
      <c r="I9" s="369">
        <v>0.14000000000000001</v>
      </c>
      <c r="J9" s="369">
        <v>0</v>
      </c>
      <c r="K9" s="369">
        <v>0.02</v>
      </c>
      <c r="L9" s="369">
        <v>0</v>
      </c>
      <c r="M9" s="369">
        <v>0</v>
      </c>
      <c r="N9" s="369">
        <v>1</v>
      </c>
      <c r="O9" s="369">
        <v>0</v>
      </c>
      <c r="P9" s="369">
        <v>0</v>
      </c>
      <c r="Q9" s="973"/>
      <c r="R9" s="973"/>
      <c r="S9" s="973"/>
      <c r="T9" s="973"/>
      <c r="U9" s="973"/>
    </row>
    <row r="10" spans="1:21" s="30" customFormat="1">
      <c r="A10" s="478"/>
      <c r="B10" s="182"/>
      <c r="C10" s="182" t="s">
        <v>12</v>
      </c>
      <c r="D10" s="370">
        <f t="shared" ref="D10:P10" si="0">SUM(D3:D9)</f>
        <v>125.6</v>
      </c>
      <c r="E10" s="368">
        <f t="shared" si="0"/>
        <v>114.95999999999998</v>
      </c>
      <c r="F10" s="371">
        <f t="shared" si="0"/>
        <v>25.360000000000003</v>
      </c>
      <c r="G10" s="371">
        <f t="shared" si="0"/>
        <v>0.43000000000000005</v>
      </c>
      <c r="H10" s="371">
        <f t="shared" si="0"/>
        <v>1</v>
      </c>
      <c r="I10" s="368">
        <f t="shared" si="0"/>
        <v>73.049999999999983</v>
      </c>
      <c r="J10" s="371">
        <f t="shared" si="0"/>
        <v>0.65000000000000013</v>
      </c>
      <c r="K10" s="368">
        <f t="shared" si="0"/>
        <v>10.82</v>
      </c>
      <c r="L10" s="370">
        <f t="shared" si="0"/>
        <v>0</v>
      </c>
      <c r="M10" s="370">
        <f t="shared" si="0"/>
        <v>0.04</v>
      </c>
      <c r="N10" s="368">
        <f t="shared" si="0"/>
        <v>1.52</v>
      </c>
      <c r="O10" s="371">
        <f t="shared" si="0"/>
        <v>0.09</v>
      </c>
      <c r="P10" s="371">
        <f t="shared" si="0"/>
        <v>4</v>
      </c>
      <c r="Q10" s="180"/>
      <c r="R10" s="180"/>
      <c r="S10" s="180"/>
      <c r="T10" s="180"/>
      <c r="U10" s="180"/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9"/>
  </mergeCells>
  <phoneticPr fontId="1"/>
  <pageMargins left="0.7" right="0.7" top="0.75" bottom="0.75" header="0.3" footer="0.3"/>
  <pageSetup paperSize="9" scale="57" orientation="landscape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4.87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1681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78">
        <v>9027</v>
      </c>
      <c r="C3" s="29" t="s">
        <v>785</v>
      </c>
      <c r="D3" s="10">
        <v>4</v>
      </c>
      <c r="E3" s="461">
        <v>6.16</v>
      </c>
      <c r="F3" s="462">
        <v>9.6000000000000002E-2</v>
      </c>
      <c r="G3" s="462">
        <v>8.0000000000000002E-3</v>
      </c>
      <c r="H3" s="462">
        <v>2.964</v>
      </c>
      <c r="I3" s="461">
        <v>26.4</v>
      </c>
      <c r="J3" s="471">
        <v>0.18</v>
      </c>
      <c r="K3" s="472">
        <v>0</v>
      </c>
      <c r="L3" s="473">
        <v>4.0000000000000002E-4</v>
      </c>
      <c r="M3" s="474">
        <v>0</v>
      </c>
      <c r="N3" s="472">
        <v>0</v>
      </c>
      <c r="O3" s="475">
        <v>2.964</v>
      </c>
      <c r="P3" s="475">
        <v>1.2E-2</v>
      </c>
      <c r="Q3" s="936"/>
      <c r="R3" s="936"/>
      <c r="S3" s="936"/>
      <c r="T3" s="936"/>
      <c r="U3" s="936"/>
    </row>
    <row r="4" spans="2:21">
      <c r="B4" s="478">
        <v>3003</v>
      </c>
      <c r="C4" s="29" t="s">
        <v>4</v>
      </c>
      <c r="D4" s="10">
        <v>27</v>
      </c>
      <c r="E4" s="461">
        <v>103.68</v>
      </c>
      <c r="F4" s="462">
        <v>0</v>
      </c>
      <c r="G4" s="462">
        <v>0</v>
      </c>
      <c r="H4" s="462">
        <v>26.784000000000002</v>
      </c>
      <c r="I4" s="461">
        <v>0.27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478">
        <v>13003</v>
      </c>
      <c r="C5" s="29" t="s">
        <v>42</v>
      </c>
      <c r="D5" s="10">
        <v>210</v>
      </c>
      <c r="E5" s="461">
        <v>140.69999999999999</v>
      </c>
      <c r="F5" s="462">
        <v>6.93</v>
      </c>
      <c r="G5" s="462">
        <v>7.98</v>
      </c>
      <c r="H5" s="462">
        <v>10.08</v>
      </c>
      <c r="I5" s="461">
        <v>231</v>
      </c>
      <c r="J5" s="471">
        <v>0</v>
      </c>
      <c r="K5" s="472">
        <v>79.8</v>
      </c>
      <c r="L5" s="473">
        <v>8.4000000000000005E-2</v>
      </c>
      <c r="M5" s="474">
        <v>0.315</v>
      </c>
      <c r="N5" s="472">
        <v>2.1</v>
      </c>
      <c r="O5" s="475">
        <v>0</v>
      </c>
      <c r="P5" s="475">
        <v>0.21</v>
      </c>
      <c r="Q5" s="936"/>
      <c r="R5" s="936"/>
      <c r="S5" s="936"/>
      <c r="T5" s="936"/>
      <c r="U5" s="936"/>
    </row>
    <row r="6" spans="2:21">
      <c r="B6" s="478">
        <v>3003</v>
      </c>
      <c r="C6" s="29" t="s">
        <v>4</v>
      </c>
      <c r="D6" s="10">
        <v>40</v>
      </c>
      <c r="E6" s="461">
        <v>153.6</v>
      </c>
      <c r="F6" s="462">
        <v>0</v>
      </c>
      <c r="G6" s="462">
        <v>0</v>
      </c>
      <c r="H6" s="462">
        <v>39.68</v>
      </c>
      <c r="I6" s="461">
        <v>0.4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36"/>
      <c r="R6" s="936"/>
      <c r="S6" s="936"/>
      <c r="T6" s="936"/>
      <c r="U6" s="936"/>
    </row>
    <row r="7" spans="2:21">
      <c r="B7" s="9">
        <v>7072</v>
      </c>
      <c r="C7" s="242" t="s">
        <v>784</v>
      </c>
      <c r="D7" s="40">
        <v>20</v>
      </c>
      <c r="E7" s="269">
        <v>14.8</v>
      </c>
      <c r="F7" s="268">
        <v>0.12</v>
      </c>
      <c r="G7" s="268">
        <v>0.02</v>
      </c>
      <c r="H7" s="268">
        <v>3.52</v>
      </c>
      <c r="I7" s="269">
        <v>2</v>
      </c>
      <c r="J7" s="268">
        <v>0.08</v>
      </c>
      <c r="K7" s="270">
        <v>0.6</v>
      </c>
      <c r="L7" s="271">
        <v>2E-3</v>
      </c>
      <c r="M7" s="272">
        <v>2E-3</v>
      </c>
      <c r="N7" s="270">
        <v>1.4</v>
      </c>
      <c r="O7" s="273">
        <v>0.2</v>
      </c>
      <c r="P7" s="273">
        <v>0</v>
      </c>
      <c r="Q7" s="937"/>
      <c r="R7" s="937"/>
      <c r="S7" s="937"/>
      <c r="T7" s="937"/>
      <c r="U7" s="937"/>
    </row>
    <row r="8" spans="2:21">
      <c r="C8" s="374" t="s">
        <v>12</v>
      </c>
      <c r="D8" s="10">
        <v>301</v>
      </c>
      <c r="E8" s="248">
        <v>418.94</v>
      </c>
      <c r="F8" s="462">
        <v>7.1459999999999999</v>
      </c>
      <c r="G8" s="462">
        <v>8.0080000000000009</v>
      </c>
      <c r="H8" s="462">
        <v>83.028000000000006</v>
      </c>
      <c r="I8" s="461">
        <v>260.07</v>
      </c>
      <c r="J8" s="471">
        <v>0.26</v>
      </c>
      <c r="K8" s="472">
        <v>80.399999999999991</v>
      </c>
      <c r="L8" s="473">
        <v>8.6400000000000005E-2</v>
      </c>
      <c r="M8" s="474">
        <v>0.317</v>
      </c>
      <c r="N8" s="472">
        <v>3.5</v>
      </c>
      <c r="O8" s="475">
        <v>3.1640000000000001</v>
      </c>
      <c r="P8" s="475">
        <v>0.222</v>
      </c>
      <c r="Q8" s="1" t="s">
        <v>300</v>
      </c>
      <c r="R8" s="1" t="s">
        <v>300</v>
      </c>
      <c r="S8" s="1" t="s">
        <v>300</v>
      </c>
      <c r="T8" s="1" t="s">
        <v>300</v>
      </c>
      <c r="U8" s="1" t="s">
        <v>300</v>
      </c>
    </row>
  </sheetData>
  <mergeCells count="1">
    <mergeCell ref="Q3:U7"/>
  </mergeCells>
  <phoneticPr fontId="1"/>
  <pageMargins left="0.7" right="0.7" top="0.75" bottom="0.75" header="0.3" footer="0.3"/>
  <pageSetup paperSize="9" scale="74" orientation="landscape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4.87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2158</v>
      </c>
    </row>
    <row r="2" spans="2:21" ht="27" customHeight="1">
      <c r="B2" s="19" t="s">
        <v>922</v>
      </c>
      <c r="C2" s="19" t="s">
        <v>923</v>
      </c>
      <c r="D2" s="20" t="s">
        <v>1126</v>
      </c>
      <c r="E2" s="20" t="s">
        <v>924</v>
      </c>
      <c r="F2" s="20" t="s">
        <v>1125</v>
      </c>
      <c r="G2" s="20" t="s">
        <v>1124</v>
      </c>
      <c r="H2" s="20" t="s">
        <v>1123</v>
      </c>
      <c r="I2" s="20" t="s">
        <v>925</v>
      </c>
      <c r="J2" s="20" t="s">
        <v>926</v>
      </c>
      <c r="K2" s="20" t="s">
        <v>927</v>
      </c>
      <c r="L2" s="20" t="s">
        <v>1122</v>
      </c>
      <c r="M2" s="20" t="s">
        <v>1121</v>
      </c>
      <c r="N2" s="20" t="s">
        <v>928</v>
      </c>
      <c r="O2" s="20" t="s">
        <v>1120</v>
      </c>
      <c r="P2" s="20" t="s">
        <v>1119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9027</v>
      </c>
      <c r="C3" s="29" t="s">
        <v>785</v>
      </c>
      <c r="D3" s="10">
        <v>4</v>
      </c>
      <c r="E3" s="461">
        <v>6.16</v>
      </c>
      <c r="F3" s="462">
        <v>9.6000000000000002E-2</v>
      </c>
      <c r="G3" s="462">
        <v>8.0000000000000002E-3</v>
      </c>
      <c r="H3" s="462">
        <v>2.964</v>
      </c>
      <c r="I3" s="461">
        <v>26.4</v>
      </c>
      <c r="J3" s="471">
        <v>0.18</v>
      </c>
      <c r="K3" s="472">
        <v>0</v>
      </c>
      <c r="L3" s="473">
        <v>4.0000000000000002E-4</v>
      </c>
      <c r="M3" s="474">
        <v>0</v>
      </c>
      <c r="N3" s="472">
        <v>0</v>
      </c>
      <c r="O3" s="475">
        <v>2.964</v>
      </c>
      <c r="P3" s="475">
        <v>1.2E-2</v>
      </c>
      <c r="Q3" s="936"/>
      <c r="R3" s="936"/>
      <c r="S3" s="936"/>
      <c r="T3" s="936"/>
      <c r="U3" s="936"/>
    </row>
    <row r="4" spans="2:21">
      <c r="B4" s="10">
        <v>3003</v>
      </c>
      <c r="C4" s="29" t="s">
        <v>4</v>
      </c>
      <c r="D4" s="10">
        <v>27</v>
      </c>
      <c r="E4" s="461">
        <v>103.68</v>
      </c>
      <c r="F4" s="462">
        <v>0</v>
      </c>
      <c r="G4" s="462">
        <v>0</v>
      </c>
      <c r="H4" s="462">
        <v>26.784000000000002</v>
      </c>
      <c r="I4" s="461">
        <v>0.27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10">
        <v>5001</v>
      </c>
      <c r="C5" s="29" t="s">
        <v>33</v>
      </c>
      <c r="D5" s="10">
        <v>25</v>
      </c>
      <c r="E5" s="461">
        <v>149.5</v>
      </c>
      <c r="F5" s="462">
        <v>4.6500000000000004</v>
      </c>
      <c r="G5" s="462">
        <v>13.55</v>
      </c>
      <c r="H5" s="462">
        <v>4.9249999999999998</v>
      </c>
      <c r="I5" s="461">
        <v>57.5</v>
      </c>
      <c r="J5" s="471">
        <v>1.175</v>
      </c>
      <c r="K5" s="472">
        <v>0.25</v>
      </c>
      <c r="L5" s="473">
        <v>0.06</v>
      </c>
      <c r="M5" s="474">
        <v>0.23</v>
      </c>
      <c r="N5" s="472">
        <v>0</v>
      </c>
      <c r="O5" s="475">
        <v>2.6</v>
      </c>
      <c r="P5" s="475">
        <v>0</v>
      </c>
      <c r="Q5" s="936"/>
      <c r="R5" s="936"/>
      <c r="S5" s="936"/>
      <c r="T5" s="936"/>
      <c r="U5" s="936"/>
    </row>
    <row r="6" spans="2:21">
      <c r="B6" s="27">
        <v>13003</v>
      </c>
      <c r="C6" s="37" t="s">
        <v>42</v>
      </c>
      <c r="D6" s="27">
        <v>100</v>
      </c>
      <c r="E6" s="364">
        <v>67</v>
      </c>
      <c r="F6" s="471">
        <v>3.3</v>
      </c>
      <c r="G6" s="471">
        <v>3.8</v>
      </c>
      <c r="H6" s="471">
        <v>4.8</v>
      </c>
      <c r="I6" s="364">
        <v>110</v>
      </c>
      <c r="J6" s="471">
        <v>0</v>
      </c>
      <c r="K6" s="472">
        <v>38</v>
      </c>
      <c r="L6" s="473">
        <v>0.04</v>
      </c>
      <c r="M6" s="474">
        <v>0.15</v>
      </c>
      <c r="N6" s="472">
        <v>1</v>
      </c>
      <c r="O6" s="475">
        <v>0</v>
      </c>
      <c r="P6" s="475">
        <v>0.1</v>
      </c>
      <c r="Q6" s="936"/>
      <c r="R6" s="936"/>
      <c r="S6" s="936"/>
      <c r="T6" s="936"/>
      <c r="U6" s="936"/>
    </row>
    <row r="7" spans="2:21">
      <c r="B7" s="10">
        <v>3003</v>
      </c>
      <c r="C7" s="29" t="s">
        <v>4</v>
      </c>
      <c r="D7" s="10">
        <v>30</v>
      </c>
      <c r="E7" s="461">
        <v>115.2</v>
      </c>
      <c r="F7" s="462">
        <v>0</v>
      </c>
      <c r="G7" s="462">
        <v>0</v>
      </c>
      <c r="H7" s="462">
        <v>29.76</v>
      </c>
      <c r="I7" s="461">
        <v>0.3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</v>
      </c>
      <c r="Q7" s="936"/>
      <c r="R7" s="936"/>
      <c r="S7" s="936"/>
      <c r="T7" s="936"/>
      <c r="U7" s="936"/>
    </row>
    <row r="8" spans="2:21">
      <c r="B8" s="40">
        <v>7072</v>
      </c>
      <c r="C8" s="242" t="s">
        <v>784</v>
      </c>
      <c r="D8" s="40">
        <v>20</v>
      </c>
      <c r="E8" s="269">
        <v>14.8</v>
      </c>
      <c r="F8" s="268">
        <v>0.12</v>
      </c>
      <c r="G8" s="268">
        <v>0.02</v>
      </c>
      <c r="H8" s="268">
        <v>3.52</v>
      </c>
      <c r="I8" s="269">
        <v>2</v>
      </c>
      <c r="J8" s="268">
        <v>0.08</v>
      </c>
      <c r="K8" s="270">
        <v>0.6</v>
      </c>
      <c r="L8" s="271">
        <v>2E-3</v>
      </c>
      <c r="M8" s="272">
        <v>2E-3</v>
      </c>
      <c r="N8" s="270">
        <v>1.4</v>
      </c>
      <c r="O8" s="273">
        <v>0.2</v>
      </c>
      <c r="P8" s="273">
        <v>0</v>
      </c>
      <c r="Q8" s="937"/>
      <c r="R8" s="937"/>
      <c r="S8" s="937"/>
      <c r="T8" s="937"/>
      <c r="U8" s="937"/>
    </row>
    <row r="9" spans="2:21">
      <c r="C9" s="374" t="s">
        <v>12</v>
      </c>
      <c r="D9" s="10">
        <v>206</v>
      </c>
      <c r="E9" s="248">
        <v>456.34000000000003</v>
      </c>
      <c r="F9" s="462">
        <v>8.1660000000000004</v>
      </c>
      <c r="G9" s="462">
        <v>17.378</v>
      </c>
      <c r="H9" s="462">
        <v>72.753</v>
      </c>
      <c r="I9" s="461">
        <v>196.47</v>
      </c>
      <c r="J9" s="471">
        <v>1.4350000000000001</v>
      </c>
      <c r="K9" s="472">
        <v>38.85</v>
      </c>
      <c r="L9" s="473">
        <v>0.10239999999999999</v>
      </c>
      <c r="M9" s="474">
        <v>0.38200000000000001</v>
      </c>
      <c r="N9" s="472">
        <v>2.4</v>
      </c>
      <c r="O9" s="475">
        <v>5.7640000000000002</v>
      </c>
      <c r="P9" s="475">
        <v>0.112</v>
      </c>
      <c r="Q9" s="1" t="s">
        <v>300</v>
      </c>
      <c r="R9" s="1" t="s">
        <v>300</v>
      </c>
      <c r="S9" s="1" t="s">
        <v>300</v>
      </c>
      <c r="T9" s="1" t="s">
        <v>300</v>
      </c>
      <c r="U9" s="1" t="s">
        <v>300</v>
      </c>
    </row>
    <row r="12" spans="2:21">
      <c r="C12" s="163"/>
    </row>
  </sheetData>
  <mergeCells count="1">
    <mergeCell ref="Q3:U8"/>
  </mergeCells>
  <phoneticPr fontId="1"/>
  <pageMargins left="0.7" right="0.7" top="0.75" bottom="0.75" header="0.3" footer="0.3"/>
  <pageSetup paperSize="9" scale="79" orientation="landscape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5.2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1682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66">
        <v>11198</v>
      </c>
      <c r="C3" s="166" t="s">
        <v>99</v>
      </c>
      <c r="D3" s="574">
        <v>5</v>
      </c>
      <c r="E3" s="407">
        <f ca="1">'[2]11'!E$199*$F3/100</f>
        <v>17.2</v>
      </c>
      <c r="F3" s="471">
        <f ca="1">'[2]11'!G$199*$F3/100</f>
        <v>4.38</v>
      </c>
      <c r="G3" s="471">
        <f ca="1">'[2]11'!I$199*$F3/100</f>
        <v>1.4999999999999999E-2</v>
      </c>
      <c r="H3" s="471">
        <f ca="1">'[2]11'!K$199*$F3/100</f>
        <v>0</v>
      </c>
      <c r="I3" s="407">
        <f ca="1">'[2]11'!O$199*$F3/100</f>
        <v>0.8</v>
      </c>
      <c r="J3" s="471">
        <f ca="1">'[2]11'!R$199*$F3/100</f>
        <v>3.5000000000000003E-2</v>
      </c>
      <c r="K3" s="472">
        <f ca="1">'[2]11'!AE$199*$F3/100</f>
        <v>0</v>
      </c>
      <c r="L3" s="473">
        <f ca="1">'[2]11'!AM$199*$F3/100</f>
        <v>0</v>
      </c>
      <c r="M3" s="474">
        <f ca="1">'[2]11'!AN$199*$F3/100</f>
        <v>0</v>
      </c>
      <c r="N3" s="472">
        <f ca="1">'[2]11'!AV$199*$F3/100</f>
        <v>0</v>
      </c>
      <c r="O3" s="475">
        <f ca="1">'[2]11'!BC$199*$F3/100</f>
        <v>0</v>
      </c>
      <c r="P3" s="475">
        <f ca="1">'[2]11'!BD$199*$F3/100</f>
        <v>3.5000000000000003E-2</v>
      </c>
      <c r="Q3" s="936"/>
      <c r="R3" s="936"/>
      <c r="S3" s="936"/>
      <c r="T3" s="936"/>
      <c r="U3" s="936"/>
    </row>
    <row r="4" spans="2:21">
      <c r="B4" s="166">
        <v>7132</v>
      </c>
      <c r="C4" s="166" t="s">
        <v>341</v>
      </c>
      <c r="D4" s="574">
        <v>240</v>
      </c>
      <c r="E4" s="407">
        <f ca="1">'[2]7'!E$144*$F4/100</f>
        <v>153.6</v>
      </c>
      <c r="F4" s="471">
        <f ca="1">'[2]7'!G$144*$F4/100</f>
        <v>1.44</v>
      </c>
      <c r="G4" s="471">
        <f ca="1">'[2]7'!I$144*$F4/100</f>
        <v>0.24</v>
      </c>
      <c r="H4" s="471">
        <f ca="1">'[2]7'!K$144*$F4/100</f>
        <v>40.559999999999995</v>
      </c>
      <c r="I4" s="407">
        <f ca="1">'[2]7'!O$144*$F4/100</f>
        <v>36</v>
      </c>
      <c r="J4" s="471">
        <f ca="1">'[2]7'!R$144*$F4/100</f>
        <v>0.48</v>
      </c>
      <c r="K4" s="472">
        <f ca="1">'[2]7'!AE$144*$F4/100</f>
        <v>122.4</v>
      </c>
      <c r="L4" s="473">
        <f ca="1">'[2]7'!AM$144*$F4/100</f>
        <v>9.6000000000000002E-2</v>
      </c>
      <c r="M4" s="474">
        <f ca="1">'[2]7'!AN$144*$F4/100</f>
        <v>0.14399999999999999</v>
      </c>
      <c r="N4" s="472">
        <f ca="1">'[2]7'!AV$144*$F4/100</f>
        <v>48</v>
      </c>
      <c r="O4" s="475">
        <f ca="1">'[2]7'!BC$144*$F4/100</f>
        <v>3.12</v>
      </c>
      <c r="P4" s="475">
        <f ca="1">'[2]7'!BD$144*$F4/100</f>
        <v>0</v>
      </c>
      <c r="Q4" s="936"/>
      <c r="R4" s="936"/>
      <c r="S4" s="936"/>
      <c r="T4" s="936"/>
      <c r="U4" s="936"/>
    </row>
    <row r="5" spans="2:21">
      <c r="B5" s="166">
        <v>3003</v>
      </c>
      <c r="C5" s="166" t="s">
        <v>4</v>
      </c>
      <c r="D5" s="574">
        <v>30</v>
      </c>
      <c r="E5" s="407">
        <f ca="1">'[2]3'!E$4*$F5/100</f>
        <v>115.2</v>
      </c>
      <c r="F5" s="471">
        <f ca="1">'[2]3'!G$4*$F5/100</f>
        <v>0</v>
      </c>
      <c r="G5" s="471">
        <f ca="1">'[2]3'!I$4*$F5/100</f>
        <v>0</v>
      </c>
      <c r="H5" s="471">
        <f ca="1">'[2]3'!K$4*$F5/100</f>
        <v>29.76</v>
      </c>
      <c r="I5" s="407">
        <f ca="1">'[2]3'!O$4*$F5/100</f>
        <v>0.3</v>
      </c>
      <c r="J5" s="471">
        <f ca="1">'[2]3'!R$4*$F5/100</f>
        <v>0</v>
      </c>
      <c r="K5" s="472">
        <f ca="1">'[2]3'!AE$4*$F5/100</f>
        <v>0</v>
      </c>
      <c r="L5" s="473">
        <f ca="1">'[2]3'!AM$4*$F5/100</f>
        <v>0</v>
      </c>
      <c r="M5" s="474">
        <f ca="1">'[2]3'!AN$4*$F5/100</f>
        <v>0</v>
      </c>
      <c r="N5" s="472">
        <f ca="1">'[2]3'!AV$4*$F5/100</f>
        <v>0</v>
      </c>
      <c r="O5" s="475">
        <f ca="1">'[2]3'!BC$4*$F5/100</f>
        <v>0</v>
      </c>
      <c r="P5" s="475">
        <f ca="1">'[2]3'!BD$4*$F5/100</f>
        <v>0</v>
      </c>
      <c r="Q5" s="936"/>
      <c r="R5" s="936"/>
      <c r="S5" s="936"/>
      <c r="T5" s="936"/>
      <c r="U5" s="936"/>
    </row>
    <row r="6" spans="2:21">
      <c r="B6" s="166">
        <v>12010</v>
      </c>
      <c r="C6" s="166" t="s">
        <v>71</v>
      </c>
      <c r="D6" s="574">
        <v>20</v>
      </c>
      <c r="E6" s="407">
        <f ca="1">'[2]12'!E$11*$F6/100</f>
        <v>77.400000000000006</v>
      </c>
      <c r="F6" s="471">
        <f ca="1">'[2]12'!G$11*$F6/100</f>
        <v>3.3</v>
      </c>
      <c r="G6" s="471">
        <f ca="1">'[2]12'!I$11*$F6/100</f>
        <v>6.7</v>
      </c>
      <c r="H6" s="471">
        <f ca="1">'[2]12'!K$11*$F6/100</f>
        <v>0.02</v>
      </c>
      <c r="I6" s="407">
        <f ca="1">'[2]12'!O$11*$F6/100</f>
        <v>30</v>
      </c>
      <c r="J6" s="471">
        <f ca="1">'[2]12'!R$11*$F6/100</f>
        <v>1.2</v>
      </c>
      <c r="K6" s="472">
        <f ca="1">'[2]12'!AE$11*$F6/100</f>
        <v>96</v>
      </c>
      <c r="L6" s="473">
        <f ca="1">'[2]12'!AM$11*$F6/100</f>
        <v>4.2000000000000003E-2</v>
      </c>
      <c r="M6" s="474">
        <f ca="1">'[2]12'!AN$11*$F6/100</f>
        <v>0.10400000000000001</v>
      </c>
      <c r="N6" s="472">
        <f ca="1">'[2]12'!AV$11*$F6/100</f>
        <v>0</v>
      </c>
      <c r="O6" s="475">
        <f ca="1">'[2]12'!BC$11*$F6/100</f>
        <v>0</v>
      </c>
      <c r="P6" s="475">
        <f ca="1">'[2]12'!BD$11*$F6/100</f>
        <v>0.02</v>
      </c>
      <c r="Q6" s="936"/>
      <c r="R6" s="936"/>
      <c r="S6" s="936"/>
      <c r="T6" s="936"/>
      <c r="U6" s="936"/>
    </row>
    <row r="7" spans="2:21">
      <c r="B7" s="166">
        <v>13003</v>
      </c>
      <c r="C7" s="166" t="s">
        <v>42</v>
      </c>
      <c r="D7" s="574">
        <v>105</v>
      </c>
      <c r="E7" s="407">
        <f ca="1">'[2]13'!E$4*$F7/100</f>
        <v>70.349999999999994</v>
      </c>
      <c r="F7" s="471">
        <f ca="1">'[2]13'!G$4*$F7/100</f>
        <v>3.4649999999999999</v>
      </c>
      <c r="G7" s="471">
        <f ca="1">'[2]13'!I$4*$F7/100</f>
        <v>3.99</v>
      </c>
      <c r="H7" s="471">
        <f ca="1">'[2]13'!K$4*$F7/100</f>
        <v>5.04</v>
      </c>
      <c r="I7" s="407">
        <f ca="1">'[2]13'!O$4*$F7/100</f>
        <v>115.5</v>
      </c>
      <c r="J7" s="471">
        <f ca="1">'[2]13'!R$4*$F7/100</f>
        <v>0</v>
      </c>
      <c r="K7" s="472">
        <f ca="1">'[2]13'!AE$4*$F7/100</f>
        <v>39.9</v>
      </c>
      <c r="L7" s="473">
        <f ca="1">'[2]13'!AM$4*$F7/100</f>
        <v>4.2000000000000003E-2</v>
      </c>
      <c r="M7" s="474">
        <f ca="1">'[2]13'!AN$4*$F7/100</f>
        <v>0.1575</v>
      </c>
      <c r="N7" s="472">
        <f ca="1">'[2]13'!AV$4*$F7/100</f>
        <v>1.05</v>
      </c>
      <c r="O7" s="475">
        <f ca="1">'[2]13'!BC$4*$F7/100</f>
        <v>0</v>
      </c>
      <c r="P7" s="475">
        <f ca="1">'[2]13'!BD$4*$F7/100</f>
        <v>0.105</v>
      </c>
      <c r="Q7" s="936"/>
      <c r="R7" s="936"/>
      <c r="S7" s="936"/>
      <c r="T7" s="936"/>
      <c r="U7" s="936"/>
    </row>
    <row r="8" spans="2:21">
      <c r="B8" s="166">
        <v>7156</v>
      </c>
      <c r="C8" s="166" t="s">
        <v>93</v>
      </c>
      <c r="D8" s="574">
        <v>7.5</v>
      </c>
      <c r="E8" s="407">
        <f ca="1">'[2]7'!E$170*$F8/100</f>
        <v>1.95</v>
      </c>
      <c r="F8" s="471">
        <f ca="1">'[2]7'!G$170*$F8/100</f>
        <v>0.03</v>
      </c>
      <c r="G8" s="471">
        <f ca="1">'[2]7'!I$170*$F8/100</f>
        <v>1.4999999999999999E-2</v>
      </c>
      <c r="H8" s="471">
        <f ca="1">'[2]7'!K$170*$F8/100</f>
        <v>0.64500000000000002</v>
      </c>
      <c r="I8" s="407">
        <f ca="1">'[2]7'!O$170*$F8/100</f>
        <v>0.52500000000000002</v>
      </c>
      <c r="J8" s="471">
        <f ca="1">'[2]7'!R$170*$F8/100</f>
        <v>7.4999999999999997E-3</v>
      </c>
      <c r="K8" s="472">
        <f ca="1">'[2]7'!AE$170*$F8/100</f>
        <v>7.4999999999999997E-2</v>
      </c>
      <c r="L8" s="473">
        <f ca="1">'[2]7'!AM$170*$F8/100</f>
        <v>3.0000000000000001E-3</v>
      </c>
      <c r="M8" s="474">
        <f ca="1">'[2]7'!AN$170*$F8/100</f>
        <v>1.5E-3</v>
      </c>
      <c r="N8" s="472">
        <f ca="1">'[2]7'!AV$170*$F8/100</f>
        <v>3.75</v>
      </c>
      <c r="O8" s="475">
        <f ca="1">'[2]7'!BC$170*$F8/100</f>
        <v>0</v>
      </c>
      <c r="P8" s="475">
        <f ca="1">'[2]7'!BD$170*$F8/100</f>
        <v>0</v>
      </c>
      <c r="Q8" s="936"/>
      <c r="R8" s="936"/>
      <c r="S8" s="936"/>
      <c r="T8" s="936"/>
      <c r="U8" s="936"/>
    </row>
    <row r="9" spans="2:21">
      <c r="B9" s="166">
        <v>13014</v>
      </c>
      <c r="C9" s="166" t="s">
        <v>2317</v>
      </c>
      <c r="D9" s="574">
        <v>20</v>
      </c>
      <c r="E9" s="407">
        <f ca="1">'[2]13'!E$15*$F9/100</f>
        <v>86.6</v>
      </c>
      <c r="F9" s="471">
        <f ca="1">'[2]13'!G$15*$F9/100</f>
        <v>0.4</v>
      </c>
      <c r="G9" s="471">
        <f ca="1">'[2]13'!I$15*$F9/100</f>
        <v>9</v>
      </c>
      <c r="H9" s="471">
        <f ca="1">'[2]13'!K$15*$F9/100</f>
        <v>0.62</v>
      </c>
      <c r="I9" s="407">
        <f ca="1">'[2]13'!O$15*$F9/100</f>
        <v>12</v>
      </c>
      <c r="J9" s="471">
        <f ca="1">'[2]13'!R$15*$F9/100</f>
        <v>0.02</v>
      </c>
      <c r="K9" s="472">
        <f ca="1">'[2]13'!AE$15*$F9/100</f>
        <v>78</v>
      </c>
      <c r="L9" s="473">
        <f ca="1">'[2]13'!AM$15*$F9/100</f>
        <v>4.0000000000000001E-3</v>
      </c>
      <c r="M9" s="474">
        <f ca="1">'[2]13'!AN$15*$F9/100</f>
        <v>1.7999999999999999E-2</v>
      </c>
      <c r="N9" s="472">
        <f ca="1">'[2]13'!AV$15*$F9/100</f>
        <v>0</v>
      </c>
      <c r="O9" s="475">
        <f ca="1">'[2]13'!BC$15*$F9/100</f>
        <v>0</v>
      </c>
      <c r="P9" s="475">
        <f ca="1">'[2]13'!BD$15*$F9/100</f>
        <v>0.02</v>
      </c>
      <c r="Q9" s="936"/>
      <c r="R9" s="936"/>
      <c r="S9" s="936"/>
      <c r="T9" s="936"/>
      <c r="U9" s="936"/>
    </row>
    <row r="10" spans="2:21">
      <c r="B10" s="167">
        <v>3003</v>
      </c>
      <c r="C10" s="167" t="s">
        <v>4</v>
      </c>
      <c r="D10" s="571">
        <v>0.14000000000000001</v>
      </c>
      <c r="E10" s="267">
        <f ca="1">'[2]3'!E$4*$F10/100</f>
        <v>0.53760000000000008</v>
      </c>
      <c r="F10" s="268">
        <f ca="1">'[2]3'!G$4*$F10/100</f>
        <v>0</v>
      </c>
      <c r="G10" s="268">
        <f ca="1">'[2]3'!I$4*$F10/100</f>
        <v>0</v>
      </c>
      <c r="H10" s="268">
        <f ca="1">'[2]3'!K$4*$F10/100</f>
        <v>0.13888</v>
      </c>
      <c r="I10" s="267">
        <f ca="1">'[2]3'!O$4*$F10/100</f>
        <v>1.4000000000000002E-3</v>
      </c>
      <c r="J10" s="268">
        <f ca="1">'[2]3'!R$4*$F10/100</f>
        <v>0</v>
      </c>
      <c r="K10" s="270">
        <f ca="1">'[2]3'!AE$4*$F10/100</f>
        <v>0</v>
      </c>
      <c r="L10" s="271">
        <f ca="1">'[2]3'!AM$4*$F10/100</f>
        <v>0</v>
      </c>
      <c r="M10" s="272">
        <f ca="1">'[2]3'!AN$4*$F10/100</f>
        <v>0</v>
      </c>
      <c r="N10" s="270">
        <f ca="1">'[2]3'!AV$4*$F10/100</f>
        <v>0</v>
      </c>
      <c r="O10" s="273">
        <f ca="1">'[2]3'!BC$4*$F10/100</f>
        <v>0</v>
      </c>
      <c r="P10" s="273">
        <f ca="1">'[2]3'!BD$4*$F10/100</f>
        <v>0</v>
      </c>
      <c r="Q10" s="937"/>
      <c r="R10" s="937"/>
      <c r="S10" s="937"/>
      <c r="T10" s="937"/>
      <c r="U10" s="937"/>
    </row>
    <row r="11" spans="2:21">
      <c r="B11" s="168"/>
      <c r="C11" s="374" t="s">
        <v>12</v>
      </c>
      <c r="D11" s="625">
        <f t="shared" ref="D11:P11" si="0">SUM(D3:D10)</f>
        <v>427.64</v>
      </c>
      <c r="E11" s="407">
        <f t="shared" ca="1" si="0"/>
        <v>522.83759999999995</v>
      </c>
      <c r="F11" s="471">
        <f t="shared" ca="1" si="0"/>
        <v>13.015000000000001</v>
      </c>
      <c r="G11" s="471">
        <f t="shared" ca="1" si="0"/>
        <v>19.96</v>
      </c>
      <c r="H11" s="471">
        <f t="shared" ca="1" si="0"/>
        <v>76.783879999999996</v>
      </c>
      <c r="I11" s="407">
        <f t="shared" ca="1" si="0"/>
        <v>195.12639999999999</v>
      </c>
      <c r="J11" s="471">
        <f t="shared" ca="1" si="0"/>
        <v>1.7424999999999999</v>
      </c>
      <c r="K11" s="472">
        <f t="shared" ca="1" si="0"/>
        <v>336.375</v>
      </c>
      <c r="L11" s="473">
        <f t="shared" ca="1" si="0"/>
        <v>0.18700000000000003</v>
      </c>
      <c r="M11" s="474">
        <f t="shared" ca="1" si="0"/>
        <v>0.42499999999999999</v>
      </c>
      <c r="N11" s="472">
        <f t="shared" ca="1" si="0"/>
        <v>52.8</v>
      </c>
      <c r="O11" s="475">
        <f t="shared" ca="1" si="0"/>
        <v>3.12</v>
      </c>
      <c r="P11" s="475">
        <f t="shared" ca="1" si="0"/>
        <v>0.18</v>
      </c>
      <c r="Q11" s="1" t="s">
        <v>300</v>
      </c>
      <c r="R11" s="1" t="s">
        <v>300</v>
      </c>
      <c r="S11" s="1" t="s">
        <v>300</v>
      </c>
      <c r="T11" s="1" t="s">
        <v>300</v>
      </c>
      <c r="U11" s="1" t="s">
        <v>300</v>
      </c>
    </row>
    <row r="12" spans="2:21">
      <c r="D12" s="14"/>
      <c r="E12" s="14"/>
      <c r="F12" s="14"/>
      <c r="G12" s="14"/>
    </row>
    <row r="13" spans="2:21">
      <c r="C13" s="10"/>
      <c r="D13" s="17"/>
      <c r="E13" s="18"/>
      <c r="F13" s="17"/>
      <c r="G13" s="18"/>
      <c r="H13" s="11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3:16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</sheetData>
  <mergeCells count="1">
    <mergeCell ref="Q3:U10"/>
  </mergeCells>
  <phoneticPr fontId="1"/>
  <pageMargins left="0.7" right="0.7" top="0.75" bottom="0.75" header="0.3" footer="0.3"/>
  <pageSetup paperSize="9" scale="83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5.25" style="89" bestFit="1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960</v>
      </c>
      <c r="C1" s="114"/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147" t="s">
        <v>853</v>
      </c>
      <c r="C3" s="325" t="s">
        <v>852</v>
      </c>
      <c r="D3" s="331">
        <v>200</v>
      </c>
      <c r="E3" s="331">
        <v>210</v>
      </c>
      <c r="F3" s="331">
        <v>5.2</v>
      </c>
      <c r="G3" s="331">
        <v>0.8</v>
      </c>
      <c r="H3" s="331">
        <v>43.2</v>
      </c>
      <c r="I3" s="331">
        <v>12</v>
      </c>
      <c r="J3" s="331">
        <v>0.4</v>
      </c>
      <c r="K3" s="331">
        <v>0</v>
      </c>
      <c r="L3" s="331">
        <v>0.04</v>
      </c>
      <c r="M3" s="331">
        <v>0.02</v>
      </c>
      <c r="N3" s="331">
        <v>0</v>
      </c>
      <c r="O3" s="331">
        <v>1.6</v>
      </c>
      <c r="P3" s="331">
        <v>0.6</v>
      </c>
      <c r="Q3" s="949"/>
      <c r="R3" s="949"/>
      <c r="S3" s="949"/>
      <c r="T3" s="949"/>
      <c r="U3" s="949"/>
    </row>
    <row r="4" spans="1:21">
      <c r="B4" s="147" t="s">
        <v>851</v>
      </c>
      <c r="C4" s="325" t="s">
        <v>189</v>
      </c>
      <c r="D4" s="331">
        <v>125</v>
      </c>
      <c r="E4" s="331">
        <f>'[1]17'!G$23*$D4/100</f>
        <v>2.5</v>
      </c>
      <c r="F4" s="332">
        <f>'[1]17'!I$23*$D4/100</f>
        <v>0.375</v>
      </c>
      <c r="G4" s="332">
        <f>'[1]17'!J$23*$D4/100</f>
        <v>0</v>
      </c>
      <c r="H4" s="332">
        <f>'[1]17'!K$23*$D4/100</f>
        <v>0.375</v>
      </c>
      <c r="I4" s="332">
        <f>'[1]17'!O$23*$D4/100</f>
        <v>3.75</v>
      </c>
      <c r="J4" s="332">
        <f>'[1]17'!R$23*$D4/100</f>
        <v>0</v>
      </c>
      <c r="K4" s="332">
        <f>'[1]17'!AA$23*$D4/100</f>
        <v>0</v>
      </c>
      <c r="L4" s="332">
        <f>'[1]17'!AI$23*$D4/100</f>
        <v>1.2500000000000001E-2</v>
      </c>
      <c r="M4" s="332">
        <f>'[1]17'!AJ$23*$D4/100</f>
        <v>1.2500000000000001E-2</v>
      </c>
      <c r="N4" s="332">
        <f>'[1]17'!AP$23*$D4/100</f>
        <v>0</v>
      </c>
      <c r="O4" s="331">
        <v>0</v>
      </c>
      <c r="P4" s="332">
        <v>0.3</v>
      </c>
      <c r="Q4" s="950"/>
      <c r="R4" s="950"/>
      <c r="S4" s="950"/>
      <c r="T4" s="950"/>
      <c r="U4" s="950"/>
    </row>
    <row r="5" spans="1:21">
      <c r="B5" s="147" t="s">
        <v>850</v>
      </c>
      <c r="C5" s="325" t="s">
        <v>186</v>
      </c>
      <c r="D5" s="331">
        <v>6</v>
      </c>
      <c r="E5" s="331">
        <f>'[1]17'!G$9*$D5/100</f>
        <v>3.24</v>
      </c>
      <c r="F5" s="332">
        <f>'[1]17'!I$9*$D5/100</f>
        <v>0.34200000000000003</v>
      </c>
      <c r="G5" s="332">
        <f>'[1]17'!J$9*$D5/100</f>
        <v>0</v>
      </c>
      <c r="H5" s="332">
        <f>'[1]17'!K$9*$D5/100</f>
        <v>0.46799999999999997</v>
      </c>
      <c r="I5" s="332">
        <f>'[1]17'!O$9*$D5/100</f>
        <v>1.44</v>
      </c>
      <c r="J5" s="332">
        <f>'[1]17'!R$9*$D5/100</f>
        <v>6.6000000000000003E-2</v>
      </c>
      <c r="K5" s="332">
        <f>'[1]17'!AA$9*$D5/100</f>
        <v>0</v>
      </c>
      <c r="L5" s="332">
        <f>'[1]17'!AI$9*$D5/100</f>
        <v>3.0000000000000005E-3</v>
      </c>
      <c r="M5" s="332">
        <f>'[1]17'!AJ$9*$D5/100</f>
        <v>6.6E-3</v>
      </c>
      <c r="N5" s="332">
        <f>'[1]17'!AP$9*$D5/100</f>
        <v>0</v>
      </c>
      <c r="O5" s="331">
        <v>0</v>
      </c>
      <c r="P5" s="332">
        <f>'[1]17'!AX$9*$D5/100</f>
        <v>0.96</v>
      </c>
      <c r="Q5" s="950"/>
      <c r="R5" s="950"/>
      <c r="S5" s="950"/>
      <c r="T5" s="950"/>
      <c r="U5" s="950"/>
    </row>
    <row r="6" spans="1:21">
      <c r="B6" s="147" t="s">
        <v>849</v>
      </c>
      <c r="C6" s="325" t="s">
        <v>188</v>
      </c>
      <c r="D6" s="331">
        <v>0.6</v>
      </c>
      <c r="E6" s="331">
        <f>'[1]17'!G$13*$D6/100</f>
        <v>0</v>
      </c>
      <c r="F6" s="332">
        <f>'[1]17'!I$13*$D6/100</f>
        <v>0</v>
      </c>
      <c r="G6" s="332">
        <f>'[1]17'!J$13*$D6/100</f>
        <v>0</v>
      </c>
      <c r="H6" s="332">
        <f>'[1]17'!K$13*$D6/100</f>
        <v>0</v>
      </c>
      <c r="I6" s="332">
        <f>'[1]17'!O$13*$D6/100</f>
        <v>0.13200000000000001</v>
      </c>
      <c r="J6" s="332">
        <f>'[1]17'!R$13*$D6/100</f>
        <v>0</v>
      </c>
      <c r="K6" s="332">
        <f>'[1]17'!AA$13*$D6/100</f>
        <v>0</v>
      </c>
      <c r="L6" s="332">
        <f>'[1]17'!AI$13*$D6/100</f>
        <v>0</v>
      </c>
      <c r="M6" s="332">
        <f>'[1]17'!AJ$13*$D6/100</f>
        <v>0</v>
      </c>
      <c r="N6" s="332">
        <f>'[1]17'!AP$13*$D6/100</f>
        <v>0</v>
      </c>
      <c r="O6" s="331">
        <v>0.6</v>
      </c>
      <c r="P6" s="332">
        <f>'[1]17'!AX$13*$D6/100</f>
        <v>0.59459999999999991</v>
      </c>
      <c r="Q6" s="950"/>
      <c r="R6" s="950"/>
      <c r="S6" s="950"/>
      <c r="T6" s="950"/>
      <c r="U6" s="950"/>
    </row>
    <row r="7" spans="1:21">
      <c r="B7" s="147" t="s">
        <v>848</v>
      </c>
      <c r="C7" s="325" t="s">
        <v>847</v>
      </c>
      <c r="D7" s="331">
        <v>6</v>
      </c>
      <c r="E7" s="331">
        <f>'[1]16'!G$26*$D7/100</f>
        <v>14.46</v>
      </c>
      <c r="F7" s="332">
        <f>'[1]16'!I$26*$D7/100</f>
        <v>1.7999999999999999E-2</v>
      </c>
      <c r="G7" s="332">
        <f>'[1]16'!J$26*$D7/100</f>
        <v>0</v>
      </c>
      <c r="H7" s="332">
        <f>'[1]16'!K$26*$D7/100</f>
        <v>2.5920000000000005</v>
      </c>
      <c r="I7" s="332">
        <f>'[1]16'!O$26*$D7/100</f>
        <v>0.12</v>
      </c>
      <c r="J7" s="332">
        <f>'[1]16'!R$26*$D7/100</f>
        <v>0</v>
      </c>
      <c r="K7" s="332">
        <f>'[1]16'!AA$26*$D7/100</f>
        <v>0</v>
      </c>
      <c r="L7" s="332">
        <f>'[1]16'!AI$26*$D7/100</f>
        <v>0</v>
      </c>
      <c r="M7" s="332">
        <f>'[1]16'!AJ$26*$D7/100</f>
        <v>0</v>
      </c>
      <c r="N7" s="332">
        <f>'[1]16'!AP$26*$D7/100</f>
        <v>0</v>
      </c>
      <c r="O7" s="331">
        <v>0</v>
      </c>
      <c r="P7" s="332">
        <f>'[1]16'!AX$26*$D7/100</f>
        <v>0</v>
      </c>
      <c r="Q7" s="950"/>
      <c r="R7" s="950"/>
      <c r="S7" s="950"/>
      <c r="T7" s="950"/>
      <c r="U7" s="950"/>
    </row>
    <row r="8" spans="1:21">
      <c r="B8" s="147" t="s">
        <v>846</v>
      </c>
      <c r="C8" s="325" t="s">
        <v>845</v>
      </c>
      <c r="D8" s="331">
        <v>25</v>
      </c>
      <c r="E8" s="331">
        <v>97</v>
      </c>
      <c r="F8" s="331">
        <v>4.7</v>
      </c>
      <c r="G8" s="331">
        <v>8.3000000000000007</v>
      </c>
      <c r="H8" s="331">
        <v>0.6</v>
      </c>
      <c r="I8" s="331">
        <v>75</v>
      </c>
      <c r="J8" s="331">
        <v>1.1000000000000001</v>
      </c>
      <c r="K8" s="331">
        <v>0</v>
      </c>
      <c r="L8" s="331">
        <v>0.02</v>
      </c>
      <c r="M8" s="331">
        <v>0.01</v>
      </c>
      <c r="N8" s="331">
        <v>0</v>
      </c>
      <c r="O8" s="331">
        <v>0.3</v>
      </c>
      <c r="P8" s="331">
        <v>0</v>
      </c>
      <c r="Q8" s="950"/>
      <c r="R8" s="950"/>
      <c r="S8" s="950"/>
      <c r="T8" s="950"/>
      <c r="U8" s="950"/>
    </row>
    <row r="9" spans="1:21">
      <c r="B9" s="147" t="s">
        <v>844</v>
      </c>
      <c r="C9" s="325" t="s">
        <v>843</v>
      </c>
      <c r="D9" s="331">
        <v>50</v>
      </c>
      <c r="E9" s="331">
        <f>'[1]17'!G$23*$D9/100</f>
        <v>1</v>
      </c>
      <c r="F9" s="332">
        <f>'[1]17'!I$23*$D9/100</f>
        <v>0.15</v>
      </c>
      <c r="G9" s="332">
        <f>'[1]17'!J$23*$D9/100</f>
        <v>0</v>
      </c>
      <c r="H9" s="332">
        <f>'[1]17'!K$23*$D9/100</f>
        <v>0.15</v>
      </c>
      <c r="I9" s="332">
        <f>'[1]17'!O$23*$D9/100</f>
        <v>1.5</v>
      </c>
      <c r="J9" s="332">
        <f>'[1]17'!R$23*$D9/100</f>
        <v>0</v>
      </c>
      <c r="K9" s="332">
        <f>'[1]17'!AA$23*$D9/100</f>
        <v>0</v>
      </c>
      <c r="L9" s="332">
        <f>'[1]17'!AI$23*$D9/100</f>
        <v>5.0000000000000001E-3</v>
      </c>
      <c r="M9" s="332">
        <f>'[1]17'!AJ$23*$D9/100</f>
        <v>5.0000000000000001E-3</v>
      </c>
      <c r="N9" s="332">
        <f>'[1]17'!AP$23*$D9/100</f>
        <v>0</v>
      </c>
      <c r="O9" s="331">
        <v>0</v>
      </c>
      <c r="P9" s="332">
        <f>'[1]17'!AX$23*$D9/100</f>
        <v>0.05</v>
      </c>
      <c r="Q9" s="950"/>
      <c r="R9" s="950"/>
      <c r="S9" s="950"/>
      <c r="T9" s="950"/>
      <c r="U9" s="950"/>
    </row>
    <row r="10" spans="1:21">
      <c r="B10" s="147" t="s">
        <v>842</v>
      </c>
      <c r="C10" s="325" t="s">
        <v>187</v>
      </c>
      <c r="D10" s="331">
        <v>5</v>
      </c>
      <c r="E10" s="331">
        <v>19.2</v>
      </c>
      <c r="F10" s="331">
        <v>0</v>
      </c>
      <c r="G10" s="331">
        <v>0</v>
      </c>
      <c r="H10" s="331">
        <v>4.96</v>
      </c>
      <c r="I10" s="331">
        <v>0</v>
      </c>
      <c r="J10" s="331">
        <v>0</v>
      </c>
      <c r="K10" s="331">
        <v>0</v>
      </c>
      <c r="L10" s="331">
        <v>0</v>
      </c>
      <c r="M10" s="331">
        <v>0</v>
      </c>
      <c r="N10" s="331">
        <v>0</v>
      </c>
      <c r="O10" s="331">
        <v>0</v>
      </c>
      <c r="P10" s="331">
        <v>0</v>
      </c>
      <c r="Q10" s="950"/>
      <c r="R10" s="950"/>
      <c r="S10" s="950"/>
      <c r="T10" s="950"/>
      <c r="U10" s="950"/>
    </row>
    <row r="11" spans="1:21">
      <c r="B11" s="150" t="s">
        <v>841</v>
      </c>
      <c r="C11" s="288" t="s">
        <v>186</v>
      </c>
      <c r="D11" s="333">
        <v>4.5</v>
      </c>
      <c r="E11" s="331">
        <f>'[1]17'!G$9*$D11/100</f>
        <v>2.4300000000000002</v>
      </c>
      <c r="F11" s="334">
        <f>'[1]17'!I$9*$D11/100</f>
        <v>0.25650000000000001</v>
      </c>
      <c r="G11" s="334">
        <f>'[1]17'!J$9*$D11/100</f>
        <v>0</v>
      </c>
      <c r="H11" s="334">
        <f>'[1]17'!K$9*$D11/100</f>
        <v>0.35100000000000003</v>
      </c>
      <c r="I11" s="334">
        <f>'[1]17'!O$9*$D11/100</f>
        <v>1.08</v>
      </c>
      <c r="J11" s="334">
        <f>'[1]17'!R$9*$D11/100</f>
        <v>4.9500000000000002E-2</v>
      </c>
      <c r="K11" s="334">
        <f>'[1]17'!AA$9*$D11/100</f>
        <v>0</v>
      </c>
      <c r="L11" s="334">
        <f>'[1]17'!AI$9*$D11/100</f>
        <v>2.2500000000000003E-3</v>
      </c>
      <c r="M11" s="334">
        <f>'[1]17'!AJ$9*$D11/100</f>
        <v>4.9499999999999995E-3</v>
      </c>
      <c r="N11" s="334">
        <f>'[1]17'!AP$9*$D11/100</f>
        <v>0</v>
      </c>
      <c r="O11" s="333">
        <v>0</v>
      </c>
      <c r="P11" s="334">
        <f>'[1]17'!AX$9*$D11/100</f>
        <v>0.72</v>
      </c>
      <c r="Q11" s="950"/>
      <c r="R11" s="950"/>
      <c r="S11" s="950"/>
      <c r="T11" s="950"/>
      <c r="U11" s="950"/>
    </row>
    <row r="12" spans="1:21">
      <c r="B12" s="149" t="s">
        <v>840</v>
      </c>
      <c r="C12" s="213" t="s">
        <v>185</v>
      </c>
      <c r="D12" s="335">
        <v>5</v>
      </c>
      <c r="E12" s="335">
        <v>2</v>
      </c>
      <c r="F12" s="335">
        <v>0.1</v>
      </c>
      <c r="G12" s="335">
        <v>0</v>
      </c>
      <c r="H12" s="335">
        <v>0.4</v>
      </c>
      <c r="I12" s="335">
        <v>3</v>
      </c>
      <c r="J12" s="335">
        <v>0</v>
      </c>
      <c r="K12" s="335">
        <v>8</v>
      </c>
      <c r="L12" s="335">
        <v>0</v>
      </c>
      <c r="M12" s="335">
        <v>0</v>
      </c>
      <c r="N12" s="335">
        <v>2</v>
      </c>
      <c r="O12" s="335">
        <v>0.1</v>
      </c>
      <c r="P12" s="335">
        <v>0</v>
      </c>
      <c r="Q12" s="951"/>
      <c r="R12" s="951"/>
      <c r="S12" s="951"/>
      <c r="T12" s="951"/>
      <c r="U12" s="951"/>
    </row>
    <row r="13" spans="1:21">
      <c r="B13" s="28"/>
      <c r="C13" s="245" t="s">
        <v>220</v>
      </c>
      <c r="D13" s="326"/>
      <c r="E13" s="327">
        <f t="shared" ref="E13:P13" si="0">SUM(E3:E12)</f>
        <v>351.83000000000004</v>
      </c>
      <c r="F13" s="328">
        <f t="shared" si="0"/>
        <v>11.141500000000001</v>
      </c>
      <c r="G13" s="328">
        <f t="shared" si="0"/>
        <v>9.1000000000000014</v>
      </c>
      <c r="H13" s="328">
        <f t="shared" si="0"/>
        <v>53.096000000000004</v>
      </c>
      <c r="I13" s="327">
        <f t="shared" si="0"/>
        <v>98.022000000000006</v>
      </c>
      <c r="J13" s="328">
        <f t="shared" si="0"/>
        <v>1.6155000000000002</v>
      </c>
      <c r="K13" s="327">
        <f t="shared" si="0"/>
        <v>8</v>
      </c>
      <c r="L13" s="329">
        <f t="shared" si="0"/>
        <v>8.2750000000000018E-2</v>
      </c>
      <c r="M13" s="329">
        <f t="shared" si="0"/>
        <v>5.9050000000000005E-2</v>
      </c>
      <c r="N13" s="327">
        <f t="shared" si="0"/>
        <v>2</v>
      </c>
      <c r="O13" s="328">
        <f t="shared" si="0"/>
        <v>2.6</v>
      </c>
      <c r="P13" s="328">
        <f t="shared" si="0"/>
        <v>3.2245999999999997</v>
      </c>
      <c r="Q13" s="330">
        <v>1</v>
      </c>
      <c r="R13" s="326">
        <v>1</v>
      </c>
      <c r="S13" s="326">
        <v>0</v>
      </c>
      <c r="T13" s="326">
        <v>0</v>
      </c>
      <c r="U13" s="326">
        <v>0</v>
      </c>
    </row>
    <row r="14" spans="1:21">
      <c r="C14" s="204"/>
      <c r="D14" s="90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</row>
    <row r="15" spans="1:21">
      <c r="C15" s="204"/>
      <c r="D15" s="90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</row>
    <row r="16" spans="1:21">
      <c r="C16" s="204"/>
      <c r="D16" s="90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</row>
    <row r="17" spans="3:16">
      <c r="C17" s="204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</row>
    <row r="18" spans="3:16"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</row>
  </sheetData>
  <mergeCells count="1">
    <mergeCell ref="Q3:U12"/>
  </mergeCells>
  <phoneticPr fontId="1"/>
  <pageMargins left="0.7" right="0.7" top="0.75" bottom="0.75" header="0.3" footer="0.3"/>
  <pageSetup paperSize="9" scale="83" orientation="landscape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8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165" t="s">
        <v>1683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66">
        <v>2038</v>
      </c>
      <c r="C3" s="166" t="s">
        <v>343</v>
      </c>
      <c r="D3" s="574">
        <v>25</v>
      </c>
      <c r="E3" s="407">
        <f ca="1">'[2]2'!E$39*$F3/100</f>
        <v>87.75</v>
      </c>
      <c r="F3" s="471">
        <f ca="1">'[2]2'!G$39*$F3/100</f>
        <v>2.5000000000000001E-2</v>
      </c>
      <c r="G3" s="471">
        <f ca="1">'[2]2'!I$39*$F3/100</f>
        <v>0.05</v>
      </c>
      <c r="H3" s="471">
        <f ca="1">'[2]2'!K$39*$F3/100</f>
        <v>21.675000000000001</v>
      </c>
      <c r="I3" s="407">
        <f ca="1">'[2]2'!O$39*$F3/100</f>
        <v>7.25</v>
      </c>
      <c r="J3" s="471">
        <f ca="1">'[2]2'!R$39*$F3/100</f>
        <v>0.2</v>
      </c>
      <c r="K3" s="472">
        <f ca="1">'[2]2'!AE$39*$F3/100</f>
        <v>0</v>
      </c>
      <c r="L3" s="473">
        <f ca="1">'[2]2'!AM$39*$F3/100</f>
        <v>0</v>
      </c>
      <c r="M3" s="474">
        <f ca="1">'[2]2'!AN$39*$F3/100</f>
        <v>0</v>
      </c>
      <c r="N3" s="472">
        <f ca="1">'[2]2'!AV$39*$F3/100</f>
        <v>0</v>
      </c>
      <c r="O3" s="475">
        <f ca="1">'[2]2'!BC$39*$F3/100</f>
        <v>0</v>
      </c>
      <c r="P3" s="475">
        <f ca="1">'[2]2'!BD$39*$F3/100</f>
        <v>0</v>
      </c>
      <c r="Q3" s="936"/>
      <c r="R3" s="936"/>
      <c r="S3" s="936"/>
      <c r="T3" s="936"/>
      <c r="U3" s="936"/>
    </row>
    <row r="4" spans="2:21">
      <c r="B4" s="166">
        <v>7158</v>
      </c>
      <c r="C4" s="166" t="s">
        <v>123</v>
      </c>
      <c r="D4" s="574">
        <v>120</v>
      </c>
      <c r="E4" s="407">
        <f ca="1">'[2]7'!E$74*$F4/100</f>
        <v>180</v>
      </c>
      <c r="F4" s="471">
        <f ca="1">'[2]7'!G$74*$F4/100</f>
        <v>2.2799999999999998</v>
      </c>
      <c r="G4" s="471">
        <f ca="1">'[2]7'!I$74*$F4/100</f>
        <v>19.2</v>
      </c>
      <c r="H4" s="471">
        <f ca="1">'[2]7'!K$74*$F4/100</f>
        <v>3.36</v>
      </c>
      <c r="I4" s="407">
        <f ca="1">'[2]7'!O$74*$F4/100</f>
        <v>6</v>
      </c>
      <c r="J4" s="471">
        <f ca="1">'[2]7'!R$74*$F4/100</f>
        <v>0.96</v>
      </c>
      <c r="K4" s="472">
        <f ca="1">'[2]7'!AE$74*$F4/100</f>
        <v>0</v>
      </c>
      <c r="L4" s="473">
        <f ca="1">'[2]7'!AM$74*$F4/100</f>
        <v>1.2E-2</v>
      </c>
      <c r="M4" s="474">
        <f ca="1">'[2]7'!AN$74*$F4/100</f>
        <v>0</v>
      </c>
      <c r="N4" s="472">
        <f ca="1">'[2]7'!AV$74*$F4/100</f>
        <v>0</v>
      </c>
      <c r="O4" s="475">
        <f ca="1">'[2]7'!BC$74*$F4/100</f>
        <v>0.24</v>
      </c>
      <c r="P4" s="475">
        <f ca="1">'[2]7'!BD$74*$F4/100</f>
        <v>0</v>
      </c>
      <c r="Q4" s="936"/>
      <c r="R4" s="936"/>
      <c r="S4" s="936"/>
      <c r="T4" s="936"/>
      <c r="U4" s="936"/>
    </row>
    <row r="5" spans="2:21">
      <c r="B5" s="166">
        <v>13003</v>
      </c>
      <c r="C5" s="166" t="s">
        <v>42</v>
      </c>
      <c r="D5" s="574">
        <v>126</v>
      </c>
      <c r="E5" s="407">
        <f ca="1">'[2]13'!E$4*$F5/100</f>
        <v>84.42</v>
      </c>
      <c r="F5" s="471">
        <f ca="1">'[2]13'!G$4*$F5/100</f>
        <v>4.1579999999999995</v>
      </c>
      <c r="G5" s="471">
        <f ca="1">'[2]13'!I$4*$F5/100</f>
        <v>4.7879999999999994</v>
      </c>
      <c r="H5" s="471">
        <f ca="1">'[2]13'!K$4*$F5/100</f>
        <v>6.0479999999999992</v>
      </c>
      <c r="I5" s="407">
        <f ca="1">'[2]13'!O$4*$F5/100</f>
        <v>138.6</v>
      </c>
      <c r="J5" s="471">
        <f ca="1">'[2]13'!R$4*$F5/100</f>
        <v>0</v>
      </c>
      <c r="K5" s="472">
        <f ca="1">'[2]13'!AE$4*$F5/100</f>
        <v>47.88</v>
      </c>
      <c r="L5" s="473">
        <f ca="1">'[2]13'!AM$4*$F5/100</f>
        <v>5.04E-2</v>
      </c>
      <c r="M5" s="474">
        <f ca="1">'[2]13'!AN$4*$F5/100</f>
        <v>0.18899999999999997</v>
      </c>
      <c r="N5" s="472">
        <f ca="1">'[2]13'!AV$4*$F5/100</f>
        <v>1.26</v>
      </c>
      <c r="O5" s="475">
        <f ca="1">'[2]13'!BC$4*$F5/100</f>
        <v>0</v>
      </c>
      <c r="P5" s="475">
        <f ca="1">'[2]13'!BD$4*$F5/100</f>
        <v>0.126</v>
      </c>
      <c r="Q5" s="936"/>
      <c r="R5" s="936"/>
      <c r="S5" s="936"/>
      <c r="T5" s="936"/>
      <c r="U5" s="936"/>
    </row>
    <row r="6" spans="2:21">
      <c r="B6" s="166">
        <v>3003</v>
      </c>
      <c r="C6" s="166" t="s">
        <v>4</v>
      </c>
      <c r="D6" s="574">
        <v>30</v>
      </c>
      <c r="E6" s="407">
        <f ca="1">'[2]3'!E$4*$F6/100</f>
        <v>115.2</v>
      </c>
      <c r="F6" s="471">
        <f ca="1">'[2]3'!G$4*$F6/100</f>
        <v>0</v>
      </c>
      <c r="G6" s="471">
        <f ca="1">'[2]3'!I$4*$F6/100</f>
        <v>0</v>
      </c>
      <c r="H6" s="471">
        <f ca="1">'[2]3'!K$4*$F6/100</f>
        <v>29.76</v>
      </c>
      <c r="I6" s="407">
        <f ca="1">'[2]3'!O$4*$F6/100</f>
        <v>0.3</v>
      </c>
      <c r="J6" s="471">
        <f ca="1">'[2]3'!R$4*$F6/100</f>
        <v>0</v>
      </c>
      <c r="K6" s="472">
        <f ca="1">'[2]3'!AE$4*$F6/100</f>
        <v>0</v>
      </c>
      <c r="L6" s="473">
        <f ca="1">'[2]3'!AM$4*$F6/100</f>
        <v>0</v>
      </c>
      <c r="M6" s="474">
        <f ca="1">'[2]3'!AN$4*$F6/100</f>
        <v>0</v>
      </c>
      <c r="N6" s="472">
        <f ca="1">'[2]3'!AV$4*$F6/100</f>
        <v>0</v>
      </c>
      <c r="O6" s="475">
        <f ca="1">'[2]3'!BC$4*$F6/100</f>
        <v>0</v>
      </c>
      <c r="P6" s="475">
        <f ca="1">'[2]3'!BD$4*$F6/100</f>
        <v>0</v>
      </c>
      <c r="Q6" s="936"/>
      <c r="R6" s="936"/>
      <c r="S6" s="936"/>
      <c r="T6" s="936"/>
      <c r="U6" s="936"/>
    </row>
    <row r="7" spans="2:21">
      <c r="B7" s="167">
        <v>7138.1</v>
      </c>
      <c r="C7" s="167" t="s">
        <v>342</v>
      </c>
      <c r="D7" s="571">
        <v>60</v>
      </c>
      <c r="E7" s="267">
        <f ca="1">'[2]7'!E$152*$F7/100</f>
        <v>51</v>
      </c>
      <c r="F7" s="268">
        <f ca="1">'[2]7'!G$152*$F7/100</f>
        <v>0.3</v>
      </c>
      <c r="G7" s="268">
        <f ca="1">'[2]7'!I$152*$F7/100</f>
        <v>0.06</v>
      </c>
      <c r="H7" s="268">
        <f ca="1">'[2]7'!K$152*$F7/100</f>
        <v>12.36</v>
      </c>
      <c r="I7" s="267">
        <f ca="1">'[2]7'!O$152*$F7/100</f>
        <v>1.8</v>
      </c>
      <c r="J7" s="268">
        <f ca="1">'[2]7'!R$152*$F7/100</f>
        <v>0.12</v>
      </c>
      <c r="K7" s="270">
        <f ca="1">'[2]7'!AE$152*$F7/100</f>
        <v>10.199999999999999</v>
      </c>
      <c r="L7" s="271">
        <f ca="1">'[2]7'!AM$152*$F7/100</f>
        <v>6.0000000000000001E-3</v>
      </c>
      <c r="M7" s="272">
        <f ca="1">'[2]7'!AN$152*$F7/100</f>
        <v>1.2E-2</v>
      </c>
      <c r="N7" s="270">
        <f ca="1">'[2]7'!AV$152*$F7/100</f>
        <v>1.2</v>
      </c>
      <c r="O7" s="273">
        <f ca="1">'[2]7'!BC$152*$F7/100</f>
        <v>0.84</v>
      </c>
      <c r="P7" s="273">
        <f ca="1">'[2]7'!BD$152*$F7/100</f>
        <v>0</v>
      </c>
      <c r="Q7" s="937"/>
      <c r="R7" s="937"/>
      <c r="S7" s="937"/>
      <c r="T7" s="937"/>
      <c r="U7" s="937"/>
    </row>
    <row r="8" spans="2:21">
      <c r="B8" s="168"/>
      <c r="C8" s="374" t="s">
        <v>12</v>
      </c>
      <c r="D8" s="581">
        <f t="shared" ref="D8:P8" si="0">SUM(D3:D7)</f>
        <v>361</v>
      </c>
      <c r="E8" s="407">
        <f t="shared" ca="1" si="0"/>
        <v>518.37</v>
      </c>
      <c r="F8" s="471">
        <f t="shared" ca="1" si="0"/>
        <v>6.762999999999999</v>
      </c>
      <c r="G8" s="471">
        <f t="shared" ca="1" si="0"/>
        <v>24.097999999999999</v>
      </c>
      <c r="H8" s="471">
        <f t="shared" ca="1" si="0"/>
        <v>73.203000000000003</v>
      </c>
      <c r="I8" s="407">
        <f t="shared" ca="1" si="0"/>
        <v>153.95000000000002</v>
      </c>
      <c r="J8" s="471">
        <f t="shared" ca="1" si="0"/>
        <v>1.2799999999999998</v>
      </c>
      <c r="K8" s="472">
        <f t="shared" ca="1" si="0"/>
        <v>58.08</v>
      </c>
      <c r="L8" s="473">
        <f t="shared" ca="1" si="0"/>
        <v>6.8400000000000002E-2</v>
      </c>
      <c r="M8" s="474">
        <f t="shared" ca="1" si="0"/>
        <v>0.20099999999999998</v>
      </c>
      <c r="N8" s="472">
        <f t="shared" ca="1" si="0"/>
        <v>2.46</v>
      </c>
      <c r="O8" s="475">
        <f t="shared" ca="1" si="0"/>
        <v>1.08</v>
      </c>
      <c r="P8" s="475">
        <f t="shared" ca="1" si="0"/>
        <v>0.126</v>
      </c>
      <c r="Q8" s="1" t="s">
        <v>300</v>
      </c>
      <c r="R8" s="1" t="s">
        <v>300</v>
      </c>
      <c r="S8" s="1" t="s">
        <v>300</v>
      </c>
      <c r="T8" s="1" t="s">
        <v>300</v>
      </c>
      <c r="U8" s="1" t="s">
        <v>300</v>
      </c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4.625" style="478" customWidth="1"/>
    <col min="4" max="16" width="11.125" style="478" customWidth="1"/>
    <col min="17" max="16384" width="9" style="478"/>
  </cols>
  <sheetData>
    <row r="1" spans="1:21">
      <c r="B1" s="165" t="s">
        <v>2318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1128</v>
      </c>
      <c r="C3" s="366" t="s">
        <v>604</v>
      </c>
      <c r="D3" s="369">
        <v>30</v>
      </c>
      <c r="E3" s="369">
        <v>46.5</v>
      </c>
      <c r="F3" s="369">
        <v>2.94</v>
      </c>
      <c r="G3" s="369">
        <v>0.18</v>
      </c>
      <c r="H3" s="369">
        <v>8.1300000000000008</v>
      </c>
      <c r="I3" s="369">
        <v>7.5</v>
      </c>
      <c r="J3" s="369">
        <v>0.84</v>
      </c>
      <c r="K3" s="369">
        <v>0</v>
      </c>
      <c r="L3" s="369">
        <v>0.01</v>
      </c>
      <c r="M3" s="369">
        <v>0.02</v>
      </c>
      <c r="N3" s="369">
        <v>0</v>
      </c>
      <c r="O3" s="369">
        <v>2.04</v>
      </c>
      <c r="P3" s="369">
        <v>0</v>
      </c>
      <c r="Q3" s="974"/>
      <c r="R3" s="980"/>
      <c r="S3" s="980"/>
      <c r="T3" s="980"/>
      <c r="U3" s="980"/>
    </row>
    <row r="4" spans="1:21" s="30" customFormat="1">
      <c r="A4" s="478"/>
      <c r="B4" s="365" t="s">
        <v>1127</v>
      </c>
      <c r="C4" s="366" t="s">
        <v>603</v>
      </c>
      <c r="D4" s="369">
        <v>20</v>
      </c>
      <c r="E4" s="369">
        <v>73.8</v>
      </c>
      <c r="F4" s="369">
        <v>1.26</v>
      </c>
      <c r="G4" s="369">
        <v>0.2</v>
      </c>
      <c r="H4" s="369">
        <v>16</v>
      </c>
      <c r="I4" s="369">
        <v>1</v>
      </c>
      <c r="J4" s="369">
        <v>0.22</v>
      </c>
      <c r="K4" s="369">
        <v>0</v>
      </c>
      <c r="L4" s="369">
        <v>0.01</v>
      </c>
      <c r="M4" s="369">
        <v>0</v>
      </c>
      <c r="N4" s="369">
        <v>0</v>
      </c>
      <c r="O4" s="369">
        <v>0.1</v>
      </c>
      <c r="P4" s="369">
        <v>0</v>
      </c>
      <c r="Q4" s="972"/>
      <c r="R4" s="972"/>
      <c r="S4" s="972"/>
      <c r="T4" s="972"/>
      <c r="U4" s="972"/>
    </row>
    <row r="5" spans="1:21" s="30" customFormat="1">
      <c r="A5" s="478"/>
      <c r="B5" s="365" t="s">
        <v>461</v>
      </c>
      <c r="C5" s="366" t="s">
        <v>364</v>
      </c>
      <c r="D5" s="369">
        <v>9</v>
      </c>
      <c r="E5" s="369">
        <v>34.56</v>
      </c>
      <c r="F5" s="369">
        <v>0</v>
      </c>
      <c r="G5" s="369">
        <v>0</v>
      </c>
      <c r="H5" s="369">
        <v>8.93</v>
      </c>
      <c r="I5" s="369">
        <v>0.09</v>
      </c>
      <c r="J5" s="369">
        <v>0</v>
      </c>
      <c r="K5" s="369">
        <v>0</v>
      </c>
      <c r="L5" s="369">
        <v>0</v>
      </c>
      <c r="M5" s="369">
        <v>0</v>
      </c>
      <c r="N5" s="369">
        <v>0</v>
      </c>
      <c r="O5" s="369">
        <v>0</v>
      </c>
      <c r="P5" s="369">
        <v>0</v>
      </c>
      <c r="Q5" s="973"/>
      <c r="R5" s="973"/>
      <c r="S5" s="973"/>
      <c r="T5" s="973"/>
      <c r="U5" s="973"/>
    </row>
    <row r="6" spans="1:21" s="30" customFormat="1">
      <c r="A6" s="478"/>
      <c r="B6" s="182"/>
      <c r="C6" s="374" t="s">
        <v>12</v>
      </c>
      <c r="D6" s="370">
        <f t="shared" ref="D6:P6" si="0">SUM(D3:D5)</f>
        <v>59</v>
      </c>
      <c r="E6" s="368">
        <f t="shared" si="0"/>
        <v>154.86000000000001</v>
      </c>
      <c r="F6" s="371">
        <f t="shared" si="0"/>
        <v>4.2</v>
      </c>
      <c r="G6" s="371">
        <f t="shared" si="0"/>
        <v>0.38</v>
      </c>
      <c r="H6" s="371">
        <f t="shared" si="0"/>
        <v>33.06</v>
      </c>
      <c r="I6" s="368">
        <f t="shared" si="0"/>
        <v>8.59</v>
      </c>
      <c r="J6" s="371">
        <f t="shared" si="0"/>
        <v>1.06</v>
      </c>
      <c r="K6" s="368">
        <f t="shared" si="0"/>
        <v>0</v>
      </c>
      <c r="L6" s="370">
        <f t="shared" si="0"/>
        <v>0.02</v>
      </c>
      <c r="M6" s="370">
        <f t="shared" si="0"/>
        <v>0.02</v>
      </c>
      <c r="N6" s="368">
        <f t="shared" si="0"/>
        <v>0</v>
      </c>
      <c r="O6" s="371">
        <f t="shared" si="0"/>
        <v>2.14</v>
      </c>
      <c r="P6" s="371">
        <f t="shared" si="0"/>
        <v>0</v>
      </c>
      <c r="Q6" s="1" t="s">
        <v>300</v>
      </c>
      <c r="R6" s="1" t="s">
        <v>300</v>
      </c>
      <c r="S6" s="1" t="s">
        <v>300</v>
      </c>
      <c r="T6" s="1" t="s">
        <v>300</v>
      </c>
      <c r="U6" s="1" t="s">
        <v>300</v>
      </c>
    </row>
    <row r="7" spans="1:21" s="30" customFormat="1">
      <c r="A7" s="478"/>
      <c r="B7" s="177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</row>
    <row r="8" spans="1:21" s="30" customFormat="1">
      <c r="A8" s="478"/>
      <c r="B8" s="177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</row>
    <row r="9" spans="1:21" s="30" customFormat="1">
      <c r="A9" s="478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</row>
    <row r="10" spans="1:21" s="30" customFormat="1">
      <c r="A10" s="478"/>
      <c r="B10" s="177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5"/>
  </mergeCells>
  <phoneticPr fontId="1"/>
  <pageMargins left="0.7" right="0.7" top="0.75" bottom="0.75" header="0.3" footer="0.3"/>
  <pageSetup paperSize="9" scale="63" orientation="landscape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5.2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1684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2006</v>
      </c>
      <c r="C3" s="29" t="s">
        <v>225</v>
      </c>
      <c r="D3" s="264">
        <v>400</v>
      </c>
      <c r="E3" s="461">
        <v>528</v>
      </c>
      <c r="F3" s="462">
        <v>4.8</v>
      </c>
      <c r="G3" s="462">
        <v>0.8</v>
      </c>
      <c r="H3" s="462">
        <v>126</v>
      </c>
      <c r="I3" s="461">
        <v>160</v>
      </c>
      <c r="J3" s="471">
        <v>2.8</v>
      </c>
      <c r="K3" s="472">
        <v>8</v>
      </c>
      <c r="L3" s="473">
        <v>0.44</v>
      </c>
      <c r="M3" s="474">
        <v>0.12</v>
      </c>
      <c r="N3" s="472">
        <v>116</v>
      </c>
      <c r="O3" s="475">
        <v>9.1999999999999993</v>
      </c>
      <c r="P3" s="475">
        <v>0</v>
      </c>
      <c r="Q3" s="936"/>
      <c r="R3" s="936"/>
      <c r="S3" s="936"/>
      <c r="T3" s="936"/>
      <c r="U3" s="936"/>
    </row>
    <row r="4" spans="2:21">
      <c r="B4" s="10">
        <v>14006</v>
      </c>
      <c r="C4" s="29" t="s">
        <v>15</v>
      </c>
      <c r="D4" s="10">
        <v>6</v>
      </c>
      <c r="E4" s="461">
        <v>55.26</v>
      </c>
      <c r="F4" s="462">
        <v>0</v>
      </c>
      <c r="G4" s="462">
        <v>6</v>
      </c>
      <c r="H4" s="462">
        <v>0</v>
      </c>
      <c r="I4" s="461">
        <v>0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10">
        <v>3003</v>
      </c>
      <c r="C5" s="29" t="s">
        <v>4</v>
      </c>
      <c r="D5" s="10">
        <v>100</v>
      </c>
      <c r="E5" s="461">
        <v>384</v>
      </c>
      <c r="F5" s="462">
        <v>0</v>
      </c>
      <c r="G5" s="462">
        <v>0</v>
      </c>
      <c r="H5" s="462">
        <v>99.2</v>
      </c>
      <c r="I5" s="461">
        <v>1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6"/>
      <c r="R5" s="936"/>
      <c r="S5" s="936"/>
      <c r="T5" s="936"/>
      <c r="U5" s="936"/>
    </row>
    <row r="6" spans="2:21">
      <c r="B6" s="40">
        <v>14006</v>
      </c>
      <c r="C6" s="242" t="s">
        <v>15</v>
      </c>
      <c r="D6" s="266">
        <v>12</v>
      </c>
      <c r="E6" s="269">
        <v>110.52</v>
      </c>
      <c r="F6" s="268">
        <v>0</v>
      </c>
      <c r="G6" s="268">
        <v>12</v>
      </c>
      <c r="H6" s="268">
        <v>0</v>
      </c>
      <c r="I6" s="269">
        <v>0</v>
      </c>
      <c r="J6" s="268">
        <v>0</v>
      </c>
      <c r="K6" s="270">
        <v>0</v>
      </c>
      <c r="L6" s="271">
        <v>0</v>
      </c>
      <c r="M6" s="272">
        <v>0</v>
      </c>
      <c r="N6" s="270">
        <v>0</v>
      </c>
      <c r="O6" s="273">
        <v>0</v>
      </c>
      <c r="P6" s="273">
        <v>0</v>
      </c>
      <c r="Q6" s="937"/>
      <c r="R6" s="937"/>
      <c r="S6" s="937"/>
      <c r="T6" s="937"/>
      <c r="U6" s="937"/>
    </row>
    <row r="7" spans="2:21">
      <c r="C7" s="374" t="s">
        <v>12</v>
      </c>
      <c r="D7" s="10">
        <f t="shared" ref="D7:P7" si="0">SUM(D3:D6)</f>
        <v>518</v>
      </c>
      <c r="E7" s="461">
        <f t="shared" si="0"/>
        <v>1077.78</v>
      </c>
      <c r="F7" s="462">
        <f t="shared" si="0"/>
        <v>4.8</v>
      </c>
      <c r="G7" s="462">
        <f t="shared" si="0"/>
        <v>18.8</v>
      </c>
      <c r="H7" s="462">
        <f t="shared" si="0"/>
        <v>225.2</v>
      </c>
      <c r="I7" s="461">
        <f t="shared" si="0"/>
        <v>161</v>
      </c>
      <c r="J7" s="471">
        <f t="shared" si="0"/>
        <v>2.8</v>
      </c>
      <c r="K7" s="472">
        <f t="shared" si="0"/>
        <v>8</v>
      </c>
      <c r="L7" s="473">
        <f t="shared" si="0"/>
        <v>0.44</v>
      </c>
      <c r="M7" s="474">
        <f t="shared" si="0"/>
        <v>0.12</v>
      </c>
      <c r="N7" s="472">
        <f t="shared" si="0"/>
        <v>116</v>
      </c>
      <c r="O7" s="475">
        <f t="shared" si="0"/>
        <v>9.1999999999999993</v>
      </c>
      <c r="P7" s="475">
        <f t="shared" si="0"/>
        <v>0</v>
      </c>
      <c r="Q7" s="1" t="s">
        <v>300</v>
      </c>
      <c r="R7" s="1" t="s">
        <v>300</v>
      </c>
      <c r="S7" s="1" t="s">
        <v>300</v>
      </c>
      <c r="T7" s="1" t="s">
        <v>300</v>
      </c>
      <c r="U7" s="1" t="s">
        <v>300</v>
      </c>
    </row>
    <row r="8" spans="2:21">
      <c r="D8" s="14"/>
      <c r="E8" s="14"/>
      <c r="F8" s="14"/>
      <c r="G8" s="14"/>
    </row>
    <row r="9" spans="2:21">
      <c r="C9" s="10"/>
      <c r="D9" s="17"/>
      <c r="E9" s="18"/>
      <c r="F9" s="17"/>
      <c r="G9" s="18"/>
      <c r="H9" s="11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2:21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</sheetData>
  <mergeCells count="1">
    <mergeCell ref="Q3:U6"/>
  </mergeCells>
  <phoneticPr fontId="1"/>
  <pageMargins left="0.7" right="0.7" top="0.75" bottom="0.75" header="0.3" footer="0.3"/>
  <pageSetup paperSize="9" scale="83" orientation="landscape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5" style="478" customWidth="1"/>
    <col min="4" max="16" width="11.125" style="478" customWidth="1"/>
    <col min="17" max="16384" width="9" style="478"/>
  </cols>
  <sheetData>
    <row r="1" spans="1:21" ht="14.25" customHeight="1">
      <c r="B1" s="185" t="s">
        <v>1685</v>
      </c>
      <c r="C1" s="183"/>
      <c r="D1" s="184"/>
      <c r="E1" s="183"/>
      <c r="F1" s="183"/>
      <c r="G1" s="183"/>
      <c r="H1" s="183"/>
      <c r="I1" s="183"/>
      <c r="J1" s="183"/>
      <c r="K1" s="183"/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602</v>
      </c>
      <c r="C3" s="366" t="s">
        <v>440</v>
      </c>
      <c r="D3" s="176">
        <v>90</v>
      </c>
      <c r="E3" s="176">
        <v>118.8</v>
      </c>
      <c r="F3" s="176">
        <v>1.08</v>
      </c>
      <c r="G3" s="176">
        <v>0.18</v>
      </c>
      <c r="H3" s="176">
        <v>28.35</v>
      </c>
      <c r="I3" s="176">
        <v>36</v>
      </c>
      <c r="J3" s="176">
        <v>0.63</v>
      </c>
      <c r="K3" s="176">
        <v>1.8</v>
      </c>
      <c r="L3" s="176">
        <v>0.1</v>
      </c>
      <c r="M3" s="176">
        <v>0.03</v>
      </c>
      <c r="N3" s="176">
        <v>26.1</v>
      </c>
      <c r="O3" s="176">
        <v>2.0699999999999998</v>
      </c>
      <c r="P3" s="176">
        <v>0</v>
      </c>
      <c r="Q3" s="974"/>
      <c r="R3" s="980"/>
      <c r="S3" s="980"/>
      <c r="T3" s="980"/>
      <c r="U3" s="980"/>
    </row>
    <row r="4" spans="1:21" s="30" customFormat="1">
      <c r="A4" s="478"/>
      <c r="B4" s="365" t="s">
        <v>410</v>
      </c>
      <c r="C4" s="366" t="s">
        <v>392</v>
      </c>
      <c r="D4" s="176">
        <v>2.7</v>
      </c>
      <c r="E4" s="176">
        <v>24.87</v>
      </c>
      <c r="F4" s="176">
        <v>0</v>
      </c>
      <c r="G4" s="176">
        <v>2.7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972"/>
      <c r="R4" s="972"/>
      <c r="S4" s="972"/>
      <c r="T4" s="972"/>
      <c r="U4" s="972"/>
    </row>
    <row r="5" spans="1:21" s="30" customFormat="1">
      <c r="A5" s="478"/>
      <c r="B5" s="365" t="s">
        <v>461</v>
      </c>
      <c r="C5" s="366" t="s">
        <v>364</v>
      </c>
      <c r="D5" s="176">
        <v>18</v>
      </c>
      <c r="E5" s="176">
        <v>69.12</v>
      </c>
      <c r="F5" s="176">
        <v>0</v>
      </c>
      <c r="G5" s="176">
        <v>0</v>
      </c>
      <c r="H5" s="176">
        <v>17.86</v>
      </c>
      <c r="I5" s="176">
        <v>0.18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973"/>
      <c r="R5" s="973"/>
      <c r="S5" s="973"/>
      <c r="T5" s="973"/>
      <c r="U5" s="973"/>
    </row>
    <row r="6" spans="1:21" s="30" customFormat="1">
      <c r="A6" s="478"/>
      <c r="B6" s="182"/>
      <c r="C6" s="374" t="s">
        <v>12</v>
      </c>
      <c r="D6" s="181">
        <f t="shared" ref="D6:P6" si="0">SUM(D3:D5)</f>
        <v>110.7</v>
      </c>
      <c r="E6" s="180">
        <f t="shared" si="0"/>
        <v>212.79</v>
      </c>
      <c r="F6" s="179">
        <f t="shared" si="0"/>
        <v>1.08</v>
      </c>
      <c r="G6" s="179">
        <f t="shared" si="0"/>
        <v>2.8800000000000003</v>
      </c>
      <c r="H6" s="179">
        <f t="shared" si="0"/>
        <v>46.21</v>
      </c>
      <c r="I6" s="180">
        <f t="shared" si="0"/>
        <v>36.18</v>
      </c>
      <c r="J6" s="179">
        <f t="shared" si="0"/>
        <v>0.63</v>
      </c>
      <c r="K6" s="180">
        <f t="shared" si="0"/>
        <v>1.8</v>
      </c>
      <c r="L6" s="181">
        <f t="shared" si="0"/>
        <v>0.1</v>
      </c>
      <c r="M6" s="181">
        <f t="shared" si="0"/>
        <v>0.03</v>
      </c>
      <c r="N6" s="180">
        <f t="shared" si="0"/>
        <v>26.1</v>
      </c>
      <c r="O6" s="179">
        <f t="shared" si="0"/>
        <v>2.0699999999999998</v>
      </c>
      <c r="P6" s="179">
        <f t="shared" si="0"/>
        <v>0</v>
      </c>
      <c r="Q6" s="1" t="s">
        <v>300</v>
      </c>
      <c r="R6" s="1" t="s">
        <v>300</v>
      </c>
      <c r="S6" s="1" t="s">
        <v>300</v>
      </c>
      <c r="T6" s="1" t="s">
        <v>300</v>
      </c>
      <c r="U6" s="1" t="s">
        <v>300</v>
      </c>
    </row>
    <row r="7" spans="1:21" s="30" customFormat="1">
      <c r="A7" s="478"/>
      <c r="B7" s="177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</row>
    <row r="8" spans="1:21" s="30" customFormat="1">
      <c r="A8" s="478"/>
      <c r="B8" s="177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</row>
    <row r="9" spans="1:21" s="30" customFormat="1">
      <c r="A9" s="478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</row>
    <row r="10" spans="1:21" s="30" customFormat="1">
      <c r="A10" s="478"/>
      <c r="B10" s="177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5"/>
  </mergeCells>
  <phoneticPr fontId="1"/>
  <pageMargins left="0.7" right="0.7" top="0.75" bottom="0.75" header="0.3" footer="0.3"/>
  <pageSetup paperSize="9" scale="61" orientation="landscape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"/>
  <sheetViews>
    <sheetView workbookViewId="0"/>
  </sheetViews>
  <sheetFormatPr defaultRowHeight="13.5"/>
  <cols>
    <col min="1" max="1" width="3.875" style="478" customWidth="1"/>
    <col min="2" max="2" width="12.625" customWidth="1"/>
    <col min="3" max="3" width="24.625" customWidth="1"/>
    <col min="4" max="16" width="11.125" customWidth="1"/>
  </cols>
  <sheetData>
    <row r="1" spans="2:21" s="478" customFormat="1" ht="14.25" customHeight="1">
      <c r="B1" s="185" t="s">
        <v>2319</v>
      </c>
      <c r="C1" s="183"/>
      <c r="D1" s="184"/>
      <c r="E1" s="183"/>
      <c r="F1" s="183"/>
      <c r="G1" s="183"/>
      <c r="H1" s="183"/>
      <c r="I1" s="183"/>
      <c r="J1" s="183"/>
      <c r="K1" s="183"/>
    </row>
    <row r="2" spans="2:21" s="478" customFormat="1" ht="27" customHeight="1">
      <c r="B2" s="19" t="s">
        <v>922</v>
      </c>
      <c r="C2" s="19" t="s">
        <v>923</v>
      </c>
      <c r="D2" s="20" t="s">
        <v>2320</v>
      </c>
      <c r="E2" s="20" t="s">
        <v>924</v>
      </c>
      <c r="F2" s="20" t="s">
        <v>2321</v>
      </c>
      <c r="G2" s="20" t="s">
        <v>2322</v>
      </c>
      <c r="H2" s="20" t="s">
        <v>2323</v>
      </c>
      <c r="I2" s="20" t="s">
        <v>925</v>
      </c>
      <c r="J2" s="20" t="s">
        <v>926</v>
      </c>
      <c r="K2" s="20" t="s">
        <v>927</v>
      </c>
      <c r="L2" s="20" t="s">
        <v>2324</v>
      </c>
      <c r="M2" s="20" t="s">
        <v>2325</v>
      </c>
      <c r="N2" s="20" t="s">
        <v>928</v>
      </c>
      <c r="O2" s="20" t="s">
        <v>2326</v>
      </c>
      <c r="P2" s="20" t="s">
        <v>2327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929">
        <v>7107</v>
      </c>
      <c r="C3" s="187" t="s">
        <v>601</v>
      </c>
      <c r="D3" s="626">
        <v>100</v>
      </c>
      <c r="E3" s="626">
        <v>86</v>
      </c>
      <c r="F3" s="626">
        <v>1.1000000000000001</v>
      </c>
      <c r="G3" s="626">
        <v>0.2</v>
      </c>
      <c r="H3" s="626">
        <v>22.5</v>
      </c>
      <c r="I3" s="626">
        <v>6</v>
      </c>
      <c r="J3" s="626">
        <v>0.3</v>
      </c>
      <c r="K3" s="626">
        <v>5</v>
      </c>
      <c r="L3" s="626">
        <v>0.05</v>
      </c>
      <c r="M3" s="626">
        <v>0.04</v>
      </c>
      <c r="N3" s="626">
        <v>16</v>
      </c>
      <c r="O3" s="626">
        <v>1.1000000000000001</v>
      </c>
      <c r="P3" s="626">
        <v>0</v>
      </c>
      <c r="Q3" s="974"/>
      <c r="R3" s="980"/>
      <c r="S3" s="980"/>
      <c r="T3" s="980"/>
      <c r="U3" s="980"/>
    </row>
    <row r="4" spans="2:21">
      <c r="B4" s="929">
        <v>12014</v>
      </c>
      <c r="C4" s="366" t="s">
        <v>478</v>
      </c>
      <c r="D4" s="176">
        <v>18</v>
      </c>
      <c r="E4" s="176">
        <v>8.4600000000000009</v>
      </c>
      <c r="F4" s="176">
        <v>1.89</v>
      </c>
      <c r="G4" s="176">
        <v>0</v>
      </c>
      <c r="H4" s="176">
        <v>7.0000000000000007E-2</v>
      </c>
      <c r="I4" s="176">
        <v>1.08</v>
      </c>
      <c r="J4" s="176">
        <v>0</v>
      </c>
      <c r="K4" s="176">
        <v>0</v>
      </c>
      <c r="L4" s="176">
        <v>0</v>
      </c>
      <c r="M4" s="176">
        <v>7.0000000000000007E-2</v>
      </c>
      <c r="N4" s="176">
        <v>0</v>
      </c>
      <c r="O4" s="176">
        <v>0</v>
      </c>
      <c r="P4" s="176">
        <v>0.09</v>
      </c>
      <c r="Q4" s="972"/>
      <c r="R4" s="972"/>
      <c r="S4" s="972"/>
      <c r="T4" s="972"/>
      <c r="U4" s="972"/>
    </row>
    <row r="5" spans="2:21">
      <c r="B5" s="929">
        <v>1015</v>
      </c>
      <c r="C5" s="366" t="s">
        <v>436</v>
      </c>
      <c r="D5" s="176">
        <v>9</v>
      </c>
      <c r="E5" s="176">
        <v>33.119999999999997</v>
      </c>
      <c r="F5" s="176">
        <v>0.72</v>
      </c>
      <c r="G5" s="176">
        <v>0.15</v>
      </c>
      <c r="H5" s="176">
        <v>6.83</v>
      </c>
      <c r="I5" s="176">
        <v>2.0699999999999998</v>
      </c>
      <c r="J5" s="176">
        <v>0.05</v>
      </c>
      <c r="K5" s="176">
        <v>0</v>
      </c>
      <c r="L5" s="176">
        <v>0.01</v>
      </c>
      <c r="M5" s="176">
        <v>0</v>
      </c>
      <c r="N5" s="176">
        <v>0</v>
      </c>
      <c r="O5" s="176">
        <v>0.23</v>
      </c>
      <c r="P5" s="176">
        <v>0</v>
      </c>
      <c r="Q5" s="972"/>
      <c r="R5" s="972"/>
      <c r="S5" s="972"/>
      <c r="T5" s="972"/>
      <c r="U5" s="972"/>
    </row>
    <row r="6" spans="2:21">
      <c r="B6" s="929">
        <v>3003</v>
      </c>
      <c r="C6" s="366" t="s">
        <v>364</v>
      </c>
      <c r="D6" s="176">
        <v>5</v>
      </c>
      <c r="E6" s="176">
        <v>19.2</v>
      </c>
      <c r="F6" s="176">
        <v>0</v>
      </c>
      <c r="G6" s="176">
        <v>0</v>
      </c>
      <c r="H6" s="176">
        <v>4.96</v>
      </c>
      <c r="I6" s="176">
        <v>0.05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972"/>
      <c r="R6" s="972"/>
      <c r="S6" s="972"/>
      <c r="T6" s="972"/>
      <c r="U6" s="972"/>
    </row>
    <row r="7" spans="2:21">
      <c r="B7" s="929">
        <v>14006</v>
      </c>
      <c r="C7" s="366" t="s">
        <v>392</v>
      </c>
      <c r="D7" s="176">
        <v>36.96</v>
      </c>
      <c r="E7" s="176">
        <v>340.4</v>
      </c>
      <c r="F7" s="176">
        <v>0</v>
      </c>
      <c r="G7" s="176">
        <v>36.96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972"/>
      <c r="R7" s="972"/>
      <c r="S7" s="972"/>
      <c r="T7" s="972"/>
      <c r="U7" s="972"/>
    </row>
    <row r="8" spans="2:21">
      <c r="B8" s="930"/>
      <c r="C8" s="374" t="s">
        <v>12</v>
      </c>
      <c r="D8" s="181">
        <f t="shared" ref="D8:P8" si="0">SUM(D3:D7)</f>
        <v>168.96</v>
      </c>
      <c r="E8" s="180">
        <f t="shared" si="0"/>
        <v>487.17999999999995</v>
      </c>
      <c r="F8" s="179">
        <f t="shared" si="0"/>
        <v>3.71</v>
      </c>
      <c r="G8" s="179">
        <f t="shared" si="0"/>
        <v>37.31</v>
      </c>
      <c r="H8" s="179">
        <f t="shared" si="0"/>
        <v>34.36</v>
      </c>
      <c r="I8" s="180">
        <f t="shared" si="0"/>
        <v>9.2000000000000011</v>
      </c>
      <c r="J8" s="179">
        <f t="shared" si="0"/>
        <v>0.35</v>
      </c>
      <c r="K8" s="180">
        <f t="shared" si="0"/>
        <v>5</v>
      </c>
      <c r="L8" s="181">
        <f t="shared" si="0"/>
        <v>6.0000000000000005E-2</v>
      </c>
      <c r="M8" s="181">
        <f t="shared" si="0"/>
        <v>0.11000000000000001</v>
      </c>
      <c r="N8" s="180">
        <f t="shared" si="0"/>
        <v>16</v>
      </c>
      <c r="O8" s="179">
        <f t="shared" si="0"/>
        <v>1.33</v>
      </c>
      <c r="P8" s="179">
        <f t="shared" si="0"/>
        <v>0.09</v>
      </c>
      <c r="Q8" s="24" t="s">
        <v>300</v>
      </c>
      <c r="R8" s="24" t="s">
        <v>300</v>
      </c>
      <c r="S8" s="24" t="s">
        <v>300</v>
      </c>
      <c r="T8" s="24" t="s">
        <v>300</v>
      </c>
      <c r="U8" s="24" t="s">
        <v>300</v>
      </c>
    </row>
  </sheetData>
  <mergeCells count="1">
    <mergeCell ref="Q3:U7"/>
  </mergeCells>
  <phoneticPr fontId="1"/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7.8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1967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64">
        <v>4004</v>
      </c>
      <c r="C3" s="38" t="s">
        <v>157</v>
      </c>
      <c r="D3" s="264">
        <v>88</v>
      </c>
      <c r="E3" s="248">
        <f ca="1">'[2]4'!E$5*$F3/100</f>
        <v>136.4</v>
      </c>
      <c r="F3" s="462">
        <f ca="1">'[2]4'!G$5*$F3/100</f>
        <v>8.6240000000000006</v>
      </c>
      <c r="G3" s="462">
        <f ca="1">'[2]4'!I$5*$F3/100</f>
        <v>0.52800000000000002</v>
      </c>
      <c r="H3" s="462">
        <f ca="1">'[2]4'!K$5*$F3/100</f>
        <v>23.848000000000003</v>
      </c>
      <c r="I3" s="248">
        <f ca="1">'[2]4'!O$5*$F3/100</f>
        <v>22</v>
      </c>
      <c r="J3" s="471">
        <f ca="1">'[2]4'!R$5*$F3/100</f>
        <v>2.464</v>
      </c>
      <c r="K3" s="472">
        <f ca="1">'[2]4'!AE$5*$F3/100</f>
        <v>0</v>
      </c>
      <c r="L3" s="473">
        <f ca="1">'[2]4'!AM$5*$F3/100</f>
        <v>1.7600000000000001E-2</v>
      </c>
      <c r="M3" s="474">
        <f ca="1">'[2]4'!AN$5*$F3/100</f>
        <v>4.4000000000000004E-2</v>
      </c>
      <c r="N3" s="472">
        <f ca="1">'[2]4'!AV$5*$F3/100</f>
        <v>0</v>
      </c>
      <c r="O3" s="475">
        <f ca="1">'[2]4'!BC$5*$F3/100</f>
        <v>5.984</v>
      </c>
      <c r="P3" s="475">
        <f ca="1">'[2]4'!BD$5*$F3/100</f>
        <v>0</v>
      </c>
      <c r="Q3" s="936"/>
      <c r="R3" s="936"/>
      <c r="S3" s="936"/>
      <c r="T3" s="936"/>
      <c r="U3" s="936"/>
    </row>
    <row r="4" spans="2:21">
      <c r="B4" s="264">
        <v>3003</v>
      </c>
      <c r="C4" s="38" t="s">
        <v>4</v>
      </c>
      <c r="D4" s="264">
        <v>44</v>
      </c>
      <c r="E4" s="248">
        <f ca="1">'[2]3'!E$4*$F4/100</f>
        <v>168.96</v>
      </c>
      <c r="F4" s="462">
        <f ca="1">'[2]3'!G$4*$F4/100</f>
        <v>0</v>
      </c>
      <c r="G4" s="462">
        <f ca="1">'[2]3'!I$4*$F4/100</f>
        <v>0</v>
      </c>
      <c r="H4" s="462">
        <f ca="1">'[2]3'!K$4*$F4/100</f>
        <v>43.648000000000003</v>
      </c>
      <c r="I4" s="248">
        <f ca="1">'[2]3'!O$4*$F4/100</f>
        <v>0.44</v>
      </c>
      <c r="J4" s="471">
        <f ca="1">'[2]3'!R$4*$F4/100</f>
        <v>0</v>
      </c>
      <c r="K4" s="472">
        <f ca="1">'[2]3'!AE$4*$F4/100</f>
        <v>0</v>
      </c>
      <c r="L4" s="473">
        <f ca="1">'[2]3'!AM$4*$F4/100</f>
        <v>0</v>
      </c>
      <c r="M4" s="474">
        <f ca="1">'[2]3'!AN$4*$F4/100</f>
        <v>0</v>
      </c>
      <c r="N4" s="472">
        <f ca="1">'[2]3'!AV$4*$F4/100</f>
        <v>0</v>
      </c>
      <c r="O4" s="475">
        <f ca="1">'[2]3'!BC$4*$F4/100</f>
        <v>0</v>
      </c>
      <c r="P4" s="475">
        <f ca="1">'[2]3'!BD$4*$F4/100</f>
        <v>0</v>
      </c>
      <c r="Q4" s="936"/>
      <c r="R4" s="936"/>
      <c r="S4" s="936"/>
      <c r="T4" s="936"/>
      <c r="U4" s="936"/>
    </row>
    <row r="5" spans="2:21">
      <c r="B5" s="264">
        <v>2031</v>
      </c>
      <c r="C5" s="38" t="s">
        <v>344</v>
      </c>
      <c r="D5" s="264">
        <v>20</v>
      </c>
      <c r="E5" s="248">
        <f ca="1">'[2]2'!E$32*$F5/100</f>
        <v>70.2</v>
      </c>
      <c r="F5" s="462">
        <f ca="1">'[2]2'!G$32*$F5/100</f>
        <v>0.04</v>
      </c>
      <c r="G5" s="462">
        <f ca="1">'[2]2'!I$32*$F5/100</f>
        <v>0.1</v>
      </c>
      <c r="H5" s="462">
        <f ca="1">'[2]2'!K$32*$F5/100</f>
        <v>17.2</v>
      </c>
      <c r="I5" s="248">
        <f ca="1">'[2]2'!O$32*$F5/100</f>
        <v>2.8</v>
      </c>
      <c r="J5" s="471">
        <f ca="1">'[2]2'!R$32*$F5/100</f>
        <v>0.12</v>
      </c>
      <c r="K5" s="472">
        <f ca="1">'[2]2'!AE$32*$F5/100</f>
        <v>0</v>
      </c>
      <c r="L5" s="473">
        <f ca="1">'[2]2'!AM$32*$F5/100</f>
        <v>0</v>
      </c>
      <c r="M5" s="474">
        <f ca="1">'[2]2'!AN$32*$F5/100</f>
        <v>0</v>
      </c>
      <c r="N5" s="472">
        <f ca="1">'[2]2'!AV$32*$F5/100</f>
        <v>0</v>
      </c>
      <c r="O5" s="475">
        <f ca="1">'[2]2'!BC$32*$F5/100</f>
        <v>0</v>
      </c>
      <c r="P5" s="475">
        <f ca="1">'[2]2'!BD$32*$F5/100</f>
        <v>0</v>
      </c>
      <c r="Q5" s="936"/>
      <c r="R5" s="936"/>
      <c r="S5" s="936"/>
      <c r="T5" s="936"/>
      <c r="U5" s="936"/>
    </row>
    <row r="6" spans="2:21">
      <c r="B6" s="264">
        <v>1120</v>
      </c>
      <c r="C6" s="38" t="s">
        <v>158</v>
      </c>
      <c r="D6" s="264">
        <v>100</v>
      </c>
      <c r="E6" s="248">
        <f ca="1">'[2]1'!E$117*$F6/100</f>
        <v>369</v>
      </c>
      <c r="F6" s="462">
        <f ca="1">'[2]1'!G$117*$F6/100</f>
        <v>6.3</v>
      </c>
      <c r="G6" s="462">
        <f ca="1">'[2]1'!I$117*$F6/100</f>
        <v>1</v>
      </c>
      <c r="H6" s="462">
        <f ca="1">'[2]1'!K$117*$F6/100</f>
        <v>80</v>
      </c>
      <c r="I6" s="248">
        <f ca="1">'[2]1'!O$117*$F6/100</f>
        <v>5</v>
      </c>
      <c r="J6" s="471">
        <f ca="1">'[2]1'!R$117*$F6/100</f>
        <v>1.1000000000000001</v>
      </c>
      <c r="K6" s="472">
        <f ca="1">'[2]1'!AE$117*$F6/100</f>
        <v>0</v>
      </c>
      <c r="L6" s="473">
        <f ca="1">'[2]1'!AM$117*$F6/100</f>
        <v>0.03</v>
      </c>
      <c r="M6" s="474">
        <f ca="1">'[2]1'!AN$117*$F6/100</f>
        <v>0.01</v>
      </c>
      <c r="N6" s="472">
        <f ca="1">'[2]1'!AV$117*$F6/100</f>
        <v>0</v>
      </c>
      <c r="O6" s="475">
        <f ca="1">'[2]1'!BC$117*$F6/100</f>
        <v>0.5</v>
      </c>
      <c r="P6" s="475">
        <f ca="1">'[2]1'!BD$117*$F6/100</f>
        <v>0</v>
      </c>
      <c r="Q6" s="936"/>
      <c r="R6" s="936"/>
      <c r="S6" s="936"/>
      <c r="T6" s="936"/>
      <c r="U6" s="936"/>
    </row>
    <row r="7" spans="2:21">
      <c r="B7" s="264">
        <v>3003</v>
      </c>
      <c r="C7" s="38" t="s">
        <v>4</v>
      </c>
      <c r="D7" s="264">
        <v>45</v>
      </c>
      <c r="E7" s="248">
        <f ca="1">'[2]3'!E$4*$F7/100</f>
        <v>172.8</v>
      </c>
      <c r="F7" s="462">
        <f ca="1">'[2]3'!G$4*$F7/100</f>
        <v>0</v>
      </c>
      <c r="G7" s="462">
        <f ca="1">'[2]3'!I$4*$F7/100</f>
        <v>0</v>
      </c>
      <c r="H7" s="462">
        <f ca="1">'[2]3'!K$4*$F7/100</f>
        <v>44.64</v>
      </c>
      <c r="I7" s="248">
        <f ca="1">'[2]3'!O$4*$F7/100</f>
        <v>0.45</v>
      </c>
      <c r="J7" s="471">
        <f ca="1">'[2]3'!R$4*$F7/100</f>
        <v>0</v>
      </c>
      <c r="K7" s="472">
        <f ca="1">'[2]3'!AE$4*$F7/100</f>
        <v>0</v>
      </c>
      <c r="L7" s="473">
        <f ca="1">'[2]3'!AM$4*$F7/100</f>
        <v>0</v>
      </c>
      <c r="M7" s="474">
        <f ca="1">'[2]3'!AN$4*$F7/100</f>
        <v>0</v>
      </c>
      <c r="N7" s="472">
        <f ca="1">'[2]3'!AV$4*$F7/100</f>
        <v>0</v>
      </c>
      <c r="O7" s="475">
        <f ca="1">'[2]3'!BC$4*$F7/100</f>
        <v>0</v>
      </c>
      <c r="P7" s="475">
        <f ca="1">'[2]3'!BD$4*$F7/100</f>
        <v>0</v>
      </c>
      <c r="Q7" s="936"/>
      <c r="R7" s="936"/>
      <c r="S7" s="936"/>
      <c r="T7" s="936"/>
      <c r="U7" s="936"/>
    </row>
    <row r="8" spans="2:21">
      <c r="B8" s="264">
        <v>14016</v>
      </c>
      <c r="C8" s="38" t="s">
        <v>339</v>
      </c>
      <c r="D8" s="264">
        <v>25</v>
      </c>
      <c r="E8" s="248">
        <f ca="1">'[2]14'!E$20*$F8/100</f>
        <v>235.25</v>
      </c>
      <c r="F8" s="462">
        <f ca="1">'[2]14'!G$20*$F8/100</f>
        <v>0</v>
      </c>
      <c r="G8" s="462">
        <f ca="1">'[2]14'!I$20*$F8/100</f>
        <v>25</v>
      </c>
      <c r="H8" s="462">
        <f ca="1">'[2]14'!K$20*$F8/100</f>
        <v>0</v>
      </c>
      <c r="I8" s="248">
        <f ca="1">'[2]14'!O$20*$F8/100</f>
        <v>0</v>
      </c>
      <c r="J8" s="471">
        <f ca="1">'[2]14'!R$20*$F8/100</f>
        <v>0</v>
      </c>
      <c r="K8" s="472">
        <f ca="1">'[2]14'!AE$20*$F8/100</f>
        <v>0</v>
      </c>
      <c r="L8" s="473">
        <f ca="1">'[2]14'!AM$20*$F8/100</f>
        <v>0</v>
      </c>
      <c r="M8" s="474">
        <f ca="1">'[2]14'!AN$20*$F8/100</f>
        <v>0</v>
      </c>
      <c r="N8" s="472">
        <f ca="1">'[2]14'!AV$20*$F8/100</f>
        <v>0</v>
      </c>
      <c r="O8" s="475">
        <f ca="1">'[2]14'!BC$20*$F8/100</f>
        <v>0</v>
      </c>
      <c r="P8" s="475">
        <f ca="1">'[2]14'!BD$20*$F8/100</f>
        <v>0</v>
      </c>
      <c r="Q8" s="936"/>
      <c r="R8" s="936"/>
      <c r="S8" s="936"/>
      <c r="T8" s="936"/>
      <c r="U8" s="936"/>
    </row>
    <row r="9" spans="2:21">
      <c r="B9" s="264">
        <v>5017</v>
      </c>
      <c r="C9" s="38" t="s">
        <v>345</v>
      </c>
      <c r="D9" s="264">
        <v>30</v>
      </c>
      <c r="E9" s="248">
        <f ca="1">'[2]5'!E$20*$F9/100</f>
        <v>173.4</v>
      </c>
      <c r="F9" s="462">
        <f ca="1">'[2]5'!G$20*$F9/100</f>
        <v>5.94</v>
      </c>
      <c r="G9" s="462">
        <f ca="1">'[2]5'!I$20*$F9/100</f>
        <v>15.57</v>
      </c>
      <c r="H9" s="462">
        <f ca="1">'[2]5'!K$20*$F9/100</f>
        <v>5.52</v>
      </c>
      <c r="I9" s="248">
        <f ca="1">'[2]5'!O$20*$F9/100</f>
        <v>360</v>
      </c>
      <c r="J9" s="471">
        <f ca="1">'[2]5'!R$20*$F9/100</f>
        <v>2.88</v>
      </c>
      <c r="K9" s="472">
        <f ca="1">'[2]5'!AE$20*$F9/100</f>
        <v>0.3</v>
      </c>
      <c r="L9" s="473">
        <f ca="1">'[2]5'!AM$20*$F9/100</f>
        <v>0.28499999999999998</v>
      </c>
      <c r="M9" s="474">
        <f ca="1">'[2]5'!AN$20*$F9/100</f>
        <v>7.4999999999999997E-2</v>
      </c>
      <c r="N9" s="472">
        <f ca="1">'[2]5'!AV$20*$F9/100</f>
        <v>0</v>
      </c>
      <c r="O9" s="475">
        <f ca="1">'[2]5'!BC$20*$F9/100</f>
        <v>3.24</v>
      </c>
      <c r="P9" s="475">
        <f ca="1">'[2]5'!BD$20*$F9/100</f>
        <v>0</v>
      </c>
      <c r="Q9" s="936"/>
      <c r="R9" s="936"/>
      <c r="S9" s="936"/>
      <c r="T9" s="936"/>
      <c r="U9" s="936"/>
    </row>
    <row r="10" spans="2:21">
      <c r="B10" s="266">
        <v>14006</v>
      </c>
      <c r="C10" s="377" t="s">
        <v>15</v>
      </c>
      <c r="D10" s="266">
        <v>44</v>
      </c>
      <c r="E10" s="267">
        <f ca="1">'[2]14'!E$8*$F10/100</f>
        <v>405.24</v>
      </c>
      <c r="F10" s="268">
        <f ca="1">'[2]14'!G$8*$F10/100</f>
        <v>0</v>
      </c>
      <c r="G10" s="268">
        <f ca="1">'[2]14'!I$8*$F10/100</f>
        <v>44</v>
      </c>
      <c r="H10" s="268">
        <f ca="1">'[2]14'!K$8*$F10/100</f>
        <v>0</v>
      </c>
      <c r="I10" s="267">
        <f ca="1">'[2]14'!O$8*$F10/100</f>
        <v>0</v>
      </c>
      <c r="J10" s="268">
        <f ca="1">'[2]14'!R$8*$F10/100</f>
        <v>0</v>
      </c>
      <c r="K10" s="270">
        <f ca="1">'[2]14'!AE$8*$F10/100</f>
        <v>0</v>
      </c>
      <c r="L10" s="271">
        <f ca="1">'[2]14'!AM$8*$F10/100</f>
        <v>0</v>
      </c>
      <c r="M10" s="272">
        <f ca="1">'[2]14'!AN$8*$F10/100</f>
        <v>0</v>
      </c>
      <c r="N10" s="270">
        <f ca="1">'[2]14'!AV$8*$F10/100</f>
        <v>0</v>
      </c>
      <c r="O10" s="273">
        <f ca="1">'[2]14'!BC$8*$F10/100</f>
        <v>0</v>
      </c>
      <c r="P10" s="273">
        <f ca="1">'[2]14'!BD$8*$F10/100</f>
        <v>0</v>
      </c>
      <c r="Q10" s="937"/>
      <c r="R10" s="937"/>
      <c r="S10" s="937"/>
      <c r="T10" s="937"/>
      <c r="U10" s="937"/>
    </row>
    <row r="11" spans="2:21">
      <c r="B11" s="14"/>
      <c r="C11" s="182" t="s">
        <v>12</v>
      </c>
      <c r="D11" s="197">
        <f t="shared" ref="D11:P11" si="0">SUM(D3:D10)</f>
        <v>396</v>
      </c>
      <c r="E11" s="407">
        <f t="shared" ca="1" si="0"/>
        <v>1731.25</v>
      </c>
      <c r="F11" s="471">
        <f t="shared" ca="1" si="0"/>
        <v>20.904</v>
      </c>
      <c r="G11" s="471">
        <f t="shared" ca="1" si="0"/>
        <v>86.198000000000008</v>
      </c>
      <c r="H11" s="471">
        <f t="shared" ca="1" si="0"/>
        <v>214.85600000000002</v>
      </c>
      <c r="I11" s="407">
        <f t="shared" ca="1" si="0"/>
        <v>390.69</v>
      </c>
      <c r="J11" s="471">
        <f t="shared" ca="1" si="0"/>
        <v>6.5640000000000001</v>
      </c>
      <c r="K11" s="472">
        <f t="shared" ca="1" si="0"/>
        <v>0.3</v>
      </c>
      <c r="L11" s="473">
        <f t="shared" ca="1" si="0"/>
        <v>0.33260000000000001</v>
      </c>
      <c r="M11" s="474">
        <f t="shared" ca="1" si="0"/>
        <v>0.129</v>
      </c>
      <c r="N11" s="472">
        <f t="shared" ca="1" si="0"/>
        <v>0</v>
      </c>
      <c r="O11" s="475">
        <f t="shared" ca="1" si="0"/>
        <v>9.7240000000000002</v>
      </c>
      <c r="P11" s="475">
        <f t="shared" ca="1" si="0"/>
        <v>0</v>
      </c>
      <c r="Q11" s="1" t="s">
        <v>300</v>
      </c>
      <c r="R11" s="1" t="s">
        <v>300</v>
      </c>
      <c r="S11" s="1" t="s">
        <v>300</v>
      </c>
      <c r="T11" s="1" t="s">
        <v>300</v>
      </c>
      <c r="U11" s="1" t="s">
        <v>300</v>
      </c>
    </row>
    <row r="12" spans="2:21">
      <c r="D12" s="14"/>
      <c r="E12" s="14"/>
      <c r="F12" s="14"/>
      <c r="G12" s="14"/>
    </row>
    <row r="13" spans="2:21">
      <c r="C13" s="10"/>
      <c r="D13" s="17"/>
      <c r="E13" s="18"/>
      <c r="F13" s="17"/>
      <c r="G13" s="18"/>
      <c r="H13" s="11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3:16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</sheetData>
  <mergeCells count="1">
    <mergeCell ref="Q3:U10"/>
  </mergeCells>
  <phoneticPr fontId="1"/>
  <pageMargins left="0.7" right="0.7" top="0.75" bottom="0.75" header="0.3" footer="0.3"/>
  <pageSetup paperSize="9" scale="83" orientation="landscape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39.5" style="478" customWidth="1"/>
    <col min="4" max="16" width="11.125" style="478" customWidth="1"/>
    <col min="17" max="16384" width="9" style="478"/>
  </cols>
  <sheetData>
    <row r="1" spans="1:21">
      <c r="B1" s="30" t="s">
        <v>1129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600</v>
      </c>
      <c r="C3" s="366" t="s">
        <v>599</v>
      </c>
      <c r="D3" s="369">
        <v>170</v>
      </c>
      <c r="E3" s="369">
        <v>605.20000000000005</v>
      </c>
      <c r="F3" s="369">
        <v>10.37</v>
      </c>
      <c r="G3" s="369">
        <v>1.53</v>
      </c>
      <c r="H3" s="369">
        <v>131.07</v>
      </c>
      <c r="I3" s="369">
        <v>8.5</v>
      </c>
      <c r="J3" s="369">
        <v>1.36</v>
      </c>
      <c r="K3" s="369">
        <v>0</v>
      </c>
      <c r="L3" s="369">
        <v>0.14000000000000001</v>
      </c>
      <c r="M3" s="369">
        <v>0.03</v>
      </c>
      <c r="N3" s="369">
        <v>0</v>
      </c>
      <c r="O3" s="369">
        <v>0.85</v>
      </c>
      <c r="P3" s="369">
        <v>0</v>
      </c>
      <c r="Q3" s="974"/>
      <c r="R3" s="980"/>
      <c r="S3" s="980"/>
      <c r="T3" s="980"/>
      <c r="U3" s="980"/>
    </row>
    <row r="4" spans="1:21" s="30" customFormat="1">
      <c r="A4" s="478"/>
      <c r="B4" s="365" t="s">
        <v>461</v>
      </c>
      <c r="C4" s="366" t="s">
        <v>364</v>
      </c>
      <c r="D4" s="369">
        <v>27</v>
      </c>
      <c r="E4" s="369">
        <v>103.68</v>
      </c>
      <c r="F4" s="369">
        <v>0</v>
      </c>
      <c r="G4" s="369">
        <v>0</v>
      </c>
      <c r="H4" s="369">
        <v>26.78</v>
      </c>
      <c r="I4" s="369">
        <v>0.27</v>
      </c>
      <c r="J4" s="369">
        <v>0</v>
      </c>
      <c r="K4" s="369">
        <v>0</v>
      </c>
      <c r="L4" s="369">
        <v>0</v>
      </c>
      <c r="M4" s="369">
        <v>0</v>
      </c>
      <c r="N4" s="369">
        <v>0</v>
      </c>
      <c r="O4" s="369">
        <v>0</v>
      </c>
      <c r="P4" s="369">
        <v>0</v>
      </c>
      <c r="Q4" s="972"/>
      <c r="R4" s="972"/>
      <c r="S4" s="972"/>
      <c r="T4" s="972"/>
      <c r="U4" s="972"/>
    </row>
    <row r="5" spans="1:21" s="30" customFormat="1">
      <c r="A5" s="478"/>
      <c r="B5" s="365" t="s">
        <v>598</v>
      </c>
      <c r="C5" s="366" t="s">
        <v>597</v>
      </c>
      <c r="D5" s="369">
        <v>4</v>
      </c>
      <c r="E5" s="369">
        <v>37.64</v>
      </c>
      <c r="F5" s="369">
        <v>0</v>
      </c>
      <c r="G5" s="369">
        <v>4</v>
      </c>
      <c r="H5" s="369">
        <v>0</v>
      </c>
      <c r="I5" s="369">
        <v>0</v>
      </c>
      <c r="J5" s="369">
        <v>0</v>
      </c>
      <c r="K5" s="369">
        <v>0</v>
      </c>
      <c r="L5" s="369">
        <v>0</v>
      </c>
      <c r="M5" s="369">
        <v>0</v>
      </c>
      <c r="N5" s="369">
        <v>0</v>
      </c>
      <c r="O5" s="369">
        <v>0</v>
      </c>
      <c r="P5" s="369">
        <v>0</v>
      </c>
      <c r="Q5" s="972"/>
      <c r="R5" s="972"/>
      <c r="S5" s="972"/>
      <c r="T5" s="972"/>
      <c r="U5" s="972"/>
    </row>
    <row r="6" spans="1:21" s="30" customFormat="1">
      <c r="A6" s="478"/>
      <c r="B6" s="365" t="s">
        <v>598</v>
      </c>
      <c r="C6" s="366" t="s">
        <v>597</v>
      </c>
      <c r="D6" s="369">
        <v>2</v>
      </c>
      <c r="E6" s="369">
        <v>18.82</v>
      </c>
      <c r="F6" s="369">
        <v>0</v>
      </c>
      <c r="G6" s="369">
        <v>2</v>
      </c>
      <c r="H6" s="369">
        <v>0</v>
      </c>
      <c r="I6" s="369">
        <v>0</v>
      </c>
      <c r="J6" s="369">
        <v>0</v>
      </c>
      <c r="K6" s="369">
        <v>0</v>
      </c>
      <c r="L6" s="369">
        <v>0</v>
      </c>
      <c r="M6" s="369">
        <v>0</v>
      </c>
      <c r="N6" s="369">
        <v>0</v>
      </c>
      <c r="O6" s="369">
        <v>0</v>
      </c>
      <c r="P6" s="369">
        <v>0</v>
      </c>
      <c r="Q6" s="972"/>
      <c r="R6" s="972"/>
      <c r="S6" s="972"/>
      <c r="T6" s="972"/>
      <c r="U6" s="972"/>
    </row>
    <row r="7" spans="1:21" s="30" customFormat="1">
      <c r="A7" s="478"/>
      <c r="B7" s="365" t="s">
        <v>596</v>
      </c>
      <c r="C7" s="366" t="s">
        <v>595</v>
      </c>
      <c r="D7" s="369">
        <v>10</v>
      </c>
      <c r="E7" s="369">
        <v>56.2</v>
      </c>
      <c r="F7" s="369">
        <v>2.54</v>
      </c>
      <c r="G7" s="369">
        <v>4.75</v>
      </c>
      <c r="H7" s="369">
        <v>1.88</v>
      </c>
      <c r="I7" s="369">
        <v>5</v>
      </c>
      <c r="J7" s="369">
        <v>0.16</v>
      </c>
      <c r="K7" s="369">
        <v>0.1</v>
      </c>
      <c r="L7" s="369">
        <v>0.09</v>
      </c>
      <c r="M7" s="369">
        <v>0.01</v>
      </c>
      <c r="N7" s="369">
        <v>0</v>
      </c>
      <c r="O7" s="369">
        <v>0.74</v>
      </c>
      <c r="P7" s="369">
        <v>0</v>
      </c>
      <c r="Q7" s="972"/>
      <c r="R7" s="972"/>
      <c r="S7" s="972"/>
      <c r="T7" s="972"/>
      <c r="U7" s="972"/>
    </row>
    <row r="8" spans="1:21" s="30" customFormat="1">
      <c r="A8" s="478"/>
      <c r="B8" s="365" t="s">
        <v>594</v>
      </c>
      <c r="C8" s="366" t="s">
        <v>593</v>
      </c>
      <c r="D8" s="369">
        <v>20</v>
      </c>
      <c r="E8" s="369">
        <v>57.6</v>
      </c>
      <c r="F8" s="369">
        <v>1.84</v>
      </c>
      <c r="G8" s="369">
        <v>0.08</v>
      </c>
      <c r="H8" s="369">
        <v>14.08</v>
      </c>
      <c r="I8" s="369">
        <v>14</v>
      </c>
      <c r="J8" s="369">
        <v>0.46</v>
      </c>
      <c r="K8" s="369">
        <v>82</v>
      </c>
      <c r="L8" s="369">
        <v>0</v>
      </c>
      <c r="M8" s="369">
        <v>0.01</v>
      </c>
      <c r="N8" s="369">
        <v>0</v>
      </c>
      <c r="O8" s="369">
        <v>1.96</v>
      </c>
      <c r="P8" s="369">
        <v>0</v>
      </c>
      <c r="Q8" s="972"/>
      <c r="R8" s="972"/>
      <c r="S8" s="972"/>
      <c r="T8" s="972"/>
      <c r="U8" s="972"/>
    </row>
    <row r="9" spans="1:21" s="30" customFormat="1">
      <c r="A9" s="478"/>
      <c r="B9" s="365"/>
      <c r="C9" s="366" t="s">
        <v>592</v>
      </c>
      <c r="D9" s="369">
        <v>20</v>
      </c>
      <c r="E9" s="369">
        <v>68.2</v>
      </c>
      <c r="F9" s="369">
        <v>0.24</v>
      </c>
      <c r="G9" s="369">
        <v>0</v>
      </c>
      <c r="H9" s="369">
        <v>0</v>
      </c>
      <c r="I9" s="369">
        <v>0</v>
      </c>
      <c r="J9" s="369">
        <v>0</v>
      </c>
      <c r="K9" s="369">
        <v>0</v>
      </c>
      <c r="L9" s="369">
        <v>0</v>
      </c>
      <c r="M9" s="369">
        <v>0</v>
      </c>
      <c r="N9" s="369">
        <v>0</v>
      </c>
      <c r="O9" s="369">
        <v>0.17</v>
      </c>
      <c r="P9" s="369">
        <v>0</v>
      </c>
      <c r="Q9" s="972"/>
      <c r="R9" s="972"/>
      <c r="S9" s="972"/>
      <c r="T9" s="972"/>
      <c r="U9" s="972"/>
    </row>
    <row r="10" spans="1:21" s="30" customFormat="1">
      <c r="A10" s="478"/>
      <c r="B10" s="365" t="s">
        <v>591</v>
      </c>
      <c r="C10" s="366" t="s">
        <v>590</v>
      </c>
      <c r="D10" s="369">
        <v>10</v>
      </c>
      <c r="E10" s="369">
        <v>23.5</v>
      </c>
      <c r="F10" s="369">
        <v>0.25</v>
      </c>
      <c r="G10" s="369">
        <v>0.02</v>
      </c>
      <c r="H10" s="369">
        <v>6.24</v>
      </c>
      <c r="I10" s="369">
        <v>3.9</v>
      </c>
      <c r="J10" s="369">
        <v>0.1</v>
      </c>
      <c r="K10" s="369">
        <v>11</v>
      </c>
      <c r="L10" s="369">
        <v>0.01</v>
      </c>
      <c r="M10" s="369">
        <v>0.01</v>
      </c>
      <c r="N10" s="369">
        <v>0</v>
      </c>
      <c r="O10" s="369">
        <v>0.72</v>
      </c>
      <c r="P10" s="369">
        <v>0</v>
      </c>
      <c r="Q10" s="972"/>
      <c r="R10" s="972"/>
      <c r="S10" s="972"/>
      <c r="T10" s="972"/>
      <c r="U10" s="972"/>
    </row>
    <row r="11" spans="1:21" s="30" customFormat="1">
      <c r="A11" s="478"/>
      <c r="B11" s="365" t="s">
        <v>589</v>
      </c>
      <c r="C11" s="366" t="s">
        <v>588</v>
      </c>
      <c r="D11" s="369">
        <v>20</v>
      </c>
      <c r="E11" s="369">
        <v>16.8</v>
      </c>
      <c r="F11" s="369">
        <v>0.08</v>
      </c>
      <c r="G11" s="369">
        <v>0.02</v>
      </c>
      <c r="H11" s="369">
        <v>4.0599999999999996</v>
      </c>
      <c r="I11" s="369">
        <v>1.4</v>
      </c>
      <c r="J11" s="369">
        <v>0.06</v>
      </c>
      <c r="K11" s="369">
        <v>0.2</v>
      </c>
      <c r="L11" s="369">
        <v>0.01</v>
      </c>
      <c r="M11" s="369">
        <v>0</v>
      </c>
      <c r="N11" s="369">
        <v>1.4</v>
      </c>
      <c r="O11" s="369">
        <v>0.1</v>
      </c>
      <c r="P11" s="369">
        <v>0</v>
      </c>
      <c r="Q11" s="972"/>
      <c r="R11" s="972"/>
      <c r="S11" s="972"/>
      <c r="T11" s="972"/>
      <c r="U11" s="972"/>
    </row>
    <row r="12" spans="1:21" s="30" customFormat="1">
      <c r="A12" s="478"/>
      <c r="B12" s="365" t="s">
        <v>461</v>
      </c>
      <c r="C12" s="366" t="s">
        <v>364</v>
      </c>
      <c r="D12" s="369">
        <v>14.2</v>
      </c>
      <c r="E12" s="369">
        <v>54.53</v>
      </c>
      <c r="F12" s="369">
        <v>0</v>
      </c>
      <c r="G12" s="369">
        <v>0</v>
      </c>
      <c r="H12" s="369">
        <v>14.09</v>
      </c>
      <c r="I12" s="369">
        <v>0.14000000000000001</v>
      </c>
      <c r="J12" s="369">
        <v>0</v>
      </c>
      <c r="K12" s="369">
        <v>0</v>
      </c>
      <c r="L12" s="369">
        <v>0</v>
      </c>
      <c r="M12" s="369">
        <v>0</v>
      </c>
      <c r="N12" s="369">
        <v>0</v>
      </c>
      <c r="O12" s="369">
        <v>0</v>
      </c>
      <c r="P12" s="369">
        <v>0</v>
      </c>
      <c r="Q12" s="972"/>
      <c r="R12" s="972"/>
      <c r="S12" s="972"/>
      <c r="T12" s="972"/>
      <c r="U12" s="972"/>
    </row>
    <row r="13" spans="1:21" s="30" customFormat="1">
      <c r="A13" s="478"/>
      <c r="B13" s="365" t="s">
        <v>465</v>
      </c>
      <c r="C13" s="366" t="s">
        <v>464</v>
      </c>
      <c r="D13" s="369">
        <v>3.55</v>
      </c>
      <c r="E13" s="369">
        <v>11.72</v>
      </c>
      <c r="F13" s="369">
        <v>0</v>
      </c>
      <c r="G13" s="369">
        <v>0</v>
      </c>
      <c r="H13" s="369">
        <v>2.9</v>
      </c>
      <c r="I13" s="369">
        <v>0.36</v>
      </c>
      <c r="J13" s="369">
        <v>0.02</v>
      </c>
      <c r="K13" s="369">
        <v>0</v>
      </c>
      <c r="L13" s="369">
        <v>0</v>
      </c>
      <c r="M13" s="369">
        <v>0</v>
      </c>
      <c r="N13" s="369">
        <v>0</v>
      </c>
      <c r="O13" s="369">
        <v>0</v>
      </c>
      <c r="P13" s="369">
        <v>0</v>
      </c>
      <c r="Q13" s="973"/>
      <c r="R13" s="973"/>
      <c r="S13" s="973"/>
      <c r="T13" s="973"/>
      <c r="U13" s="973"/>
    </row>
    <row r="14" spans="1:21" s="30" customFormat="1">
      <c r="A14" s="478"/>
      <c r="B14" s="182"/>
      <c r="C14" s="182" t="s">
        <v>12</v>
      </c>
      <c r="D14" s="370">
        <f t="shared" ref="D14:P14" si="0">SUM(D3:D13)</f>
        <v>300.75</v>
      </c>
      <c r="E14" s="368">
        <f t="shared" si="0"/>
        <v>1053.8900000000003</v>
      </c>
      <c r="F14" s="371">
        <f t="shared" si="0"/>
        <v>15.32</v>
      </c>
      <c r="G14" s="371">
        <f t="shared" si="0"/>
        <v>12.4</v>
      </c>
      <c r="H14" s="371">
        <f t="shared" si="0"/>
        <v>201.10000000000002</v>
      </c>
      <c r="I14" s="368">
        <f t="shared" si="0"/>
        <v>33.57</v>
      </c>
      <c r="J14" s="371">
        <f t="shared" si="0"/>
        <v>2.16</v>
      </c>
      <c r="K14" s="368">
        <f t="shared" si="0"/>
        <v>93.3</v>
      </c>
      <c r="L14" s="370">
        <f t="shared" si="0"/>
        <v>0.25</v>
      </c>
      <c r="M14" s="370">
        <f t="shared" si="0"/>
        <v>6.0000000000000005E-2</v>
      </c>
      <c r="N14" s="368">
        <f t="shared" si="0"/>
        <v>1.4</v>
      </c>
      <c r="O14" s="371">
        <f t="shared" si="0"/>
        <v>4.5399999999999991</v>
      </c>
      <c r="P14" s="371">
        <f t="shared" si="0"/>
        <v>0</v>
      </c>
      <c r="Q14" s="1" t="s">
        <v>300</v>
      </c>
      <c r="R14" s="1" t="s">
        <v>300</v>
      </c>
      <c r="S14" s="1" t="s">
        <v>300</v>
      </c>
      <c r="T14" s="1" t="s">
        <v>300</v>
      </c>
      <c r="U14" s="1" t="s">
        <v>300</v>
      </c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3"/>
  </mergeCells>
  <phoneticPr fontId="1"/>
  <pageMargins left="0.7" right="0.7" top="0.75" bottom="0.75" header="0.3" footer="0.3"/>
  <pageSetup paperSize="9" scale="64" orientation="landscape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19.625" style="42" customWidth="1"/>
    <col min="4" max="16" width="11.125" style="42" customWidth="1"/>
    <col min="17" max="21" width="9" style="42" customWidth="1"/>
    <col min="22" max="16384" width="8.875" style="42"/>
  </cols>
  <sheetData>
    <row r="1" spans="2:21" s="478" customFormat="1">
      <c r="B1" s="628" t="s">
        <v>1694</v>
      </c>
    </row>
    <row r="2" spans="2:21" s="478" customFormat="1" ht="27" customHeight="1">
      <c r="B2" s="19" t="s">
        <v>922</v>
      </c>
      <c r="C2" s="19" t="s">
        <v>923</v>
      </c>
      <c r="D2" s="20" t="s">
        <v>1686</v>
      </c>
      <c r="E2" s="20" t="s">
        <v>924</v>
      </c>
      <c r="F2" s="20" t="s">
        <v>1687</v>
      </c>
      <c r="G2" s="20" t="s">
        <v>1688</v>
      </c>
      <c r="H2" s="20" t="s">
        <v>1689</v>
      </c>
      <c r="I2" s="20" t="s">
        <v>925</v>
      </c>
      <c r="J2" s="20" t="s">
        <v>926</v>
      </c>
      <c r="K2" s="20" t="s">
        <v>927</v>
      </c>
      <c r="L2" s="20" t="s">
        <v>1690</v>
      </c>
      <c r="M2" s="20" t="s">
        <v>1691</v>
      </c>
      <c r="N2" s="20" t="s">
        <v>928</v>
      </c>
      <c r="O2" s="20" t="s">
        <v>1692</v>
      </c>
      <c r="P2" s="20" t="s">
        <v>1693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71">
        <v>1015</v>
      </c>
      <c r="C3" s="87" t="s">
        <v>17</v>
      </c>
      <c r="D3" s="42">
        <v>200</v>
      </c>
      <c r="E3" s="42">
        <v>736</v>
      </c>
      <c r="F3" s="42">
        <v>16</v>
      </c>
      <c r="G3" s="42">
        <v>3.4</v>
      </c>
      <c r="H3" s="42">
        <v>152</v>
      </c>
      <c r="I3" s="42">
        <v>46</v>
      </c>
      <c r="J3" s="42">
        <v>1.2</v>
      </c>
      <c r="K3" s="42">
        <v>0</v>
      </c>
      <c r="L3" s="42">
        <v>0.24</v>
      </c>
      <c r="M3" s="42">
        <v>0.08</v>
      </c>
      <c r="N3" s="42">
        <v>0</v>
      </c>
      <c r="O3" s="42">
        <v>5.6</v>
      </c>
      <c r="P3" s="42">
        <v>0</v>
      </c>
      <c r="Q3" s="964"/>
      <c r="R3" s="964"/>
      <c r="S3" s="964"/>
      <c r="T3" s="964"/>
      <c r="U3" s="964"/>
    </row>
    <row r="4" spans="2:21">
      <c r="B4" s="71">
        <v>17084</v>
      </c>
      <c r="C4" s="87" t="s">
        <v>34</v>
      </c>
      <c r="D4" s="42">
        <v>14.5</v>
      </c>
      <c r="E4" s="42">
        <v>8</v>
      </c>
      <c r="F4" s="42">
        <v>0</v>
      </c>
      <c r="G4" s="42">
        <v>0.2</v>
      </c>
      <c r="H4" s="42">
        <v>4</v>
      </c>
      <c r="I4" s="42">
        <v>348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2.5</v>
      </c>
      <c r="Q4" s="965"/>
      <c r="R4" s="965"/>
      <c r="S4" s="965"/>
      <c r="T4" s="965"/>
      <c r="U4" s="965"/>
    </row>
    <row r="5" spans="2:21">
      <c r="B5" s="71"/>
      <c r="C5" s="629" t="s">
        <v>84</v>
      </c>
      <c r="Q5" s="965"/>
      <c r="R5" s="965"/>
      <c r="S5" s="965"/>
      <c r="T5" s="965"/>
      <c r="U5" s="965"/>
    </row>
    <row r="6" spans="2:21">
      <c r="B6" s="71">
        <v>3004</v>
      </c>
      <c r="C6" s="87" t="s">
        <v>83</v>
      </c>
      <c r="D6" s="42">
        <v>120</v>
      </c>
      <c r="E6" s="42">
        <v>458</v>
      </c>
      <c r="F6" s="42">
        <v>0</v>
      </c>
      <c r="G6" s="42">
        <v>0</v>
      </c>
      <c r="H6" s="42">
        <v>118.4</v>
      </c>
      <c r="I6" s="42">
        <v>7.2</v>
      </c>
      <c r="J6" s="42">
        <v>0.1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965"/>
      <c r="R6" s="965"/>
      <c r="S6" s="965"/>
      <c r="T6" s="965"/>
      <c r="U6" s="965"/>
    </row>
    <row r="7" spans="2:21">
      <c r="B7" s="71">
        <v>12004</v>
      </c>
      <c r="C7" s="87" t="s">
        <v>1</v>
      </c>
      <c r="D7" s="42">
        <v>180</v>
      </c>
      <c r="E7" s="42">
        <v>272</v>
      </c>
      <c r="F7" s="42">
        <v>22.1</v>
      </c>
      <c r="G7" s="42">
        <v>18.5</v>
      </c>
      <c r="H7" s="42">
        <v>0.5</v>
      </c>
      <c r="I7" s="42">
        <v>92</v>
      </c>
      <c r="J7" s="42">
        <v>3.2</v>
      </c>
      <c r="K7" s="42">
        <v>252</v>
      </c>
      <c r="L7" s="42">
        <v>0.11</v>
      </c>
      <c r="M7" s="42">
        <v>0.08</v>
      </c>
      <c r="N7" s="42">
        <v>0</v>
      </c>
      <c r="O7" s="42">
        <v>0</v>
      </c>
      <c r="P7" s="42">
        <v>0.7</v>
      </c>
      <c r="Q7" s="965"/>
      <c r="R7" s="965"/>
      <c r="S7" s="965"/>
      <c r="T7" s="965"/>
      <c r="U7" s="965"/>
    </row>
    <row r="8" spans="2:21">
      <c r="B8" s="77">
        <v>13003</v>
      </c>
      <c r="C8" s="85" t="s">
        <v>42</v>
      </c>
      <c r="D8" s="510">
        <v>100</v>
      </c>
      <c r="E8" s="510">
        <v>67</v>
      </c>
      <c r="F8" s="510">
        <v>3.3</v>
      </c>
      <c r="G8" s="510">
        <v>3.8</v>
      </c>
      <c r="H8" s="510">
        <v>4.8</v>
      </c>
      <c r="I8" s="510">
        <v>110</v>
      </c>
      <c r="J8" s="510">
        <v>0</v>
      </c>
      <c r="K8" s="510">
        <v>38</v>
      </c>
      <c r="L8" s="510">
        <v>0.04</v>
      </c>
      <c r="M8" s="510">
        <v>0.15</v>
      </c>
      <c r="N8" s="510">
        <v>0</v>
      </c>
      <c r="O8" s="510">
        <v>0</v>
      </c>
      <c r="P8" s="510">
        <v>0</v>
      </c>
      <c r="Q8" s="965"/>
      <c r="R8" s="965"/>
      <c r="S8" s="965"/>
      <c r="T8" s="965"/>
      <c r="U8" s="965"/>
    </row>
    <row r="9" spans="2:21">
      <c r="B9" s="77">
        <v>3022</v>
      </c>
      <c r="C9" s="85" t="s">
        <v>82</v>
      </c>
      <c r="D9" s="510">
        <v>44</v>
      </c>
      <c r="E9" s="510">
        <v>129</v>
      </c>
      <c r="F9" s="510">
        <v>0.1</v>
      </c>
      <c r="G9" s="510">
        <v>0</v>
      </c>
      <c r="H9" s="510">
        <v>35.1</v>
      </c>
      <c r="I9" s="510">
        <v>1</v>
      </c>
      <c r="J9" s="510">
        <v>0.4</v>
      </c>
      <c r="K9" s="510">
        <v>0</v>
      </c>
      <c r="L9" s="510">
        <v>0</v>
      </c>
      <c r="M9" s="510">
        <v>0</v>
      </c>
      <c r="N9" s="510">
        <v>0</v>
      </c>
      <c r="O9" s="510">
        <v>0</v>
      </c>
      <c r="P9" s="510">
        <v>0</v>
      </c>
      <c r="Q9" s="965"/>
      <c r="R9" s="965"/>
      <c r="S9" s="965"/>
      <c r="T9" s="965"/>
      <c r="U9" s="965"/>
    </row>
    <row r="10" spans="2:21">
      <c r="B10" s="201">
        <v>14006</v>
      </c>
      <c r="C10" s="84" t="s">
        <v>15</v>
      </c>
      <c r="D10" s="60">
        <v>47</v>
      </c>
      <c r="E10" s="60">
        <v>433</v>
      </c>
      <c r="F10" s="60">
        <v>0</v>
      </c>
      <c r="G10" s="60">
        <v>47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966"/>
      <c r="R10" s="966"/>
      <c r="S10" s="966"/>
      <c r="T10" s="966"/>
      <c r="U10" s="966"/>
    </row>
    <row r="11" spans="2:21">
      <c r="C11" s="42" t="s">
        <v>64</v>
      </c>
      <c r="D11" s="42">
        <f t="shared" ref="D11:P11" si="0">D3+D4+D6+D7+D8+D9+D10</f>
        <v>705.5</v>
      </c>
      <c r="E11" s="42">
        <f t="shared" si="0"/>
        <v>2103</v>
      </c>
      <c r="F11" s="42">
        <f t="shared" si="0"/>
        <v>41.5</v>
      </c>
      <c r="G11" s="42">
        <f t="shared" si="0"/>
        <v>72.900000000000006</v>
      </c>
      <c r="H11" s="42">
        <f t="shared" si="0"/>
        <v>314.8</v>
      </c>
      <c r="I11" s="69">
        <f t="shared" si="0"/>
        <v>604.20000000000005</v>
      </c>
      <c r="J11" s="42">
        <f t="shared" si="0"/>
        <v>4.9000000000000004</v>
      </c>
      <c r="K11" s="42">
        <f t="shared" si="0"/>
        <v>290</v>
      </c>
      <c r="L11" s="42">
        <f t="shared" si="0"/>
        <v>0.38999999999999996</v>
      </c>
      <c r="M11" s="42">
        <f t="shared" si="0"/>
        <v>0.31</v>
      </c>
      <c r="N11" s="42">
        <f t="shared" si="0"/>
        <v>0</v>
      </c>
      <c r="O11" s="42">
        <f t="shared" si="0"/>
        <v>5.6</v>
      </c>
      <c r="P11" s="42">
        <f t="shared" si="0"/>
        <v>3.2</v>
      </c>
      <c r="Q11" s="1" t="s">
        <v>300</v>
      </c>
      <c r="R11" s="1" t="s">
        <v>300</v>
      </c>
      <c r="S11" s="1" t="s">
        <v>300</v>
      </c>
      <c r="T11" s="1" t="s">
        <v>300</v>
      </c>
      <c r="U11" s="1" t="s">
        <v>300</v>
      </c>
    </row>
  </sheetData>
  <mergeCells count="1">
    <mergeCell ref="Q3:U10"/>
  </mergeCells>
  <phoneticPr fontId="1"/>
  <pageMargins left="0.7" right="0.7" top="0.75" bottom="0.75" header="0.3" footer="0.3"/>
  <pageSetup paperSize="9" scale="62" orientation="landscape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7.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830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9">
        <v>16042</v>
      </c>
      <c r="C3" s="9" t="s">
        <v>1130</v>
      </c>
      <c r="D3" s="40">
        <v>200</v>
      </c>
      <c r="E3" s="269">
        <v>0</v>
      </c>
      <c r="F3" s="268">
        <v>0</v>
      </c>
      <c r="G3" s="268">
        <v>0</v>
      </c>
      <c r="H3" s="268">
        <v>0.2</v>
      </c>
      <c r="I3" s="269">
        <v>4</v>
      </c>
      <c r="J3" s="268">
        <v>0</v>
      </c>
      <c r="K3" s="270">
        <v>0</v>
      </c>
      <c r="L3" s="271">
        <v>0</v>
      </c>
      <c r="M3" s="272">
        <v>0.06</v>
      </c>
      <c r="N3" s="270">
        <v>0</v>
      </c>
      <c r="O3" s="273">
        <v>0</v>
      </c>
      <c r="P3" s="273">
        <v>0</v>
      </c>
      <c r="Q3" s="937"/>
      <c r="R3" s="937"/>
      <c r="S3" s="937"/>
      <c r="T3" s="937"/>
      <c r="U3" s="937"/>
    </row>
    <row r="4" spans="2:21">
      <c r="C4" s="42" t="s">
        <v>64</v>
      </c>
      <c r="D4" s="10">
        <v>200</v>
      </c>
      <c r="E4" s="248">
        <v>0</v>
      </c>
      <c r="F4" s="462">
        <v>0</v>
      </c>
      <c r="G4" s="462">
        <v>0</v>
      </c>
      <c r="H4" s="462">
        <v>0.2</v>
      </c>
      <c r="I4" s="461">
        <v>4</v>
      </c>
      <c r="J4" s="471">
        <v>0</v>
      </c>
      <c r="K4" s="472">
        <v>0</v>
      </c>
      <c r="L4" s="473">
        <v>0</v>
      </c>
      <c r="M4" s="474">
        <v>0.06</v>
      </c>
      <c r="N4" s="472">
        <v>0</v>
      </c>
      <c r="O4" s="475">
        <v>0</v>
      </c>
      <c r="P4" s="475">
        <v>0</v>
      </c>
      <c r="Q4" s="1" t="s">
        <v>300</v>
      </c>
      <c r="R4" s="1" t="s">
        <v>300</v>
      </c>
      <c r="S4" s="1" t="s">
        <v>300</v>
      </c>
      <c r="T4" s="1" t="s">
        <v>300</v>
      </c>
      <c r="U4" s="1" t="s">
        <v>300</v>
      </c>
    </row>
  </sheetData>
  <mergeCells count="1">
    <mergeCell ref="Q3:U3"/>
  </mergeCells>
  <phoneticPr fontId="1"/>
  <pageMargins left="0.7" right="0.7" top="0.75" bottom="0.75" header="0.3" footer="0.3"/>
  <pageSetup paperSize="9" scale="74" orientation="landscape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18.875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2:21" s="478" customFormat="1">
      <c r="B1" s="478" t="s">
        <v>1695</v>
      </c>
    </row>
    <row r="2" spans="2:21" s="478" customFormat="1" ht="27" customHeight="1">
      <c r="B2" s="19" t="s">
        <v>922</v>
      </c>
      <c r="C2" s="19" t="s">
        <v>923</v>
      </c>
      <c r="D2" s="20" t="s">
        <v>1138</v>
      </c>
      <c r="E2" s="20" t="s">
        <v>924</v>
      </c>
      <c r="F2" s="20" t="s">
        <v>1137</v>
      </c>
      <c r="G2" s="20" t="s">
        <v>1136</v>
      </c>
      <c r="H2" s="20" t="s">
        <v>1135</v>
      </c>
      <c r="I2" s="20" t="s">
        <v>925</v>
      </c>
      <c r="J2" s="20" t="s">
        <v>926</v>
      </c>
      <c r="K2" s="20" t="s">
        <v>927</v>
      </c>
      <c r="L2" s="20" t="s">
        <v>1134</v>
      </c>
      <c r="M2" s="20" t="s">
        <v>1133</v>
      </c>
      <c r="N2" s="20" t="s">
        <v>928</v>
      </c>
      <c r="O2" s="20" t="s">
        <v>1132</v>
      </c>
      <c r="P2" s="20" t="s">
        <v>1131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630">
        <v>1015</v>
      </c>
      <c r="C3" s="82" t="s">
        <v>17</v>
      </c>
      <c r="D3" s="631">
        <v>160</v>
      </c>
      <c r="E3" s="616">
        <v>589</v>
      </c>
      <c r="F3" s="616">
        <v>12.8</v>
      </c>
      <c r="G3" s="616">
        <v>2.7</v>
      </c>
      <c r="H3" s="616">
        <v>121.4</v>
      </c>
      <c r="I3" s="616">
        <v>37</v>
      </c>
      <c r="J3" s="616">
        <v>1</v>
      </c>
      <c r="K3" s="616">
        <v>0</v>
      </c>
      <c r="L3" s="616">
        <v>0.21</v>
      </c>
      <c r="M3" s="616">
        <v>0.06</v>
      </c>
      <c r="N3" s="616">
        <v>0</v>
      </c>
      <c r="O3" s="632">
        <v>4</v>
      </c>
      <c r="P3" s="616">
        <v>0</v>
      </c>
      <c r="Q3" s="964"/>
      <c r="R3" s="964"/>
      <c r="S3" s="964"/>
      <c r="T3" s="964"/>
      <c r="U3" s="964"/>
    </row>
    <row r="4" spans="2:21">
      <c r="B4" s="630">
        <v>17067</v>
      </c>
      <c r="C4" s="82" t="s">
        <v>86</v>
      </c>
      <c r="D4" s="618">
        <v>4</v>
      </c>
      <c r="E4" s="616">
        <v>15</v>
      </c>
      <c r="F4" s="616">
        <v>0.1</v>
      </c>
      <c r="G4" s="616">
        <v>0.1</v>
      </c>
      <c r="H4" s="616">
        <v>3.2</v>
      </c>
      <c r="I4" s="616">
        <v>48</v>
      </c>
      <c r="J4" s="616">
        <v>0.3</v>
      </c>
      <c r="K4" s="616">
        <v>0</v>
      </c>
      <c r="L4" s="616">
        <v>0</v>
      </c>
      <c r="M4" s="616">
        <v>0.01</v>
      </c>
      <c r="N4" s="616">
        <v>0</v>
      </c>
      <c r="O4" s="616">
        <v>0</v>
      </c>
      <c r="P4" s="616">
        <v>0</v>
      </c>
      <c r="Q4" s="965"/>
      <c r="R4" s="965"/>
      <c r="S4" s="965"/>
      <c r="T4" s="965"/>
      <c r="U4" s="965"/>
    </row>
    <row r="5" spans="2:21">
      <c r="B5" s="630">
        <v>3003</v>
      </c>
      <c r="C5" s="623" t="s">
        <v>4</v>
      </c>
      <c r="D5" s="616">
        <v>60</v>
      </c>
      <c r="E5" s="616">
        <v>230</v>
      </c>
      <c r="F5" s="616">
        <v>0</v>
      </c>
      <c r="G5" s="616">
        <v>0</v>
      </c>
      <c r="H5" s="616">
        <v>59.5</v>
      </c>
      <c r="I5" s="616">
        <v>0</v>
      </c>
      <c r="J5" s="616">
        <v>0</v>
      </c>
      <c r="K5" s="616">
        <v>0</v>
      </c>
      <c r="L5" s="616">
        <v>0</v>
      </c>
      <c r="M5" s="616">
        <v>0</v>
      </c>
      <c r="N5" s="616">
        <v>0</v>
      </c>
      <c r="O5" s="616">
        <v>0</v>
      </c>
      <c r="P5" s="616">
        <v>0</v>
      </c>
      <c r="Q5" s="965"/>
      <c r="R5" s="965"/>
      <c r="S5" s="965"/>
      <c r="T5" s="965"/>
      <c r="U5" s="965"/>
    </row>
    <row r="6" spans="2:21">
      <c r="B6" s="630">
        <v>12004</v>
      </c>
      <c r="C6" s="623" t="s">
        <v>1</v>
      </c>
      <c r="D6" s="616">
        <v>60</v>
      </c>
      <c r="E6" s="616">
        <v>91</v>
      </c>
      <c r="F6" s="616">
        <v>7.4</v>
      </c>
      <c r="G6" s="616">
        <v>6.2</v>
      </c>
      <c r="H6" s="616">
        <v>0.2</v>
      </c>
      <c r="I6" s="616">
        <v>31</v>
      </c>
      <c r="J6" s="616">
        <v>1.1000000000000001</v>
      </c>
      <c r="K6" s="616">
        <f>K12*0.6</f>
        <v>0</v>
      </c>
      <c r="L6" s="616">
        <v>0.04</v>
      </c>
      <c r="M6" s="616">
        <v>0.26</v>
      </c>
      <c r="N6" s="616">
        <f>N12*0.6</f>
        <v>0</v>
      </c>
      <c r="O6" s="616">
        <f>O12*0.6</f>
        <v>0</v>
      </c>
      <c r="P6" s="616">
        <v>0.2</v>
      </c>
      <c r="Q6" s="965"/>
      <c r="R6" s="965"/>
      <c r="S6" s="965"/>
      <c r="T6" s="965"/>
      <c r="U6" s="965"/>
    </row>
    <row r="7" spans="2:21">
      <c r="B7" s="630">
        <v>14002</v>
      </c>
      <c r="C7" s="623" t="s">
        <v>14</v>
      </c>
      <c r="D7" s="633">
        <v>12</v>
      </c>
      <c r="E7" s="616">
        <v>111</v>
      </c>
      <c r="F7" s="616">
        <f t="shared" ref="F7:P7" si="0">F15*0.12</f>
        <v>0</v>
      </c>
      <c r="G7" s="616">
        <f t="shared" si="0"/>
        <v>0</v>
      </c>
      <c r="H7" s="616">
        <f t="shared" si="0"/>
        <v>0</v>
      </c>
      <c r="I7" s="616">
        <f t="shared" si="0"/>
        <v>0</v>
      </c>
      <c r="J7" s="616">
        <f t="shared" si="0"/>
        <v>0</v>
      </c>
      <c r="K7" s="616">
        <f t="shared" si="0"/>
        <v>0</v>
      </c>
      <c r="L7" s="616">
        <f t="shared" si="0"/>
        <v>0</v>
      </c>
      <c r="M7" s="616">
        <f t="shared" si="0"/>
        <v>0</v>
      </c>
      <c r="N7" s="616">
        <f t="shared" si="0"/>
        <v>0</v>
      </c>
      <c r="O7" s="616">
        <f t="shared" si="0"/>
        <v>0</v>
      </c>
      <c r="P7" s="616">
        <f t="shared" si="0"/>
        <v>0</v>
      </c>
      <c r="Q7" s="965"/>
      <c r="R7" s="965"/>
      <c r="S7" s="965"/>
      <c r="T7" s="965"/>
      <c r="U7" s="965"/>
    </row>
    <row r="8" spans="2:21">
      <c r="B8" s="556">
        <v>3005</v>
      </c>
      <c r="C8" s="81" t="s">
        <v>85</v>
      </c>
      <c r="D8" s="634">
        <v>40</v>
      </c>
      <c r="E8" s="617">
        <v>154</v>
      </c>
      <c r="F8" s="617">
        <v>0</v>
      </c>
      <c r="G8" s="617">
        <v>0</v>
      </c>
      <c r="H8" s="617">
        <v>39.700000000000003</v>
      </c>
      <c r="I8" s="617">
        <v>0</v>
      </c>
      <c r="J8" s="617">
        <v>0</v>
      </c>
      <c r="K8" s="617">
        <v>0</v>
      </c>
      <c r="L8" s="617">
        <v>0</v>
      </c>
      <c r="M8" s="617">
        <v>0</v>
      </c>
      <c r="N8" s="617">
        <v>0</v>
      </c>
      <c r="O8" s="617">
        <v>0</v>
      </c>
      <c r="P8" s="617">
        <v>0</v>
      </c>
      <c r="Q8" s="966"/>
      <c r="R8" s="966"/>
      <c r="S8" s="966"/>
      <c r="T8" s="966"/>
      <c r="U8" s="966"/>
    </row>
    <row r="9" spans="2:21">
      <c r="B9" s="71"/>
      <c r="C9" s="59" t="s">
        <v>64</v>
      </c>
      <c r="D9" s="616">
        <f t="shared" ref="D9:P9" si="1">D3+D4+D5+D6+D7+D8</f>
        <v>336</v>
      </c>
      <c r="E9" s="616">
        <f t="shared" si="1"/>
        <v>1190</v>
      </c>
      <c r="F9" s="616">
        <f t="shared" si="1"/>
        <v>20.3</v>
      </c>
      <c r="G9" s="632">
        <f t="shared" si="1"/>
        <v>9</v>
      </c>
      <c r="H9" s="616">
        <f t="shared" si="1"/>
        <v>224</v>
      </c>
      <c r="I9" s="616">
        <f t="shared" si="1"/>
        <v>116</v>
      </c>
      <c r="J9" s="616">
        <f t="shared" si="1"/>
        <v>2.4000000000000004</v>
      </c>
      <c r="K9" s="616">
        <f t="shared" si="1"/>
        <v>0</v>
      </c>
      <c r="L9" s="616">
        <f t="shared" si="1"/>
        <v>0.25</v>
      </c>
      <c r="M9" s="616">
        <f t="shared" si="1"/>
        <v>0.33</v>
      </c>
      <c r="N9" s="616">
        <f t="shared" si="1"/>
        <v>0</v>
      </c>
      <c r="O9" s="632">
        <f t="shared" si="1"/>
        <v>4</v>
      </c>
      <c r="P9" s="616">
        <f t="shared" si="1"/>
        <v>0.2</v>
      </c>
      <c r="Q9" s="1" t="s">
        <v>300</v>
      </c>
      <c r="R9" s="1" t="s">
        <v>300</v>
      </c>
      <c r="S9" s="1" t="s">
        <v>300</v>
      </c>
      <c r="T9" s="1" t="s">
        <v>300</v>
      </c>
      <c r="U9" s="1" t="s">
        <v>300</v>
      </c>
    </row>
    <row r="16" spans="2:21">
      <c r="C16" s="72"/>
      <c r="D16" s="76"/>
    </row>
  </sheetData>
  <mergeCells count="1">
    <mergeCell ref="Q3:U8"/>
  </mergeCells>
  <phoneticPr fontId="1"/>
  <pageMargins left="0.7" right="0.7" top="0.75" bottom="0.75" header="0.3" footer="0.3"/>
  <pageSetup paperSize="9" scale="6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2:21">
      <c r="B1" t="s">
        <v>226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1083</v>
      </c>
      <c r="C3" s="29" t="s">
        <v>39</v>
      </c>
      <c r="D3" s="10">
        <v>85</v>
      </c>
      <c r="E3" s="248">
        <v>302.60000000000002</v>
      </c>
      <c r="F3" s="249">
        <v>5.1849999999999996</v>
      </c>
      <c r="G3" s="249">
        <v>0.76500000000000001</v>
      </c>
      <c r="H3" s="249">
        <v>65.534999999999997</v>
      </c>
      <c r="I3" s="250">
        <v>4.25</v>
      </c>
      <c r="J3" s="251">
        <v>0.68</v>
      </c>
      <c r="K3" s="252">
        <v>0</v>
      </c>
      <c r="L3" s="253">
        <v>6.8000000000000005E-2</v>
      </c>
      <c r="M3" s="254">
        <v>1.7000000000000001E-2</v>
      </c>
      <c r="N3" s="252">
        <v>0</v>
      </c>
      <c r="O3" s="255">
        <v>0.42499999999999999</v>
      </c>
      <c r="P3" s="255">
        <v>0</v>
      </c>
      <c r="Q3" s="935"/>
      <c r="R3" s="935"/>
      <c r="S3" s="935"/>
      <c r="T3" s="935"/>
      <c r="U3" s="935"/>
    </row>
    <row r="4" spans="2:21">
      <c r="B4" s="10">
        <v>16001</v>
      </c>
      <c r="C4" s="29" t="s">
        <v>78</v>
      </c>
      <c r="D4" s="10">
        <v>7.5</v>
      </c>
      <c r="E4" s="248">
        <v>8.1750000000000007</v>
      </c>
      <c r="F4" s="249">
        <v>0.03</v>
      </c>
      <c r="G4" s="249">
        <v>0</v>
      </c>
      <c r="H4" s="249">
        <v>0.36749999999999999</v>
      </c>
      <c r="I4" s="250">
        <v>0.22500000000000001</v>
      </c>
      <c r="J4" s="251">
        <v>0</v>
      </c>
      <c r="K4" s="252">
        <v>0</v>
      </c>
      <c r="L4" s="253">
        <v>0</v>
      </c>
      <c r="M4" s="254">
        <v>0</v>
      </c>
      <c r="N4" s="252">
        <v>0</v>
      </c>
      <c r="O4" s="255">
        <v>0</v>
      </c>
      <c r="P4" s="255">
        <v>0</v>
      </c>
      <c r="Q4" s="936"/>
      <c r="R4" s="936"/>
      <c r="S4" s="936"/>
      <c r="T4" s="936"/>
      <c r="U4" s="936"/>
    </row>
    <row r="5" spans="2:21">
      <c r="B5" s="10">
        <v>17012</v>
      </c>
      <c r="C5" s="29" t="s">
        <v>0</v>
      </c>
      <c r="D5" s="10">
        <v>1.25</v>
      </c>
      <c r="E5" s="248">
        <v>0</v>
      </c>
      <c r="F5" s="249">
        <v>0</v>
      </c>
      <c r="G5" s="249">
        <v>0</v>
      </c>
      <c r="H5" s="249">
        <v>0</v>
      </c>
      <c r="I5" s="250">
        <v>0.27500000000000002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1.23875</v>
      </c>
      <c r="Q5" s="936"/>
      <c r="R5" s="936"/>
      <c r="S5" s="936"/>
      <c r="T5" s="936"/>
      <c r="U5" s="936"/>
    </row>
    <row r="6" spans="2:21">
      <c r="B6" s="10">
        <v>2006</v>
      </c>
      <c r="C6" s="29" t="s">
        <v>225</v>
      </c>
      <c r="D6" s="10">
        <v>40</v>
      </c>
      <c r="E6" s="248">
        <v>52.8</v>
      </c>
      <c r="F6" s="249">
        <v>0.48</v>
      </c>
      <c r="G6" s="249">
        <v>0.08</v>
      </c>
      <c r="H6" s="249">
        <v>12.6</v>
      </c>
      <c r="I6" s="250">
        <v>16</v>
      </c>
      <c r="J6" s="251">
        <v>0.28000000000000003</v>
      </c>
      <c r="K6" s="252">
        <v>0.8</v>
      </c>
      <c r="L6" s="253">
        <v>4.4000000000000004E-2</v>
      </c>
      <c r="M6" s="254">
        <v>1.2E-2</v>
      </c>
      <c r="N6" s="252">
        <v>11.6</v>
      </c>
      <c r="O6" s="255">
        <v>0.92</v>
      </c>
      <c r="P6" s="255">
        <v>0</v>
      </c>
      <c r="Q6" s="936"/>
      <c r="R6" s="936"/>
      <c r="S6" s="936"/>
      <c r="T6" s="936"/>
      <c r="U6" s="936"/>
    </row>
    <row r="7" spans="2:21">
      <c r="B7" s="28"/>
      <c r="C7" s="28" t="s">
        <v>224</v>
      </c>
      <c r="D7" s="256">
        <v>133.75</v>
      </c>
      <c r="E7" s="257">
        <v>363.57500000000005</v>
      </c>
      <c r="F7" s="258">
        <v>5.6950000000000003</v>
      </c>
      <c r="G7" s="258">
        <v>0.84499999999999997</v>
      </c>
      <c r="H7" s="258">
        <v>78.502499999999998</v>
      </c>
      <c r="I7" s="259">
        <v>20.75</v>
      </c>
      <c r="J7" s="258">
        <v>0.96000000000000008</v>
      </c>
      <c r="K7" s="260">
        <v>0.8</v>
      </c>
      <c r="L7" s="261">
        <v>0.11200000000000002</v>
      </c>
      <c r="M7" s="262">
        <v>2.9000000000000001E-2</v>
      </c>
      <c r="N7" s="260">
        <v>11.6</v>
      </c>
      <c r="O7" s="263">
        <v>1.345</v>
      </c>
      <c r="P7" s="263">
        <v>1.23875</v>
      </c>
      <c r="Q7" s="28">
        <v>1.5</v>
      </c>
      <c r="R7" s="28">
        <v>0</v>
      </c>
      <c r="S7" s="28">
        <v>0</v>
      </c>
      <c r="T7" s="28">
        <v>0</v>
      </c>
      <c r="U7" s="28">
        <v>0</v>
      </c>
    </row>
    <row r="8" spans="2:21">
      <c r="D8" s="14"/>
      <c r="E8" s="14"/>
      <c r="F8" s="14"/>
      <c r="G8" s="14"/>
    </row>
    <row r="9" spans="2:21">
      <c r="C9" s="10"/>
      <c r="D9" s="17"/>
      <c r="E9" s="18"/>
      <c r="F9" s="17"/>
      <c r="G9" s="18"/>
      <c r="H9" s="11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2:21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</sheetData>
  <mergeCells count="1">
    <mergeCell ref="Q3:U6"/>
  </mergeCells>
  <phoneticPr fontId="1"/>
  <pageMargins left="0.7" right="0.7" top="0.75" bottom="0.75" header="0.3" footer="0.3"/>
  <pageSetup paperSize="9" scale="83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8.375" customWidth="1"/>
    <col min="4" max="16" width="11.125" customWidth="1"/>
    <col min="17" max="21" width="9" customWidth="1"/>
  </cols>
  <sheetData>
    <row r="1" spans="2:21">
      <c r="B1" t="s">
        <v>274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1039</v>
      </c>
      <c r="C3" s="29" t="s">
        <v>273</v>
      </c>
      <c r="D3" s="10">
        <v>200</v>
      </c>
      <c r="E3" s="248">
        <v>210</v>
      </c>
      <c r="F3" s="249">
        <v>5.2</v>
      </c>
      <c r="G3" s="249">
        <v>0.8</v>
      </c>
      <c r="H3" s="249">
        <v>43.2</v>
      </c>
      <c r="I3" s="250">
        <v>12</v>
      </c>
      <c r="J3" s="251">
        <v>0.4</v>
      </c>
      <c r="K3" s="252">
        <v>0</v>
      </c>
      <c r="L3" s="253">
        <v>0.04</v>
      </c>
      <c r="M3" s="254">
        <v>0.02</v>
      </c>
      <c r="N3" s="252">
        <v>0</v>
      </c>
      <c r="O3" s="255">
        <v>1.6</v>
      </c>
      <c r="P3" s="255">
        <v>0.6</v>
      </c>
      <c r="Q3" s="934"/>
      <c r="R3" s="934"/>
      <c r="S3" s="934"/>
      <c r="T3" s="934"/>
      <c r="U3" s="934"/>
    </row>
    <row r="4" spans="2:21">
      <c r="B4" s="10">
        <v>17021</v>
      </c>
      <c r="C4" s="29" t="s">
        <v>174</v>
      </c>
      <c r="D4" s="10">
        <v>300</v>
      </c>
      <c r="E4" s="248">
        <v>6</v>
      </c>
      <c r="F4" s="249">
        <v>0.9</v>
      </c>
      <c r="G4" s="249">
        <v>0</v>
      </c>
      <c r="H4" s="249">
        <v>0.9</v>
      </c>
      <c r="I4" s="250">
        <v>9</v>
      </c>
      <c r="J4" s="251">
        <v>0</v>
      </c>
      <c r="K4" s="252">
        <v>0</v>
      </c>
      <c r="L4" s="253">
        <v>0.03</v>
      </c>
      <c r="M4" s="254">
        <v>0.03</v>
      </c>
      <c r="N4" s="252">
        <v>0</v>
      </c>
      <c r="O4" s="255">
        <v>0</v>
      </c>
      <c r="P4" s="255">
        <v>0.3</v>
      </c>
      <c r="Q4" s="938"/>
      <c r="R4" s="938"/>
      <c r="S4" s="938"/>
      <c r="T4" s="938"/>
      <c r="U4" s="938"/>
    </row>
    <row r="5" spans="2:21">
      <c r="B5" s="10">
        <v>17008</v>
      </c>
      <c r="C5" s="29" t="s">
        <v>170</v>
      </c>
      <c r="D5" s="10">
        <v>30</v>
      </c>
      <c r="E5" s="248">
        <v>16.2</v>
      </c>
      <c r="F5" s="249">
        <v>1.71</v>
      </c>
      <c r="G5" s="249">
        <v>0</v>
      </c>
      <c r="H5" s="249">
        <v>2.34</v>
      </c>
      <c r="I5" s="250">
        <v>7.2</v>
      </c>
      <c r="J5" s="251">
        <v>0.33</v>
      </c>
      <c r="K5" s="252">
        <v>0</v>
      </c>
      <c r="L5" s="253">
        <v>1.4999999999999999E-2</v>
      </c>
      <c r="M5" s="254">
        <v>3.3000000000000002E-2</v>
      </c>
      <c r="N5" s="252">
        <v>0</v>
      </c>
      <c r="O5" s="255">
        <v>0</v>
      </c>
      <c r="P5" s="255">
        <v>4.8</v>
      </c>
      <c r="Q5" s="938"/>
      <c r="R5" s="938"/>
      <c r="S5" s="938"/>
      <c r="T5" s="938"/>
      <c r="U5" s="938"/>
    </row>
    <row r="6" spans="2:21">
      <c r="B6" s="10">
        <v>16025</v>
      </c>
      <c r="C6" s="29" t="s">
        <v>66</v>
      </c>
      <c r="D6" s="10">
        <v>20</v>
      </c>
      <c r="E6" s="248">
        <v>48.2</v>
      </c>
      <c r="F6" s="249">
        <v>0.06</v>
      </c>
      <c r="G6" s="249">
        <v>0</v>
      </c>
      <c r="H6" s="249">
        <v>8.64</v>
      </c>
      <c r="I6" s="250">
        <v>0.4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38"/>
      <c r="R6" s="938"/>
      <c r="S6" s="938"/>
      <c r="T6" s="938"/>
      <c r="U6" s="938"/>
    </row>
    <row r="7" spans="2:21">
      <c r="B7" s="10">
        <v>11221</v>
      </c>
      <c r="C7" s="29" t="s">
        <v>2219</v>
      </c>
      <c r="D7" s="10">
        <v>40</v>
      </c>
      <c r="E7" s="248">
        <v>80</v>
      </c>
      <c r="F7" s="249">
        <v>6.48</v>
      </c>
      <c r="G7" s="249">
        <v>5.6</v>
      </c>
      <c r="H7" s="249">
        <v>0</v>
      </c>
      <c r="I7" s="250">
        <v>2</v>
      </c>
      <c r="J7" s="251">
        <v>0.16</v>
      </c>
      <c r="K7" s="252">
        <v>15.6</v>
      </c>
      <c r="L7" s="253">
        <v>2.8000000000000004E-2</v>
      </c>
      <c r="M7" s="254">
        <v>7.1999999999999995E-2</v>
      </c>
      <c r="N7" s="252">
        <v>1.2</v>
      </c>
      <c r="O7" s="255">
        <v>0</v>
      </c>
      <c r="P7" s="255">
        <v>0.04</v>
      </c>
      <c r="Q7" s="938"/>
      <c r="R7" s="938"/>
      <c r="S7" s="938"/>
      <c r="T7" s="938"/>
      <c r="U7" s="938"/>
    </row>
    <row r="8" spans="2:21">
      <c r="B8" s="10">
        <v>4040</v>
      </c>
      <c r="C8" s="29" t="s">
        <v>67</v>
      </c>
      <c r="D8" s="10">
        <v>20</v>
      </c>
      <c r="E8" s="248">
        <v>77.2</v>
      </c>
      <c r="F8" s="249">
        <v>3.72</v>
      </c>
      <c r="G8" s="249">
        <v>6.62</v>
      </c>
      <c r="H8" s="249">
        <v>0.5</v>
      </c>
      <c r="I8" s="250">
        <v>60</v>
      </c>
      <c r="J8" s="251">
        <v>0.84</v>
      </c>
      <c r="K8" s="252">
        <v>0</v>
      </c>
      <c r="L8" s="253">
        <v>1.2E-2</v>
      </c>
      <c r="M8" s="254">
        <v>6.0000000000000001E-3</v>
      </c>
      <c r="N8" s="252">
        <v>0</v>
      </c>
      <c r="O8" s="255">
        <v>0.22</v>
      </c>
      <c r="P8" s="255">
        <v>0</v>
      </c>
      <c r="Q8" s="938"/>
      <c r="R8" s="938"/>
      <c r="S8" s="938"/>
      <c r="T8" s="938"/>
      <c r="U8" s="938"/>
    </row>
    <row r="9" spans="2:21">
      <c r="B9" s="10">
        <v>8011</v>
      </c>
      <c r="C9" s="29" t="s">
        <v>43</v>
      </c>
      <c r="D9" s="10">
        <v>10</v>
      </c>
      <c r="E9" s="248">
        <v>1.8</v>
      </c>
      <c r="F9" s="249">
        <v>0.3</v>
      </c>
      <c r="G9" s="249">
        <v>0.04</v>
      </c>
      <c r="H9" s="249">
        <v>0.49</v>
      </c>
      <c r="I9" s="250">
        <v>0.3</v>
      </c>
      <c r="J9" s="251">
        <v>0.03</v>
      </c>
      <c r="K9" s="252">
        <v>0</v>
      </c>
      <c r="L9" s="253">
        <v>0.01</v>
      </c>
      <c r="M9" s="254">
        <v>1.9E-2</v>
      </c>
      <c r="N9" s="252">
        <v>1</v>
      </c>
      <c r="O9" s="255">
        <v>0.35</v>
      </c>
      <c r="P9" s="255">
        <v>0</v>
      </c>
      <c r="Q9" s="938"/>
      <c r="R9" s="938"/>
      <c r="S9" s="938"/>
      <c r="T9" s="938"/>
      <c r="U9" s="938"/>
    </row>
    <row r="10" spans="2:21">
      <c r="B10" s="10">
        <v>10379</v>
      </c>
      <c r="C10" s="29" t="s">
        <v>270</v>
      </c>
      <c r="D10" s="10">
        <v>10</v>
      </c>
      <c r="E10" s="248">
        <v>9.5</v>
      </c>
      <c r="F10" s="249">
        <v>1.2</v>
      </c>
      <c r="G10" s="249">
        <v>0.09</v>
      </c>
      <c r="H10" s="249">
        <v>0.97</v>
      </c>
      <c r="I10" s="250">
        <v>2.5</v>
      </c>
      <c r="J10" s="251">
        <v>0.03</v>
      </c>
      <c r="K10" s="252">
        <v>0</v>
      </c>
      <c r="L10" s="253">
        <v>0</v>
      </c>
      <c r="M10" s="254">
        <v>1E-3</v>
      </c>
      <c r="N10" s="252">
        <v>0</v>
      </c>
      <c r="O10" s="255">
        <v>0</v>
      </c>
      <c r="P10" s="255">
        <v>0.25</v>
      </c>
      <c r="Q10" s="938"/>
      <c r="R10" s="938"/>
      <c r="S10" s="938"/>
      <c r="T10" s="938"/>
      <c r="U10" s="938"/>
    </row>
    <row r="11" spans="2:21">
      <c r="B11" s="10">
        <v>6227</v>
      </c>
      <c r="C11" s="29" t="s">
        <v>27</v>
      </c>
      <c r="D11" s="10">
        <v>10</v>
      </c>
      <c r="E11" s="248">
        <v>3.1</v>
      </c>
      <c r="F11" s="249">
        <v>0.15</v>
      </c>
      <c r="G11" s="249">
        <v>0.03</v>
      </c>
      <c r="H11" s="249">
        <v>0.7</v>
      </c>
      <c r="I11" s="250">
        <v>5.4</v>
      </c>
      <c r="J11" s="251">
        <v>7.0000000000000007E-2</v>
      </c>
      <c r="K11" s="252">
        <v>15</v>
      </c>
      <c r="L11" s="253">
        <v>5.0000000000000001E-3</v>
      </c>
      <c r="M11" s="254">
        <v>8.9999999999999993E-3</v>
      </c>
      <c r="N11" s="252">
        <v>3.1</v>
      </c>
      <c r="O11" s="255">
        <v>0.28999999999999998</v>
      </c>
      <c r="P11" s="255">
        <v>0</v>
      </c>
      <c r="Q11" s="938"/>
      <c r="R11" s="938"/>
      <c r="S11" s="938"/>
      <c r="T11" s="938"/>
      <c r="U11" s="938"/>
    </row>
    <row r="12" spans="2:21">
      <c r="B12" s="10">
        <v>12004</v>
      </c>
      <c r="C12" s="29" t="s">
        <v>1</v>
      </c>
      <c r="D12" s="10">
        <v>50</v>
      </c>
      <c r="E12" s="248">
        <v>75.5</v>
      </c>
      <c r="F12" s="249">
        <v>6.15</v>
      </c>
      <c r="G12" s="249">
        <v>5.15</v>
      </c>
      <c r="H12" s="249">
        <v>0.15</v>
      </c>
      <c r="I12" s="250">
        <v>25.5</v>
      </c>
      <c r="J12" s="251">
        <v>0.9</v>
      </c>
      <c r="K12" s="252">
        <v>75</v>
      </c>
      <c r="L12" s="253">
        <v>0.03</v>
      </c>
      <c r="M12" s="254">
        <v>0.215</v>
      </c>
      <c r="N12" s="252">
        <v>0</v>
      </c>
      <c r="O12" s="255">
        <v>0</v>
      </c>
      <c r="P12" s="255">
        <v>0.2</v>
      </c>
      <c r="Q12" s="938"/>
      <c r="R12" s="938"/>
      <c r="S12" s="938"/>
      <c r="T12" s="938"/>
      <c r="U12" s="938"/>
    </row>
    <row r="13" spans="2:21">
      <c r="B13" s="10">
        <v>17073</v>
      </c>
      <c r="C13" s="29" t="s">
        <v>179</v>
      </c>
      <c r="D13" s="10">
        <v>0.03</v>
      </c>
      <c r="E13" s="248">
        <v>0.12570000000000001</v>
      </c>
      <c r="F13" s="249">
        <v>4.8599999999999997E-3</v>
      </c>
      <c r="G13" s="249">
        <v>2.9099999999999998E-3</v>
      </c>
      <c r="H13" s="249">
        <v>2.0039999999999999E-2</v>
      </c>
      <c r="I13" s="250">
        <v>3.3000000000000002E-2</v>
      </c>
      <c r="J13" s="251">
        <v>3.63E-3</v>
      </c>
      <c r="K13" s="252">
        <v>0.21599999999999997</v>
      </c>
      <c r="L13" s="253">
        <v>1.2899999999999999E-4</v>
      </c>
      <c r="M13" s="254">
        <v>3.4499999999999998E-4</v>
      </c>
      <c r="N13" s="252">
        <v>0</v>
      </c>
      <c r="O13" s="255">
        <v>0</v>
      </c>
      <c r="P13" s="255">
        <v>0</v>
      </c>
      <c r="Q13" s="938"/>
      <c r="R13" s="938"/>
      <c r="S13" s="938"/>
      <c r="T13" s="938"/>
      <c r="U13" s="938"/>
    </row>
    <row r="14" spans="2:21">
      <c r="B14" s="28"/>
      <c r="C14" s="245" t="s">
        <v>220</v>
      </c>
      <c r="D14" s="256">
        <v>690.03</v>
      </c>
      <c r="E14" s="257">
        <v>527.62570000000005</v>
      </c>
      <c r="F14" s="258">
        <v>25.874859999999998</v>
      </c>
      <c r="G14" s="258">
        <v>18.332909999999998</v>
      </c>
      <c r="H14" s="258">
        <v>57.910040000000002</v>
      </c>
      <c r="I14" s="259">
        <v>124.333</v>
      </c>
      <c r="J14" s="258">
        <v>2.76363</v>
      </c>
      <c r="K14" s="260">
        <v>105.81599999999999</v>
      </c>
      <c r="L14" s="261">
        <v>0.17012900000000003</v>
      </c>
      <c r="M14" s="262">
        <v>0.40534500000000001</v>
      </c>
      <c r="N14" s="260">
        <v>5.3000000000000007</v>
      </c>
      <c r="O14" s="263">
        <v>2.46</v>
      </c>
      <c r="P14" s="263">
        <v>6.1899999999999995</v>
      </c>
      <c r="Q14" s="265">
        <v>1</v>
      </c>
      <c r="R14" s="265">
        <v>3</v>
      </c>
      <c r="S14" s="265">
        <v>0</v>
      </c>
      <c r="T14" s="265">
        <v>0</v>
      </c>
      <c r="U14" s="265">
        <v>0</v>
      </c>
    </row>
    <row r="15" spans="2:21">
      <c r="D15" s="14"/>
      <c r="E15" s="14"/>
      <c r="F15" s="14"/>
      <c r="G15" s="14"/>
    </row>
    <row r="16" spans="2:21">
      <c r="C16" s="10"/>
      <c r="D16" s="17"/>
      <c r="E16" s="18"/>
      <c r="F16" s="17"/>
      <c r="G16" s="18"/>
      <c r="H16" s="11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3:16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</sheetData>
  <mergeCells count="1">
    <mergeCell ref="Q3:U13"/>
  </mergeCells>
  <phoneticPr fontId="1"/>
  <pageMargins left="0.7" right="0.7" top="0.75" bottom="0.75" header="0.3" footer="0.3"/>
  <pageSetup paperSize="9" scale="83" orientation="landscape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5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8.8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1968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635">
        <v>1015</v>
      </c>
      <c r="C3" s="637" t="s">
        <v>17</v>
      </c>
      <c r="D3" s="22">
        <v>60</v>
      </c>
      <c r="E3" s="487">
        <v>220.8</v>
      </c>
      <c r="F3" s="488">
        <v>4.8</v>
      </c>
      <c r="G3" s="488">
        <v>1.02</v>
      </c>
      <c r="H3" s="488">
        <v>45.54</v>
      </c>
      <c r="I3" s="487">
        <v>13.8</v>
      </c>
      <c r="J3" s="489">
        <v>0.36</v>
      </c>
      <c r="K3" s="490">
        <v>0</v>
      </c>
      <c r="L3" s="491">
        <v>7.8000000000000014E-2</v>
      </c>
      <c r="M3" s="492">
        <v>2.4E-2</v>
      </c>
      <c r="N3" s="490">
        <v>0</v>
      </c>
      <c r="O3" s="493">
        <v>1.5</v>
      </c>
      <c r="P3" s="493">
        <v>0</v>
      </c>
      <c r="Q3" s="936"/>
      <c r="R3" s="936"/>
      <c r="S3" s="936"/>
      <c r="T3" s="936"/>
      <c r="U3" s="936"/>
    </row>
    <row r="4" spans="2:21">
      <c r="B4" s="636">
        <v>12004</v>
      </c>
      <c r="C4" s="637" t="s">
        <v>1</v>
      </c>
      <c r="D4" s="22">
        <v>30</v>
      </c>
      <c r="E4" s="487">
        <v>45.3</v>
      </c>
      <c r="F4" s="488">
        <v>3.69</v>
      </c>
      <c r="G4" s="488">
        <v>3.09</v>
      </c>
      <c r="H4" s="488">
        <v>0.09</v>
      </c>
      <c r="I4" s="487">
        <v>15.3</v>
      </c>
      <c r="J4" s="489">
        <v>0.54</v>
      </c>
      <c r="K4" s="490">
        <v>45</v>
      </c>
      <c r="L4" s="491">
        <v>1.7999999999999999E-2</v>
      </c>
      <c r="M4" s="492">
        <v>0.129</v>
      </c>
      <c r="N4" s="490">
        <v>0</v>
      </c>
      <c r="O4" s="493">
        <v>0</v>
      </c>
      <c r="P4" s="493">
        <v>0.12</v>
      </c>
      <c r="Q4" s="936"/>
      <c r="R4" s="936"/>
      <c r="S4" s="936"/>
      <c r="T4" s="936"/>
      <c r="U4" s="936"/>
    </row>
    <row r="5" spans="2:21">
      <c r="B5" s="636">
        <v>14006</v>
      </c>
      <c r="C5" s="637" t="s">
        <v>15</v>
      </c>
      <c r="D5" s="22">
        <v>14</v>
      </c>
      <c r="E5" s="487">
        <v>128.94</v>
      </c>
      <c r="F5" s="488">
        <v>0</v>
      </c>
      <c r="G5" s="488">
        <v>14</v>
      </c>
      <c r="H5" s="488">
        <v>0</v>
      </c>
      <c r="I5" s="487">
        <v>0</v>
      </c>
      <c r="J5" s="489">
        <v>0</v>
      </c>
      <c r="K5" s="490">
        <v>0</v>
      </c>
      <c r="L5" s="491">
        <v>0</v>
      </c>
      <c r="M5" s="492">
        <v>0</v>
      </c>
      <c r="N5" s="490">
        <v>0</v>
      </c>
      <c r="O5" s="493">
        <v>0</v>
      </c>
      <c r="P5" s="493">
        <v>0</v>
      </c>
      <c r="Q5" s="936"/>
      <c r="R5" s="936"/>
      <c r="S5" s="936"/>
      <c r="T5" s="936"/>
      <c r="U5" s="936"/>
    </row>
    <row r="6" spans="2:21">
      <c r="B6" s="636">
        <v>3003</v>
      </c>
      <c r="C6" s="637" t="s">
        <v>4</v>
      </c>
      <c r="D6" s="22">
        <v>80</v>
      </c>
      <c r="E6" s="487">
        <v>307.2</v>
      </c>
      <c r="F6" s="488">
        <v>0</v>
      </c>
      <c r="G6" s="488">
        <v>0</v>
      </c>
      <c r="H6" s="488">
        <v>79.36</v>
      </c>
      <c r="I6" s="487">
        <v>0.8</v>
      </c>
      <c r="J6" s="489">
        <v>0</v>
      </c>
      <c r="K6" s="490">
        <v>0</v>
      </c>
      <c r="L6" s="491">
        <v>0</v>
      </c>
      <c r="M6" s="492">
        <v>0</v>
      </c>
      <c r="N6" s="490">
        <v>0</v>
      </c>
      <c r="O6" s="493">
        <v>0</v>
      </c>
      <c r="P6" s="493">
        <v>0</v>
      </c>
      <c r="Q6" s="936"/>
      <c r="R6" s="936"/>
      <c r="S6" s="936"/>
      <c r="T6" s="936"/>
      <c r="U6" s="936"/>
    </row>
    <row r="7" spans="2:21">
      <c r="B7" s="636">
        <v>3016</v>
      </c>
      <c r="C7" s="29" t="s">
        <v>29</v>
      </c>
      <c r="D7" s="22">
        <v>50</v>
      </c>
      <c r="E7" s="487">
        <v>164</v>
      </c>
      <c r="F7" s="488">
        <v>0</v>
      </c>
      <c r="G7" s="488">
        <v>0</v>
      </c>
      <c r="H7" s="488">
        <v>42.5</v>
      </c>
      <c r="I7" s="487">
        <v>0</v>
      </c>
      <c r="J7" s="489">
        <v>0.05</v>
      </c>
      <c r="K7" s="490">
        <v>0</v>
      </c>
      <c r="L7" s="491">
        <v>0</v>
      </c>
      <c r="M7" s="492">
        <v>0</v>
      </c>
      <c r="N7" s="490">
        <v>0</v>
      </c>
      <c r="O7" s="493">
        <v>0</v>
      </c>
      <c r="P7" s="493">
        <v>0</v>
      </c>
      <c r="Q7" s="936"/>
      <c r="R7" s="936"/>
      <c r="S7" s="936"/>
      <c r="T7" s="936"/>
      <c r="U7" s="936"/>
    </row>
    <row r="8" spans="2:21">
      <c r="B8" s="10">
        <v>7117</v>
      </c>
      <c r="C8" s="29" t="s">
        <v>30</v>
      </c>
      <c r="D8" s="22">
        <v>20</v>
      </c>
      <c r="E8" s="487">
        <v>60.2</v>
      </c>
      <c r="F8" s="488">
        <v>0.54</v>
      </c>
      <c r="G8" s="488">
        <v>0.04</v>
      </c>
      <c r="H8" s="488">
        <v>16.14</v>
      </c>
      <c r="I8" s="487">
        <v>13</v>
      </c>
      <c r="J8" s="489">
        <v>0.46</v>
      </c>
      <c r="K8" s="490">
        <v>0.2</v>
      </c>
      <c r="L8" s="491">
        <v>2.4E-2</v>
      </c>
      <c r="M8" s="492">
        <v>6.0000000000000001E-3</v>
      </c>
      <c r="N8" s="490">
        <v>0</v>
      </c>
      <c r="O8" s="493">
        <v>0.82</v>
      </c>
      <c r="P8" s="493">
        <v>0</v>
      </c>
      <c r="Q8" s="936"/>
      <c r="R8" s="936"/>
      <c r="S8" s="936"/>
      <c r="T8" s="936"/>
      <c r="U8" s="936"/>
    </row>
    <row r="9" spans="2:21">
      <c r="B9" s="40">
        <v>5017</v>
      </c>
      <c r="C9" s="242" t="s">
        <v>31</v>
      </c>
      <c r="D9" s="171">
        <v>6</v>
      </c>
      <c r="E9" s="638">
        <v>34.68</v>
      </c>
      <c r="F9" s="387">
        <v>1.1880000000000002</v>
      </c>
      <c r="G9" s="387">
        <v>3.1139999999999999</v>
      </c>
      <c r="H9" s="387">
        <v>1.1039999999999999</v>
      </c>
      <c r="I9" s="638">
        <v>72</v>
      </c>
      <c r="J9" s="387">
        <v>0.57599999999999996</v>
      </c>
      <c r="K9" s="388">
        <v>0.06</v>
      </c>
      <c r="L9" s="389">
        <v>5.6999999999999995E-2</v>
      </c>
      <c r="M9" s="390">
        <v>1.4999999999999999E-2</v>
      </c>
      <c r="N9" s="388">
        <v>0</v>
      </c>
      <c r="O9" s="391">
        <v>0.64800000000000013</v>
      </c>
      <c r="P9" s="391">
        <v>0</v>
      </c>
      <c r="Q9" s="937"/>
      <c r="R9" s="937"/>
      <c r="S9" s="937"/>
      <c r="T9" s="937"/>
      <c r="U9" s="937"/>
    </row>
    <row r="10" spans="2:21">
      <c r="C10" s="29" t="s">
        <v>12</v>
      </c>
      <c r="D10" s="22">
        <v>260</v>
      </c>
      <c r="E10" s="487">
        <v>961.12</v>
      </c>
      <c r="F10" s="488">
        <v>10.218000000000002</v>
      </c>
      <c r="G10" s="488">
        <v>21.263999999999999</v>
      </c>
      <c r="H10" s="488">
        <v>184.73400000000001</v>
      </c>
      <c r="I10" s="487">
        <v>114.9</v>
      </c>
      <c r="J10" s="489">
        <v>1.9860000000000002</v>
      </c>
      <c r="K10" s="490">
        <v>45.260000000000005</v>
      </c>
      <c r="L10" s="491">
        <v>0.17700000000000002</v>
      </c>
      <c r="M10" s="492">
        <v>0.17399999999999999</v>
      </c>
      <c r="N10" s="490">
        <v>0</v>
      </c>
      <c r="O10" s="493">
        <v>2.968</v>
      </c>
      <c r="P10" s="493">
        <v>0.12</v>
      </c>
      <c r="Q10" s="1" t="s">
        <v>300</v>
      </c>
      <c r="R10" s="1" t="s">
        <v>300</v>
      </c>
      <c r="S10" s="1" t="s">
        <v>300</v>
      </c>
      <c r="T10" s="1" t="s">
        <v>300</v>
      </c>
      <c r="U10" s="1" t="s">
        <v>300</v>
      </c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2:21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</sheetData>
  <mergeCells count="1">
    <mergeCell ref="Q3:U9"/>
  </mergeCells>
  <phoneticPr fontId="1"/>
  <pageMargins left="0.7" right="0.7" top="0.75" bottom="0.75" header="0.3" footer="0.3"/>
  <pageSetup paperSize="9" scale="81" orientation="landscape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1696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1015</v>
      </c>
      <c r="C3" s="29" t="s">
        <v>17</v>
      </c>
      <c r="D3" s="10">
        <v>120</v>
      </c>
      <c r="E3" s="461">
        <f ca="1">'[2]1'!E$16*$F3/100</f>
        <v>441.6</v>
      </c>
      <c r="F3" s="462">
        <f ca="1">'[2]1'!G$16*$F3/100</f>
        <v>9.6</v>
      </c>
      <c r="G3" s="462">
        <f ca="1">'[2]1'!I$16*$F3/100</f>
        <v>2.04</v>
      </c>
      <c r="H3" s="462">
        <f ca="1">'[2]1'!K$16*$F3/100</f>
        <v>91.08</v>
      </c>
      <c r="I3" s="461">
        <f ca="1">'[2]1'!O$16*$F3/100</f>
        <v>27.6</v>
      </c>
      <c r="J3" s="471">
        <f ca="1">'[2]1'!R$16*$F3/100</f>
        <v>0.72</v>
      </c>
      <c r="K3" s="472">
        <f ca="1">'[2]1'!AE$16*$F3/100</f>
        <v>0</v>
      </c>
      <c r="L3" s="473">
        <f ca="1">'[2]1'!AM$16*$F3/100</f>
        <v>0.15600000000000003</v>
      </c>
      <c r="M3" s="474">
        <f ca="1">'[2]1'!AN$16*$F3/100</f>
        <v>4.8000000000000001E-2</v>
      </c>
      <c r="N3" s="472">
        <f ca="1">'[2]1'!AV$16*$F3/100</f>
        <v>0</v>
      </c>
      <c r="O3" s="475">
        <f ca="1">'[2]1'!BC$16*$F3/100</f>
        <v>3</v>
      </c>
      <c r="P3" s="475">
        <f ca="1">'[2]1'!BD$16*$F3/100</f>
        <v>0</v>
      </c>
      <c r="Q3" s="936"/>
      <c r="R3" s="936"/>
      <c r="S3" s="936"/>
      <c r="T3" s="936"/>
      <c r="U3" s="936"/>
    </row>
    <row r="4" spans="2:21">
      <c r="B4" s="10">
        <v>17084</v>
      </c>
      <c r="C4" s="29" t="s">
        <v>34</v>
      </c>
      <c r="D4" s="186">
        <v>6</v>
      </c>
      <c r="E4" s="461">
        <f ca="1">'[2]17'!E$87*$F4/100</f>
        <v>7.62</v>
      </c>
      <c r="F4" s="462">
        <f ca="1">'[2]17'!G$87*$F4/100</f>
        <v>0</v>
      </c>
      <c r="G4" s="462">
        <f ca="1">'[2]17'!I$87*$F4/100</f>
        <v>7.1999999999999995E-2</v>
      </c>
      <c r="H4" s="462">
        <f ca="1">'[2]17'!K$87*$F4/100</f>
        <v>1.74</v>
      </c>
      <c r="I4" s="461">
        <f ca="1">'[2]17'!O$87*$F4/100</f>
        <v>144</v>
      </c>
      <c r="J4" s="471">
        <f ca="1">'[2]17'!R$87*$F4/100</f>
        <v>6.000000000000001E-3</v>
      </c>
      <c r="K4" s="472">
        <f ca="1">'[2]17'!AE$87*$F4/100</f>
        <v>0</v>
      </c>
      <c r="L4" s="473">
        <f ca="1">'[2]17'!AM$87*$F4/100</f>
        <v>0</v>
      </c>
      <c r="M4" s="474">
        <f ca="1">'[2]17'!AN$87*$F4/100</f>
        <v>0</v>
      </c>
      <c r="N4" s="472">
        <f ca="1">'[2]17'!AV$87*$F4/100</f>
        <v>0</v>
      </c>
      <c r="O4" s="475">
        <f ca="1">'[2]17'!BC$87*$F4/100</f>
        <v>0</v>
      </c>
      <c r="P4" s="475">
        <f ca="1">'[2]17'!BD$87*$F4/100</f>
        <v>1.038</v>
      </c>
      <c r="Q4" s="936"/>
      <c r="R4" s="936"/>
      <c r="S4" s="936"/>
      <c r="T4" s="936"/>
      <c r="U4" s="936"/>
    </row>
    <row r="5" spans="2:21">
      <c r="B5" s="10">
        <v>14016</v>
      </c>
      <c r="C5" s="29" t="s">
        <v>339</v>
      </c>
      <c r="D5" s="10">
        <v>8</v>
      </c>
      <c r="E5" s="461">
        <f ca="1">'[2]14'!E$20*$F5/100</f>
        <v>75.28</v>
      </c>
      <c r="F5" s="462">
        <f ca="1">'[2]14'!G$20*$F5/100</f>
        <v>0</v>
      </c>
      <c r="G5" s="462">
        <f ca="1">'[2]14'!I$20*$F5/100</f>
        <v>8</v>
      </c>
      <c r="H5" s="462">
        <f ca="1">'[2]14'!K$20*$F5/100</f>
        <v>0</v>
      </c>
      <c r="I5" s="461">
        <f ca="1">'[2]14'!O$20*$F5/100</f>
        <v>0</v>
      </c>
      <c r="J5" s="471">
        <f ca="1">'[2]14'!R$20*$F5/100</f>
        <v>0</v>
      </c>
      <c r="K5" s="472">
        <f ca="1">'[2]14'!AE$20*$F5/100</f>
        <v>0</v>
      </c>
      <c r="L5" s="473">
        <f ca="1">'[2]14'!AM$20*$F5/100</f>
        <v>0</v>
      </c>
      <c r="M5" s="474">
        <f ca="1">'[2]14'!AN$20*$F5/100</f>
        <v>0</v>
      </c>
      <c r="N5" s="472">
        <f ca="1">'[2]14'!AV$20*$F5/100</f>
        <v>0</v>
      </c>
      <c r="O5" s="475">
        <f ca="1">'[2]14'!BC$20*$F5/100</f>
        <v>0</v>
      </c>
      <c r="P5" s="475">
        <f ca="1">'[2]14'!BD$20*$F5/100</f>
        <v>0</v>
      </c>
      <c r="Q5" s="936"/>
      <c r="R5" s="936"/>
      <c r="S5" s="936"/>
      <c r="T5" s="936"/>
      <c r="U5" s="936"/>
    </row>
    <row r="6" spans="2:21">
      <c r="B6" s="10">
        <v>3003</v>
      </c>
      <c r="C6" s="29" t="s">
        <v>4</v>
      </c>
      <c r="D6" s="10">
        <v>50</v>
      </c>
      <c r="E6" s="461">
        <f ca="1">'[2]3'!E$4*$F6/100</f>
        <v>192</v>
      </c>
      <c r="F6" s="462">
        <f ca="1">'[2]3'!G$4*$F6/100</f>
        <v>0</v>
      </c>
      <c r="G6" s="462">
        <f ca="1">'[2]3'!I$4*$F6/100</f>
        <v>0</v>
      </c>
      <c r="H6" s="462">
        <f ca="1">'[2]3'!K$4*$F6/100</f>
        <v>49.6</v>
      </c>
      <c r="I6" s="461">
        <f ca="1">'[2]3'!O$4*$F6/100</f>
        <v>0.5</v>
      </c>
      <c r="J6" s="471">
        <f ca="1">'[2]3'!R$4*$F6/100</f>
        <v>0</v>
      </c>
      <c r="K6" s="472">
        <f ca="1">'[2]3'!AE$4*$F6/100</f>
        <v>0</v>
      </c>
      <c r="L6" s="473">
        <f ca="1">'[2]3'!AM$4*$F6/100</f>
        <v>0</v>
      </c>
      <c r="M6" s="474">
        <f ca="1">'[2]3'!AN$4*$F6/100</f>
        <v>0</v>
      </c>
      <c r="N6" s="472">
        <f ca="1">'[2]3'!AV$4*$F6/100</f>
        <v>0</v>
      </c>
      <c r="O6" s="475">
        <f ca="1">'[2]3'!BC$4*$F6/100</f>
        <v>0</v>
      </c>
      <c r="P6" s="475">
        <f ca="1">'[2]3'!BD$4*$F6/100</f>
        <v>0</v>
      </c>
      <c r="Q6" s="936"/>
      <c r="R6" s="936"/>
      <c r="S6" s="936"/>
      <c r="T6" s="936"/>
      <c r="U6" s="936"/>
    </row>
    <row r="7" spans="2:21">
      <c r="B7" s="10">
        <v>12004</v>
      </c>
      <c r="C7" s="29" t="s">
        <v>1</v>
      </c>
      <c r="D7" s="10">
        <v>40</v>
      </c>
      <c r="E7" s="461">
        <f ca="1">'[2]12'!E$5*$F7/100</f>
        <v>60.4</v>
      </c>
      <c r="F7" s="462">
        <f ca="1">'[2]12'!G$5*$F7/100</f>
        <v>4.92</v>
      </c>
      <c r="G7" s="462">
        <f ca="1">'[2]12'!I$5*$F7/100</f>
        <v>4.12</v>
      </c>
      <c r="H7" s="462">
        <f ca="1">'[2]12'!K$5*$F7/100</f>
        <v>0.12</v>
      </c>
      <c r="I7" s="461">
        <f ca="1">'[2]12'!O$5*$F7/100</f>
        <v>20.399999999999999</v>
      </c>
      <c r="J7" s="471">
        <f ca="1">'[2]12'!R$5*$F7/100</f>
        <v>0.72</v>
      </c>
      <c r="K7" s="472">
        <f ca="1">'[2]12'!AE$5*$F7/100</f>
        <v>60</v>
      </c>
      <c r="L7" s="473">
        <f ca="1">'[2]12'!AM$5*$F7/100</f>
        <v>2.4E-2</v>
      </c>
      <c r="M7" s="474">
        <f ca="1">'[2]12'!AN$5*$F7/100</f>
        <v>0.17199999999999999</v>
      </c>
      <c r="N7" s="472">
        <f ca="1">'[2]12'!AV$5*$F7/100</f>
        <v>0</v>
      </c>
      <c r="O7" s="475">
        <f ca="1">'[2]12'!BC$5*$F7/100</f>
        <v>0</v>
      </c>
      <c r="P7" s="475">
        <f ca="1">'[2]12'!BD$5*$F7/100</f>
        <v>0.16</v>
      </c>
      <c r="Q7" s="936"/>
      <c r="R7" s="936"/>
      <c r="S7" s="936"/>
      <c r="T7" s="936"/>
      <c r="U7" s="936"/>
    </row>
    <row r="8" spans="2:21">
      <c r="B8" s="10">
        <v>12014</v>
      </c>
      <c r="C8" s="29" t="s">
        <v>72</v>
      </c>
      <c r="D8" s="10">
        <v>30</v>
      </c>
      <c r="E8" s="461">
        <f ca="1">'[2]12'!E$15*$F8/100</f>
        <v>14.1</v>
      </c>
      <c r="F8" s="462">
        <f ca="1">'[2]12'!G$15*$F8/100</f>
        <v>3.15</v>
      </c>
      <c r="G8" s="462">
        <f ca="1">'[2]12'!I$15*$F8/100</f>
        <v>0</v>
      </c>
      <c r="H8" s="462">
        <f ca="1">'[2]12'!K$15*$F8/100</f>
        <v>0.12</v>
      </c>
      <c r="I8" s="461">
        <f ca="1">'[2]12'!O$15*$F8/100</f>
        <v>1.8</v>
      </c>
      <c r="J8" s="471">
        <f ca="1">'[2]12'!R$15*$F8/100</f>
        <v>0</v>
      </c>
      <c r="K8" s="472">
        <f ca="1">'[2]12'!AE$15*$F8/100</f>
        <v>0</v>
      </c>
      <c r="L8" s="473">
        <f ca="1">'[2]12'!AM$15*$F8/100</f>
        <v>0</v>
      </c>
      <c r="M8" s="474">
        <f ca="1">'[2]12'!AN$15*$F8/100</f>
        <v>0.11700000000000001</v>
      </c>
      <c r="N8" s="472">
        <f ca="1">'[2]12'!AV$15*$F8/100</f>
        <v>0</v>
      </c>
      <c r="O8" s="475">
        <f ca="1">'[2]12'!BC$15*$F8/100</f>
        <v>0</v>
      </c>
      <c r="P8" s="475">
        <f ca="1">'[2]12'!BD$15*$F8/100</f>
        <v>0.15</v>
      </c>
      <c r="Q8" s="936"/>
      <c r="R8" s="936"/>
      <c r="S8" s="936"/>
      <c r="T8" s="936"/>
      <c r="U8" s="936"/>
    </row>
    <row r="9" spans="2:21">
      <c r="B9" s="10">
        <v>5017</v>
      </c>
      <c r="C9" s="29" t="s">
        <v>1139</v>
      </c>
      <c r="D9" s="10">
        <v>30</v>
      </c>
      <c r="E9" s="461">
        <f ca="1">'[2]5'!E$20*$F9/100</f>
        <v>173.4</v>
      </c>
      <c r="F9" s="462">
        <f ca="1">'[2]5'!G$20*$F9/100</f>
        <v>5.94</v>
      </c>
      <c r="G9" s="462">
        <f ca="1">'[2]5'!I$20*$F9/100</f>
        <v>15.57</v>
      </c>
      <c r="H9" s="462">
        <f ca="1">'[2]5'!K$20*$F9/100</f>
        <v>5.52</v>
      </c>
      <c r="I9" s="461">
        <f ca="1">'[2]5'!O$20*$F9/100</f>
        <v>360</v>
      </c>
      <c r="J9" s="471">
        <f ca="1">'[2]5'!R$20*$F9/100</f>
        <v>2.88</v>
      </c>
      <c r="K9" s="472">
        <f ca="1">'[2]5'!AE$20*$F9/100</f>
        <v>0.3</v>
      </c>
      <c r="L9" s="473">
        <f ca="1">'[2]5'!AM$20*$F9/100</f>
        <v>0.28499999999999998</v>
      </c>
      <c r="M9" s="474">
        <f ca="1">'[2]5'!AN$20*$F9/100</f>
        <v>7.4999999999999997E-2</v>
      </c>
      <c r="N9" s="472">
        <f ca="1">'[2]5'!AV$20*$F9/100</f>
        <v>0</v>
      </c>
      <c r="O9" s="475">
        <f ca="1">'[2]5'!BC$20*$F9/100</f>
        <v>3.24</v>
      </c>
      <c r="P9" s="475">
        <f ca="1">'[2]5'!BD$20*$F9/100</f>
        <v>0</v>
      </c>
      <c r="Q9" s="936"/>
      <c r="R9" s="936"/>
      <c r="S9" s="936"/>
      <c r="T9" s="936"/>
      <c r="U9" s="936"/>
    </row>
    <row r="10" spans="2:21">
      <c r="B10" s="40">
        <v>14006</v>
      </c>
      <c r="C10" s="242" t="s">
        <v>15</v>
      </c>
      <c r="D10" s="266">
        <v>45</v>
      </c>
      <c r="E10" s="269">
        <f ca="1">'[2]14'!E$8*$F10/100</f>
        <v>414.45</v>
      </c>
      <c r="F10" s="268">
        <f ca="1">'[2]14'!G$8*$F10/100</f>
        <v>0</v>
      </c>
      <c r="G10" s="268">
        <f ca="1">'[2]14'!I$8*$F10/100</f>
        <v>45</v>
      </c>
      <c r="H10" s="268">
        <f ca="1">'[2]14'!K$8*$F10/100</f>
        <v>0</v>
      </c>
      <c r="I10" s="269">
        <f ca="1">'[2]14'!O$8*$F10/100</f>
        <v>0</v>
      </c>
      <c r="J10" s="268">
        <f ca="1">'[2]14'!R$8*$F10/100</f>
        <v>0</v>
      </c>
      <c r="K10" s="270">
        <f ca="1">'[2]14'!AE$8*$F10/100</f>
        <v>0</v>
      </c>
      <c r="L10" s="271">
        <f ca="1">'[2]14'!AM$8*$F10/100</f>
        <v>0</v>
      </c>
      <c r="M10" s="272">
        <f ca="1">'[2]14'!AN$8*$F10/100</f>
        <v>0</v>
      </c>
      <c r="N10" s="270">
        <f ca="1">'[2]14'!AV$8*$F10/100</f>
        <v>0</v>
      </c>
      <c r="O10" s="273">
        <f ca="1">'[2]14'!BC$8*$F10/100</f>
        <v>0</v>
      </c>
      <c r="P10" s="273">
        <f ca="1">'[2]14'!BD$8*$F10/100</f>
        <v>0</v>
      </c>
      <c r="Q10" s="937"/>
      <c r="R10" s="937"/>
      <c r="S10" s="937"/>
      <c r="T10" s="937"/>
      <c r="U10" s="937"/>
    </row>
    <row r="11" spans="2:21">
      <c r="C11" s="29" t="s">
        <v>12</v>
      </c>
      <c r="D11" s="10">
        <f t="shared" ref="D11:P11" si="0">SUM(D3:D10)</f>
        <v>329</v>
      </c>
      <c r="E11" s="461">
        <f t="shared" ca="1" si="0"/>
        <v>1378.85</v>
      </c>
      <c r="F11" s="462">
        <f t="shared" ca="1" si="0"/>
        <v>23.61</v>
      </c>
      <c r="G11" s="462">
        <f t="shared" ca="1" si="0"/>
        <v>74.801999999999992</v>
      </c>
      <c r="H11" s="462">
        <f t="shared" ca="1" si="0"/>
        <v>148.18</v>
      </c>
      <c r="I11" s="461">
        <f t="shared" ca="1" si="0"/>
        <v>554.29999999999995</v>
      </c>
      <c r="J11" s="471">
        <f t="shared" ca="1" si="0"/>
        <v>4.3259999999999996</v>
      </c>
      <c r="K11" s="472">
        <f t="shared" ca="1" si="0"/>
        <v>60.3</v>
      </c>
      <c r="L11" s="473">
        <f t="shared" ca="1" si="0"/>
        <v>0.46499999999999997</v>
      </c>
      <c r="M11" s="474">
        <f t="shared" ca="1" si="0"/>
        <v>0.41199999999999998</v>
      </c>
      <c r="N11" s="472">
        <f t="shared" ca="1" si="0"/>
        <v>0</v>
      </c>
      <c r="O11" s="475">
        <f t="shared" ca="1" si="0"/>
        <v>6.24</v>
      </c>
      <c r="P11" s="475">
        <f t="shared" ca="1" si="0"/>
        <v>1.3479999999999999</v>
      </c>
      <c r="Q11" s="1" t="s">
        <v>300</v>
      </c>
      <c r="R11" s="1" t="s">
        <v>300</v>
      </c>
      <c r="S11" s="1" t="s">
        <v>300</v>
      </c>
      <c r="T11" s="1" t="s">
        <v>300</v>
      </c>
      <c r="U11" s="1" t="s">
        <v>300</v>
      </c>
    </row>
    <row r="12" spans="2:21">
      <c r="D12" s="14"/>
      <c r="E12" s="14"/>
      <c r="F12" s="14"/>
      <c r="G12" s="14"/>
    </row>
    <row r="13" spans="2:21">
      <c r="C13" s="10"/>
      <c r="D13" s="17"/>
      <c r="E13" s="18"/>
      <c r="F13" s="17"/>
      <c r="G13" s="18"/>
      <c r="H13" s="11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3:16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</sheetData>
  <mergeCells count="1">
    <mergeCell ref="Q3:U10"/>
  </mergeCells>
  <phoneticPr fontId="1"/>
  <pageMargins left="0.7" right="0.7" top="0.75" bottom="0.75" header="0.3" footer="0.3"/>
  <pageSetup paperSize="9" scale="81" orientation="landscape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3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1697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14022</v>
      </c>
      <c r="C3" s="29" t="s">
        <v>32</v>
      </c>
      <c r="D3" s="10">
        <v>50</v>
      </c>
      <c r="E3" s="461">
        <v>460.5</v>
      </c>
      <c r="F3" s="462">
        <v>0</v>
      </c>
      <c r="G3" s="462">
        <v>50</v>
      </c>
      <c r="H3" s="462">
        <v>0</v>
      </c>
      <c r="I3" s="461">
        <v>0</v>
      </c>
      <c r="J3" s="471">
        <v>0</v>
      </c>
      <c r="K3" s="472">
        <v>0</v>
      </c>
      <c r="L3" s="473">
        <v>0</v>
      </c>
      <c r="M3" s="474">
        <v>0</v>
      </c>
      <c r="N3" s="472">
        <v>0</v>
      </c>
      <c r="O3" s="475">
        <v>0</v>
      </c>
      <c r="P3" s="475">
        <v>0</v>
      </c>
      <c r="Q3" s="936"/>
      <c r="R3" s="936"/>
      <c r="S3" s="936"/>
      <c r="T3" s="936"/>
      <c r="U3" s="936"/>
    </row>
    <row r="4" spans="2:21">
      <c r="B4" s="10">
        <v>3003</v>
      </c>
      <c r="C4" s="29" t="s">
        <v>4</v>
      </c>
      <c r="D4" s="10">
        <v>50</v>
      </c>
      <c r="E4" s="461">
        <v>192</v>
      </c>
      <c r="F4" s="462">
        <v>0</v>
      </c>
      <c r="G4" s="462">
        <v>0</v>
      </c>
      <c r="H4" s="462">
        <v>49.6</v>
      </c>
      <c r="I4" s="461">
        <v>0.5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10">
        <v>12004</v>
      </c>
      <c r="C5" s="29" t="s">
        <v>1</v>
      </c>
      <c r="D5" s="10">
        <v>30</v>
      </c>
      <c r="E5" s="461">
        <v>45.3</v>
      </c>
      <c r="F5" s="462">
        <v>3.69</v>
      </c>
      <c r="G5" s="462">
        <v>3.09</v>
      </c>
      <c r="H5" s="462">
        <v>0.09</v>
      </c>
      <c r="I5" s="461">
        <v>15.3</v>
      </c>
      <c r="J5" s="471">
        <v>0.54</v>
      </c>
      <c r="K5" s="472">
        <v>45</v>
      </c>
      <c r="L5" s="473">
        <v>1.7999999999999999E-2</v>
      </c>
      <c r="M5" s="474">
        <v>0.129</v>
      </c>
      <c r="N5" s="472">
        <v>0</v>
      </c>
      <c r="O5" s="475">
        <v>0</v>
      </c>
      <c r="P5" s="475">
        <v>0.12</v>
      </c>
      <c r="Q5" s="936"/>
      <c r="R5" s="936"/>
      <c r="S5" s="936"/>
      <c r="T5" s="936"/>
      <c r="U5" s="936"/>
    </row>
    <row r="6" spans="2:21">
      <c r="B6" s="10">
        <v>5001</v>
      </c>
      <c r="C6" s="29" t="s">
        <v>33</v>
      </c>
      <c r="D6" s="10">
        <v>15</v>
      </c>
      <c r="E6" s="461">
        <v>89.7</v>
      </c>
      <c r="F6" s="462">
        <v>2.79</v>
      </c>
      <c r="G6" s="462">
        <v>8.1300000000000008</v>
      </c>
      <c r="H6" s="462">
        <v>2.9550000000000001</v>
      </c>
      <c r="I6" s="461">
        <v>34.5</v>
      </c>
      <c r="J6" s="471">
        <v>0.70499999999999996</v>
      </c>
      <c r="K6" s="472">
        <v>0.15</v>
      </c>
      <c r="L6" s="473">
        <v>3.5999999999999997E-2</v>
      </c>
      <c r="M6" s="474">
        <v>0.13800000000000001</v>
      </c>
      <c r="N6" s="472">
        <v>0</v>
      </c>
      <c r="O6" s="475">
        <v>1.56</v>
      </c>
      <c r="P6" s="475">
        <v>0</v>
      </c>
      <c r="Q6" s="936"/>
      <c r="R6" s="936"/>
      <c r="S6" s="936"/>
      <c r="T6" s="936"/>
      <c r="U6" s="936"/>
    </row>
    <row r="7" spans="2:21">
      <c r="B7" s="10">
        <v>1015</v>
      </c>
      <c r="C7" s="29" t="s">
        <v>17</v>
      </c>
      <c r="D7" s="10">
        <v>100</v>
      </c>
      <c r="E7" s="461">
        <v>368</v>
      </c>
      <c r="F7" s="462">
        <v>8</v>
      </c>
      <c r="G7" s="462">
        <v>1.7</v>
      </c>
      <c r="H7" s="462">
        <v>75.900000000000006</v>
      </c>
      <c r="I7" s="461">
        <v>23</v>
      </c>
      <c r="J7" s="471">
        <v>0.6</v>
      </c>
      <c r="K7" s="472">
        <v>0</v>
      </c>
      <c r="L7" s="473">
        <v>0.13</v>
      </c>
      <c r="M7" s="474">
        <v>0.04</v>
      </c>
      <c r="N7" s="472">
        <v>0</v>
      </c>
      <c r="O7" s="475">
        <v>2.5</v>
      </c>
      <c r="P7" s="475">
        <v>0</v>
      </c>
      <c r="Q7" s="936"/>
      <c r="R7" s="936"/>
      <c r="S7" s="936"/>
      <c r="T7" s="936"/>
      <c r="U7" s="936"/>
    </row>
    <row r="8" spans="2:21">
      <c r="B8" s="10">
        <v>17084</v>
      </c>
      <c r="C8" s="29" t="s">
        <v>34</v>
      </c>
      <c r="D8" s="10">
        <v>2</v>
      </c>
      <c r="E8" s="461">
        <v>2.54</v>
      </c>
      <c r="F8" s="462">
        <v>0</v>
      </c>
      <c r="G8" s="462">
        <v>2.4E-2</v>
      </c>
      <c r="H8" s="462">
        <v>0.57999999999999996</v>
      </c>
      <c r="I8" s="461">
        <v>48</v>
      </c>
      <c r="J8" s="471">
        <v>2E-3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0.34600000000000003</v>
      </c>
      <c r="Q8" s="936"/>
      <c r="R8" s="936"/>
      <c r="S8" s="936"/>
      <c r="T8" s="936"/>
      <c r="U8" s="936"/>
    </row>
    <row r="9" spans="2:21">
      <c r="B9" s="40">
        <v>5001</v>
      </c>
      <c r="C9" s="242" t="s">
        <v>33</v>
      </c>
      <c r="D9" s="40">
        <v>15</v>
      </c>
      <c r="E9" s="269">
        <v>89.7</v>
      </c>
      <c r="F9" s="268">
        <v>2.79</v>
      </c>
      <c r="G9" s="268">
        <v>8.1300000000000008</v>
      </c>
      <c r="H9" s="268">
        <v>2.9550000000000001</v>
      </c>
      <c r="I9" s="269">
        <v>34.5</v>
      </c>
      <c r="J9" s="268">
        <v>0.70499999999999996</v>
      </c>
      <c r="K9" s="270">
        <v>0.15</v>
      </c>
      <c r="L9" s="271">
        <v>3.5999999999999997E-2</v>
      </c>
      <c r="M9" s="272">
        <v>0.13800000000000001</v>
      </c>
      <c r="N9" s="270">
        <v>0</v>
      </c>
      <c r="O9" s="273">
        <v>1.56</v>
      </c>
      <c r="P9" s="273">
        <v>0</v>
      </c>
      <c r="Q9" s="937"/>
      <c r="R9" s="937"/>
      <c r="S9" s="937"/>
      <c r="T9" s="937"/>
      <c r="U9" s="937"/>
    </row>
    <row r="10" spans="2:21">
      <c r="C10" s="29" t="s">
        <v>25</v>
      </c>
      <c r="D10" s="10">
        <v>262</v>
      </c>
      <c r="E10" s="461">
        <v>1247.74</v>
      </c>
      <c r="F10" s="462">
        <v>17.27</v>
      </c>
      <c r="G10" s="462">
        <v>71.074000000000012</v>
      </c>
      <c r="H10" s="462">
        <v>132.08000000000004</v>
      </c>
      <c r="I10" s="461">
        <v>155.80000000000001</v>
      </c>
      <c r="J10" s="471">
        <v>2.552</v>
      </c>
      <c r="K10" s="472">
        <v>45.3</v>
      </c>
      <c r="L10" s="473">
        <v>0.22</v>
      </c>
      <c r="M10" s="474">
        <v>0.44500000000000001</v>
      </c>
      <c r="N10" s="472">
        <v>0</v>
      </c>
      <c r="O10" s="475">
        <v>5.620000000000001</v>
      </c>
      <c r="P10" s="475">
        <v>0.46600000000000003</v>
      </c>
      <c r="Q10" s="1" t="s">
        <v>300</v>
      </c>
      <c r="R10" s="1" t="s">
        <v>300</v>
      </c>
      <c r="S10" s="1" t="s">
        <v>300</v>
      </c>
      <c r="T10" s="1" t="s">
        <v>300</v>
      </c>
      <c r="U10" s="1" t="s">
        <v>300</v>
      </c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2:21"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</sheetData>
  <mergeCells count="1">
    <mergeCell ref="Q3:U9"/>
  </mergeCells>
  <phoneticPr fontId="1"/>
  <pageMargins left="0.7" right="0.7" top="0.75" bottom="0.75" header="0.3" footer="0.3"/>
  <pageSetup paperSize="9" scale="79" orientation="landscape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30.1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1698</v>
      </c>
    </row>
    <row r="2" spans="2:21" ht="27" customHeight="1">
      <c r="B2" s="19" t="s">
        <v>922</v>
      </c>
      <c r="C2" s="19" t="s">
        <v>923</v>
      </c>
      <c r="D2" s="20" t="s">
        <v>1138</v>
      </c>
      <c r="E2" s="20" t="s">
        <v>924</v>
      </c>
      <c r="F2" s="20" t="s">
        <v>1137</v>
      </c>
      <c r="G2" s="20" t="s">
        <v>1136</v>
      </c>
      <c r="H2" s="20" t="s">
        <v>1135</v>
      </c>
      <c r="I2" s="20" t="s">
        <v>925</v>
      </c>
      <c r="J2" s="20" t="s">
        <v>926</v>
      </c>
      <c r="K2" s="20" t="s">
        <v>927</v>
      </c>
      <c r="L2" s="20" t="s">
        <v>1134</v>
      </c>
      <c r="M2" s="20" t="s">
        <v>1133</v>
      </c>
      <c r="N2" s="20" t="s">
        <v>928</v>
      </c>
      <c r="O2" s="20" t="s">
        <v>1132</v>
      </c>
      <c r="P2" s="20" t="s">
        <v>1131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1015</v>
      </c>
      <c r="C3" s="29" t="s">
        <v>17</v>
      </c>
      <c r="D3" s="10">
        <v>100</v>
      </c>
      <c r="E3" s="461">
        <v>368</v>
      </c>
      <c r="F3" s="462">
        <v>8</v>
      </c>
      <c r="G3" s="462">
        <v>1.7</v>
      </c>
      <c r="H3" s="462">
        <v>75.900000000000006</v>
      </c>
      <c r="I3" s="461">
        <v>23</v>
      </c>
      <c r="J3" s="471">
        <v>0.6</v>
      </c>
      <c r="K3" s="472">
        <v>0</v>
      </c>
      <c r="L3" s="473">
        <v>0.13</v>
      </c>
      <c r="M3" s="474">
        <v>0.04</v>
      </c>
      <c r="N3" s="472">
        <v>0</v>
      </c>
      <c r="O3" s="475">
        <v>2.5</v>
      </c>
      <c r="P3" s="475">
        <v>0</v>
      </c>
      <c r="Q3" s="936"/>
      <c r="R3" s="936"/>
      <c r="S3" s="936"/>
      <c r="T3" s="936"/>
      <c r="U3" s="936"/>
    </row>
    <row r="4" spans="2:21">
      <c r="B4" s="10">
        <v>3003</v>
      </c>
      <c r="C4" s="29" t="s">
        <v>4</v>
      </c>
      <c r="D4" s="10">
        <v>18</v>
      </c>
      <c r="E4" s="461">
        <v>69.12</v>
      </c>
      <c r="F4" s="462">
        <v>0</v>
      </c>
      <c r="G4" s="462">
        <v>0</v>
      </c>
      <c r="H4" s="462">
        <v>17.856000000000002</v>
      </c>
      <c r="I4" s="461">
        <v>0.18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27">
        <v>14016</v>
      </c>
      <c r="C5" s="37" t="s">
        <v>339</v>
      </c>
      <c r="D5" s="27">
        <v>60</v>
      </c>
      <c r="E5" s="461">
        <v>564.6</v>
      </c>
      <c r="F5" s="462">
        <v>0</v>
      </c>
      <c r="G5" s="462">
        <v>60</v>
      </c>
      <c r="H5" s="462">
        <v>0</v>
      </c>
      <c r="I5" s="461">
        <v>0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6"/>
      <c r="R5" s="936"/>
      <c r="S5" s="936"/>
      <c r="T5" s="936"/>
      <c r="U5" s="936"/>
    </row>
    <row r="6" spans="2:21">
      <c r="B6" s="10">
        <v>4004</v>
      </c>
      <c r="C6" s="29" t="s">
        <v>157</v>
      </c>
      <c r="D6" s="10">
        <v>150</v>
      </c>
      <c r="E6" s="461">
        <v>232.5</v>
      </c>
      <c r="F6" s="462">
        <v>14.7</v>
      </c>
      <c r="G6" s="462">
        <v>0.9</v>
      </c>
      <c r="H6" s="462">
        <v>40.65</v>
      </c>
      <c r="I6" s="461">
        <v>37.5</v>
      </c>
      <c r="J6" s="471">
        <v>4.2</v>
      </c>
      <c r="K6" s="472">
        <v>0</v>
      </c>
      <c r="L6" s="473">
        <v>0.03</v>
      </c>
      <c r="M6" s="474">
        <v>7.4999999999999997E-2</v>
      </c>
      <c r="N6" s="472">
        <v>0</v>
      </c>
      <c r="O6" s="475">
        <v>10.199999999999999</v>
      </c>
      <c r="P6" s="475">
        <v>0</v>
      </c>
      <c r="Q6" s="936"/>
      <c r="R6" s="936"/>
      <c r="S6" s="936"/>
      <c r="T6" s="936"/>
      <c r="U6" s="936"/>
    </row>
    <row r="7" spans="2:21">
      <c r="B7" s="10">
        <v>3003</v>
      </c>
      <c r="C7" s="29" t="s">
        <v>4</v>
      </c>
      <c r="D7" s="10">
        <v>75</v>
      </c>
      <c r="E7" s="461">
        <v>288</v>
      </c>
      <c r="F7" s="462">
        <v>0</v>
      </c>
      <c r="G7" s="462">
        <v>0</v>
      </c>
      <c r="H7" s="462">
        <v>74.400000000000006</v>
      </c>
      <c r="I7" s="461">
        <v>0.75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</v>
      </c>
      <c r="Q7" s="936"/>
      <c r="R7" s="936"/>
      <c r="S7" s="936"/>
      <c r="T7" s="936"/>
      <c r="U7" s="936"/>
    </row>
    <row r="8" spans="2:21">
      <c r="B8" s="10">
        <v>14016</v>
      </c>
      <c r="C8" s="29" t="s">
        <v>339</v>
      </c>
      <c r="D8" s="10">
        <v>25</v>
      </c>
      <c r="E8" s="461">
        <v>235.25</v>
      </c>
      <c r="F8" s="462">
        <v>0</v>
      </c>
      <c r="G8" s="462">
        <v>25</v>
      </c>
      <c r="H8" s="462">
        <v>0</v>
      </c>
      <c r="I8" s="461">
        <v>0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936"/>
      <c r="R8" s="936"/>
      <c r="S8" s="936"/>
      <c r="T8" s="936"/>
      <c r="U8" s="936"/>
    </row>
    <row r="9" spans="2:21">
      <c r="B9" s="10">
        <v>5035.1000000000004</v>
      </c>
      <c r="C9" s="29" t="s">
        <v>2328</v>
      </c>
      <c r="D9" s="10">
        <v>50</v>
      </c>
      <c r="E9" s="461">
        <v>292.5</v>
      </c>
      <c r="F9" s="462">
        <v>13.25</v>
      </c>
      <c r="G9" s="462">
        <v>24.7</v>
      </c>
      <c r="H9" s="462">
        <v>9.8000000000000007</v>
      </c>
      <c r="I9" s="461">
        <v>25</v>
      </c>
      <c r="J9" s="471">
        <v>0.85</v>
      </c>
      <c r="K9" s="472">
        <v>0.5</v>
      </c>
      <c r="L9" s="473">
        <v>0.115</v>
      </c>
      <c r="M9" s="474">
        <v>0.05</v>
      </c>
      <c r="N9" s="472">
        <v>0</v>
      </c>
      <c r="O9" s="475">
        <v>3.6</v>
      </c>
      <c r="P9" s="475">
        <v>0</v>
      </c>
      <c r="Q9" s="936"/>
      <c r="R9" s="936"/>
      <c r="S9" s="936"/>
      <c r="T9" s="936"/>
      <c r="U9" s="936"/>
    </row>
    <row r="10" spans="2:21">
      <c r="B10" s="10">
        <v>7117</v>
      </c>
      <c r="C10" s="29" t="s">
        <v>30</v>
      </c>
      <c r="D10" s="10">
        <v>50</v>
      </c>
      <c r="E10" s="461">
        <v>150.5</v>
      </c>
      <c r="F10" s="462">
        <v>1.35</v>
      </c>
      <c r="G10" s="462">
        <v>0.1</v>
      </c>
      <c r="H10" s="462">
        <v>40.35</v>
      </c>
      <c r="I10" s="461">
        <v>32.5</v>
      </c>
      <c r="J10" s="471">
        <v>1.1499999999999999</v>
      </c>
      <c r="K10" s="472">
        <v>0.5</v>
      </c>
      <c r="L10" s="473">
        <v>0.06</v>
      </c>
      <c r="M10" s="474">
        <v>1.4999999999999999E-2</v>
      </c>
      <c r="N10" s="472">
        <v>0</v>
      </c>
      <c r="O10" s="475">
        <v>2.0499999999999998</v>
      </c>
      <c r="P10" s="475">
        <v>0</v>
      </c>
      <c r="Q10" s="936"/>
      <c r="R10" s="936"/>
      <c r="S10" s="936"/>
      <c r="T10" s="936"/>
      <c r="U10" s="936"/>
    </row>
    <row r="11" spans="2:21">
      <c r="B11" s="10">
        <v>5017</v>
      </c>
      <c r="C11" s="29" t="s">
        <v>31</v>
      </c>
      <c r="D11" s="10">
        <v>9</v>
      </c>
      <c r="E11" s="461">
        <v>52.02</v>
      </c>
      <c r="F11" s="462">
        <v>1.7820000000000003</v>
      </c>
      <c r="G11" s="462">
        <v>4.6709999999999994</v>
      </c>
      <c r="H11" s="462">
        <v>1.6559999999999999</v>
      </c>
      <c r="I11" s="461">
        <v>108</v>
      </c>
      <c r="J11" s="471">
        <v>0.86399999999999988</v>
      </c>
      <c r="K11" s="472">
        <v>0.09</v>
      </c>
      <c r="L11" s="473">
        <v>8.5499999999999993E-2</v>
      </c>
      <c r="M11" s="474">
        <v>2.2499999999999999E-2</v>
      </c>
      <c r="N11" s="472">
        <v>0</v>
      </c>
      <c r="O11" s="475">
        <v>0.97199999999999998</v>
      </c>
      <c r="P11" s="475">
        <v>0</v>
      </c>
      <c r="Q11" s="936"/>
      <c r="R11" s="936"/>
      <c r="S11" s="936"/>
      <c r="T11" s="936"/>
      <c r="U11" s="936"/>
    </row>
    <row r="12" spans="2:21">
      <c r="B12" s="27">
        <v>12010</v>
      </c>
      <c r="C12" s="37" t="s">
        <v>71</v>
      </c>
      <c r="D12" s="27">
        <v>9</v>
      </c>
      <c r="E12" s="461">
        <v>34.83</v>
      </c>
      <c r="F12" s="462">
        <v>1.4850000000000001</v>
      </c>
      <c r="G12" s="462">
        <v>3.0150000000000001</v>
      </c>
      <c r="H12" s="462">
        <v>9.0000000000000011E-3</v>
      </c>
      <c r="I12" s="461">
        <v>13.5</v>
      </c>
      <c r="J12" s="471">
        <v>0.54</v>
      </c>
      <c r="K12" s="472">
        <v>43.2</v>
      </c>
      <c r="L12" s="473">
        <v>1.89E-2</v>
      </c>
      <c r="M12" s="474">
        <v>4.6799999999999994E-2</v>
      </c>
      <c r="N12" s="472">
        <v>0</v>
      </c>
      <c r="O12" s="475">
        <v>0</v>
      </c>
      <c r="P12" s="475">
        <v>9.0000000000000011E-3</v>
      </c>
      <c r="Q12" s="936"/>
      <c r="R12" s="936"/>
      <c r="S12" s="936"/>
      <c r="T12" s="936"/>
      <c r="U12" s="936"/>
    </row>
    <row r="13" spans="2:21">
      <c r="B13" s="40">
        <v>16025</v>
      </c>
      <c r="C13" s="242" t="s">
        <v>66</v>
      </c>
      <c r="D13" s="40">
        <v>1.5</v>
      </c>
      <c r="E13" s="269">
        <v>3.6150000000000002</v>
      </c>
      <c r="F13" s="268">
        <v>4.4999999999999997E-3</v>
      </c>
      <c r="G13" s="268">
        <v>0</v>
      </c>
      <c r="H13" s="268">
        <v>0.64800000000000013</v>
      </c>
      <c r="I13" s="269">
        <v>0.03</v>
      </c>
      <c r="J13" s="268">
        <v>0</v>
      </c>
      <c r="K13" s="270">
        <v>0</v>
      </c>
      <c r="L13" s="271">
        <v>0</v>
      </c>
      <c r="M13" s="272">
        <v>0</v>
      </c>
      <c r="N13" s="270">
        <v>0</v>
      </c>
      <c r="O13" s="273">
        <v>0</v>
      </c>
      <c r="P13" s="273">
        <v>0</v>
      </c>
      <c r="Q13" s="937"/>
      <c r="R13" s="937"/>
      <c r="S13" s="937"/>
      <c r="T13" s="937"/>
      <c r="U13" s="937"/>
    </row>
    <row r="14" spans="2:21">
      <c r="C14" s="29" t="s">
        <v>25</v>
      </c>
      <c r="D14" s="10">
        <v>547.5</v>
      </c>
      <c r="E14" s="248">
        <v>2290.9349999999995</v>
      </c>
      <c r="F14" s="462">
        <v>40.5715</v>
      </c>
      <c r="G14" s="462">
        <v>120.086</v>
      </c>
      <c r="H14" s="462">
        <v>261.26900000000006</v>
      </c>
      <c r="I14" s="461">
        <v>240.46</v>
      </c>
      <c r="J14" s="471">
        <v>8.2039999999999988</v>
      </c>
      <c r="K14" s="472">
        <v>44.290000000000006</v>
      </c>
      <c r="L14" s="473">
        <v>0.43940000000000001</v>
      </c>
      <c r="M14" s="474">
        <v>0.24930000000000002</v>
      </c>
      <c r="N14" s="472">
        <v>0</v>
      </c>
      <c r="O14" s="475">
        <v>19.321999999999999</v>
      </c>
      <c r="P14" s="475">
        <v>9.0000000000000011E-3</v>
      </c>
      <c r="Q14" s="1" t="s">
        <v>300</v>
      </c>
      <c r="R14" s="1" t="s">
        <v>300</v>
      </c>
      <c r="S14" s="1" t="s">
        <v>300</v>
      </c>
      <c r="T14" s="1" t="s">
        <v>300</v>
      </c>
      <c r="U14" s="1" t="s">
        <v>300</v>
      </c>
    </row>
    <row r="16" spans="2:21">
      <c r="C16" s="163"/>
    </row>
  </sheetData>
  <mergeCells count="1">
    <mergeCell ref="Q3:U13"/>
  </mergeCells>
  <phoneticPr fontId="1"/>
  <pageMargins left="0.7" right="0.7" top="0.75" bottom="0.75" header="0.3" footer="0.3"/>
  <pageSetup paperSize="9" scale="68" orientation="landscape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9.75" style="478" customWidth="1"/>
    <col min="4" max="16" width="11.125" style="478" customWidth="1"/>
    <col min="17" max="21" width="9" style="14" customWidth="1"/>
    <col min="22" max="16384" width="9" style="478"/>
  </cols>
  <sheetData>
    <row r="1" spans="2:21">
      <c r="B1" s="478" t="s">
        <v>1699</v>
      </c>
    </row>
    <row r="2" spans="2:21" ht="27" customHeight="1">
      <c r="B2" s="19" t="s">
        <v>922</v>
      </c>
      <c r="C2" s="19" t="s">
        <v>923</v>
      </c>
      <c r="D2" s="20" t="s">
        <v>1138</v>
      </c>
      <c r="E2" s="20" t="s">
        <v>924</v>
      </c>
      <c r="F2" s="20" t="s">
        <v>1137</v>
      </c>
      <c r="G2" s="20" t="s">
        <v>1136</v>
      </c>
      <c r="H2" s="20" t="s">
        <v>1135</v>
      </c>
      <c r="I2" s="20" t="s">
        <v>925</v>
      </c>
      <c r="J2" s="20" t="s">
        <v>926</v>
      </c>
      <c r="K2" s="20" t="s">
        <v>927</v>
      </c>
      <c r="L2" s="20" t="s">
        <v>1134</v>
      </c>
      <c r="M2" s="20" t="s">
        <v>1133</v>
      </c>
      <c r="N2" s="20" t="s">
        <v>928</v>
      </c>
      <c r="O2" s="20" t="s">
        <v>1132</v>
      </c>
      <c r="P2" s="20" t="s">
        <v>1131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78">
        <v>1015</v>
      </c>
      <c r="C3" s="478" t="s">
        <v>17</v>
      </c>
      <c r="D3" s="10">
        <v>100</v>
      </c>
      <c r="E3" s="461">
        <v>368</v>
      </c>
      <c r="F3" s="462">
        <v>8</v>
      </c>
      <c r="G3" s="462">
        <v>1.7</v>
      </c>
      <c r="H3" s="462">
        <v>75.900000000000006</v>
      </c>
      <c r="I3" s="461">
        <v>23</v>
      </c>
      <c r="J3" s="471">
        <v>0.6</v>
      </c>
      <c r="K3" s="472">
        <v>0</v>
      </c>
      <c r="L3" s="473">
        <v>0.13</v>
      </c>
      <c r="M3" s="474">
        <v>0.04</v>
      </c>
      <c r="N3" s="472">
        <v>0</v>
      </c>
      <c r="O3" s="475">
        <v>2.5</v>
      </c>
      <c r="P3" s="475">
        <v>0</v>
      </c>
      <c r="Q3" s="1004"/>
      <c r="R3" s="1004"/>
      <c r="S3" s="1004"/>
      <c r="T3" s="1004"/>
      <c r="U3" s="1004"/>
    </row>
    <row r="4" spans="2:21">
      <c r="B4" s="478">
        <v>17067</v>
      </c>
      <c r="C4" s="478" t="s">
        <v>86</v>
      </c>
      <c r="D4" s="10">
        <v>2</v>
      </c>
      <c r="E4" s="461">
        <v>7.28</v>
      </c>
      <c r="F4" s="462">
        <v>7.2000000000000008E-2</v>
      </c>
      <c r="G4" s="462">
        <v>7.0000000000000007E-2</v>
      </c>
      <c r="H4" s="462">
        <v>1.5919999999999999</v>
      </c>
      <c r="I4" s="461">
        <v>24</v>
      </c>
      <c r="J4" s="471">
        <v>0.14199999999999999</v>
      </c>
      <c r="K4" s="472">
        <v>0.02</v>
      </c>
      <c r="L4" s="473">
        <v>1.6000000000000001E-3</v>
      </c>
      <c r="M4" s="474">
        <v>2.8000000000000004E-3</v>
      </c>
      <c r="N4" s="472">
        <v>0</v>
      </c>
      <c r="O4" s="475">
        <v>0</v>
      </c>
      <c r="P4" s="475">
        <v>2E-3</v>
      </c>
      <c r="Q4" s="1004"/>
      <c r="R4" s="1004"/>
      <c r="S4" s="1004"/>
      <c r="T4" s="1004"/>
      <c r="U4" s="1004"/>
    </row>
    <row r="5" spans="2:21">
      <c r="B5" s="478">
        <v>3003</v>
      </c>
      <c r="C5" s="478" t="s">
        <v>4</v>
      </c>
      <c r="D5" s="10">
        <v>30</v>
      </c>
      <c r="E5" s="461">
        <v>115.2</v>
      </c>
      <c r="F5" s="462">
        <v>0</v>
      </c>
      <c r="G5" s="462">
        <v>0</v>
      </c>
      <c r="H5" s="462">
        <v>29.76</v>
      </c>
      <c r="I5" s="461">
        <v>0.3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1004"/>
      <c r="R5" s="1004"/>
      <c r="S5" s="1004"/>
      <c r="T5" s="1004"/>
      <c r="U5" s="1004"/>
    </row>
    <row r="6" spans="2:21">
      <c r="B6" s="478">
        <v>12004</v>
      </c>
      <c r="C6" s="478" t="s">
        <v>1</v>
      </c>
      <c r="D6" s="10">
        <v>30</v>
      </c>
      <c r="E6" s="461">
        <v>45.3</v>
      </c>
      <c r="F6" s="462">
        <v>3.69</v>
      </c>
      <c r="G6" s="462">
        <v>3.09</v>
      </c>
      <c r="H6" s="462">
        <v>0.09</v>
      </c>
      <c r="I6" s="461">
        <v>15.3</v>
      </c>
      <c r="J6" s="471">
        <v>0.54</v>
      </c>
      <c r="K6" s="472">
        <v>45</v>
      </c>
      <c r="L6" s="473">
        <v>1.7999999999999999E-2</v>
      </c>
      <c r="M6" s="474">
        <v>0.129</v>
      </c>
      <c r="N6" s="472">
        <v>0</v>
      </c>
      <c r="O6" s="475">
        <v>0</v>
      </c>
      <c r="P6" s="475">
        <v>0.12</v>
      </c>
      <c r="Q6" s="1004"/>
      <c r="R6" s="1004"/>
      <c r="S6" s="1004"/>
      <c r="T6" s="1004"/>
      <c r="U6" s="1004"/>
    </row>
    <row r="7" spans="2:21">
      <c r="B7" s="478">
        <v>3016</v>
      </c>
      <c r="C7" s="478" t="s">
        <v>29</v>
      </c>
      <c r="D7" s="10">
        <v>14</v>
      </c>
      <c r="E7" s="461">
        <v>45.92</v>
      </c>
      <c r="F7" s="462">
        <v>0</v>
      </c>
      <c r="G7" s="462">
        <v>0</v>
      </c>
      <c r="H7" s="462">
        <v>11.9</v>
      </c>
      <c r="I7" s="461">
        <v>0</v>
      </c>
      <c r="J7" s="471">
        <v>1.4000000000000002E-2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</v>
      </c>
      <c r="Q7" s="1004"/>
      <c r="R7" s="1004"/>
      <c r="S7" s="1004"/>
      <c r="T7" s="1004"/>
      <c r="U7" s="1004"/>
    </row>
    <row r="8" spans="2:21">
      <c r="B8" s="478">
        <v>14016</v>
      </c>
      <c r="C8" s="478" t="s">
        <v>339</v>
      </c>
      <c r="D8" s="10">
        <v>12</v>
      </c>
      <c r="E8" s="461">
        <v>112.92</v>
      </c>
      <c r="F8" s="462">
        <v>0</v>
      </c>
      <c r="G8" s="462">
        <v>12</v>
      </c>
      <c r="H8" s="462">
        <v>0</v>
      </c>
      <c r="I8" s="461">
        <v>0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1004"/>
      <c r="R8" s="1004"/>
      <c r="S8" s="1004"/>
      <c r="T8" s="1004"/>
      <c r="U8" s="1004"/>
    </row>
    <row r="9" spans="2:21">
      <c r="B9" s="478">
        <v>1015</v>
      </c>
      <c r="C9" s="478" t="s">
        <v>17</v>
      </c>
      <c r="D9" s="10">
        <v>30</v>
      </c>
      <c r="E9" s="461">
        <v>110.4</v>
      </c>
      <c r="F9" s="462">
        <v>2.4</v>
      </c>
      <c r="G9" s="462">
        <v>0.51</v>
      </c>
      <c r="H9" s="462">
        <v>22.77</v>
      </c>
      <c r="I9" s="461">
        <v>6.9</v>
      </c>
      <c r="J9" s="471">
        <v>0.18</v>
      </c>
      <c r="K9" s="472">
        <v>0</v>
      </c>
      <c r="L9" s="473">
        <v>3.9000000000000007E-2</v>
      </c>
      <c r="M9" s="474">
        <v>1.2E-2</v>
      </c>
      <c r="N9" s="472">
        <v>0</v>
      </c>
      <c r="O9" s="475">
        <v>0.75</v>
      </c>
      <c r="P9" s="475">
        <v>0</v>
      </c>
      <c r="Q9" s="1004"/>
      <c r="R9" s="1004"/>
      <c r="S9" s="1004"/>
      <c r="T9" s="1004"/>
      <c r="U9" s="1004"/>
    </row>
    <row r="10" spans="2:21">
      <c r="B10" s="478">
        <v>7117</v>
      </c>
      <c r="C10" s="478" t="s">
        <v>30</v>
      </c>
      <c r="D10" s="10">
        <v>20</v>
      </c>
      <c r="E10" s="461">
        <v>60.2</v>
      </c>
      <c r="F10" s="462">
        <v>0.54</v>
      </c>
      <c r="G10" s="462">
        <v>0.04</v>
      </c>
      <c r="H10" s="462">
        <v>16.14</v>
      </c>
      <c r="I10" s="461">
        <v>13</v>
      </c>
      <c r="J10" s="471">
        <v>0.46</v>
      </c>
      <c r="K10" s="472">
        <v>0.2</v>
      </c>
      <c r="L10" s="473">
        <v>2.4E-2</v>
      </c>
      <c r="M10" s="474">
        <v>6.0000000000000001E-3</v>
      </c>
      <c r="N10" s="472">
        <v>0</v>
      </c>
      <c r="O10" s="475">
        <v>0.82</v>
      </c>
      <c r="P10" s="475">
        <v>0</v>
      </c>
      <c r="Q10" s="1004"/>
      <c r="R10" s="1004"/>
      <c r="S10" s="1004"/>
      <c r="T10" s="1004"/>
      <c r="U10" s="1004"/>
    </row>
    <row r="11" spans="2:21">
      <c r="B11" s="478">
        <v>7008</v>
      </c>
      <c r="C11" s="478" t="s">
        <v>786</v>
      </c>
      <c r="D11" s="10">
        <v>20</v>
      </c>
      <c r="E11" s="461">
        <v>57.6</v>
      </c>
      <c r="F11" s="462">
        <v>1.84</v>
      </c>
      <c r="G11" s="462">
        <v>0.08</v>
      </c>
      <c r="H11" s="462">
        <v>14.08</v>
      </c>
      <c r="I11" s="461">
        <v>14</v>
      </c>
      <c r="J11" s="471">
        <v>0.46</v>
      </c>
      <c r="K11" s="472">
        <v>82</v>
      </c>
      <c r="L11" s="473">
        <v>0</v>
      </c>
      <c r="M11" s="474">
        <v>6.0000000000000001E-3</v>
      </c>
      <c r="N11" s="472">
        <v>0</v>
      </c>
      <c r="O11" s="475">
        <v>1.96</v>
      </c>
      <c r="P11" s="475">
        <v>0</v>
      </c>
      <c r="Q11" s="1004"/>
      <c r="R11" s="1004"/>
      <c r="S11" s="1004"/>
      <c r="T11" s="1004"/>
      <c r="U11" s="1004"/>
    </row>
    <row r="12" spans="2:21">
      <c r="B12" s="478">
        <v>5014</v>
      </c>
      <c r="C12" s="478" t="s">
        <v>91</v>
      </c>
      <c r="D12" s="10">
        <v>20</v>
      </c>
      <c r="E12" s="461">
        <v>134.80000000000001</v>
      </c>
      <c r="F12" s="462">
        <v>2.92</v>
      </c>
      <c r="G12" s="462">
        <v>13.76</v>
      </c>
      <c r="H12" s="462">
        <v>2.34</v>
      </c>
      <c r="I12" s="461">
        <v>17</v>
      </c>
      <c r="J12" s="471">
        <v>0.52</v>
      </c>
      <c r="K12" s="472">
        <v>0.4</v>
      </c>
      <c r="L12" s="473">
        <v>5.2000000000000005E-2</v>
      </c>
      <c r="M12" s="474">
        <v>0.03</v>
      </c>
      <c r="N12" s="472">
        <v>0</v>
      </c>
      <c r="O12" s="475">
        <v>1.5</v>
      </c>
      <c r="P12" s="475">
        <v>0</v>
      </c>
      <c r="Q12" s="1004"/>
      <c r="R12" s="1004"/>
      <c r="S12" s="1004"/>
      <c r="T12" s="1004"/>
      <c r="U12" s="1004"/>
    </row>
    <row r="13" spans="2:21">
      <c r="B13" s="478">
        <v>5035.1000000000004</v>
      </c>
      <c r="C13" s="478" t="s">
        <v>2329</v>
      </c>
      <c r="D13" s="10">
        <v>20</v>
      </c>
      <c r="E13" s="461">
        <v>117</v>
      </c>
      <c r="F13" s="462">
        <v>5.3</v>
      </c>
      <c r="G13" s="462">
        <v>9.8800000000000008</v>
      </c>
      <c r="H13" s="462">
        <v>3.92</v>
      </c>
      <c r="I13" s="461">
        <v>10</v>
      </c>
      <c r="J13" s="471">
        <v>0.34</v>
      </c>
      <c r="K13" s="472">
        <v>0.2</v>
      </c>
      <c r="L13" s="473">
        <v>4.6000000000000006E-2</v>
      </c>
      <c r="M13" s="474">
        <v>0.02</v>
      </c>
      <c r="N13" s="472">
        <v>0</v>
      </c>
      <c r="O13" s="475">
        <v>1.44</v>
      </c>
      <c r="P13" s="475">
        <v>0</v>
      </c>
      <c r="Q13" s="1004"/>
      <c r="R13" s="1004"/>
      <c r="S13" s="1004"/>
      <c r="T13" s="1004"/>
      <c r="U13" s="1004"/>
    </row>
    <row r="14" spans="2:21">
      <c r="B14" s="478">
        <v>3003</v>
      </c>
      <c r="C14" s="478" t="s">
        <v>4</v>
      </c>
      <c r="D14" s="10">
        <v>40</v>
      </c>
      <c r="E14" s="461">
        <v>153.6</v>
      </c>
      <c r="F14" s="462">
        <v>0</v>
      </c>
      <c r="G14" s="462">
        <v>0</v>
      </c>
      <c r="H14" s="462">
        <v>39.68</v>
      </c>
      <c r="I14" s="461">
        <v>0.4</v>
      </c>
      <c r="J14" s="471">
        <v>0</v>
      </c>
      <c r="K14" s="472">
        <v>0</v>
      </c>
      <c r="L14" s="473">
        <v>0</v>
      </c>
      <c r="M14" s="474">
        <v>0</v>
      </c>
      <c r="N14" s="472">
        <v>0</v>
      </c>
      <c r="O14" s="475">
        <v>0</v>
      </c>
      <c r="P14" s="475">
        <v>0</v>
      </c>
      <c r="Q14" s="1004"/>
      <c r="R14" s="1004"/>
      <c r="S14" s="1004"/>
      <c r="T14" s="1004"/>
      <c r="U14" s="1004"/>
    </row>
    <row r="15" spans="2:21">
      <c r="B15" s="478">
        <v>14016</v>
      </c>
      <c r="C15" s="478" t="s">
        <v>339</v>
      </c>
      <c r="D15" s="10">
        <v>12</v>
      </c>
      <c r="E15" s="461">
        <v>112.92</v>
      </c>
      <c r="F15" s="462">
        <v>0</v>
      </c>
      <c r="G15" s="462">
        <v>12</v>
      </c>
      <c r="H15" s="462">
        <v>0</v>
      </c>
      <c r="I15" s="461">
        <v>0</v>
      </c>
      <c r="J15" s="471">
        <v>0</v>
      </c>
      <c r="K15" s="472">
        <v>0</v>
      </c>
      <c r="L15" s="473">
        <v>0</v>
      </c>
      <c r="M15" s="474">
        <v>0</v>
      </c>
      <c r="N15" s="472">
        <v>0</v>
      </c>
      <c r="O15" s="475">
        <v>0</v>
      </c>
      <c r="P15" s="475">
        <v>0</v>
      </c>
      <c r="Q15" s="1004"/>
      <c r="R15" s="1004"/>
      <c r="S15" s="1004"/>
      <c r="T15" s="1004"/>
      <c r="U15" s="1004"/>
    </row>
    <row r="16" spans="2:21">
      <c r="B16" s="478">
        <v>12010</v>
      </c>
      <c r="C16" s="478" t="s">
        <v>71</v>
      </c>
      <c r="D16" s="10">
        <v>9</v>
      </c>
      <c r="E16" s="461">
        <v>34.83</v>
      </c>
      <c r="F16" s="462">
        <v>1.4850000000000001</v>
      </c>
      <c r="G16" s="462">
        <v>3.0150000000000001</v>
      </c>
      <c r="H16" s="462">
        <v>9.0000000000000011E-3</v>
      </c>
      <c r="I16" s="461">
        <v>13.5</v>
      </c>
      <c r="J16" s="471">
        <v>0.54</v>
      </c>
      <c r="K16" s="472">
        <v>43.2</v>
      </c>
      <c r="L16" s="473">
        <v>1.89E-2</v>
      </c>
      <c r="M16" s="474">
        <v>4.6799999999999994E-2</v>
      </c>
      <c r="N16" s="472">
        <v>0</v>
      </c>
      <c r="O16" s="475">
        <v>0</v>
      </c>
      <c r="P16" s="475">
        <v>9.0000000000000011E-3</v>
      </c>
      <c r="Q16" s="1004"/>
      <c r="R16" s="1004"/>
      <c r="S16" s="1004"/>
      <c r="T16" s="1004"/>
      <c r="U16" s="1004"/>
    </row>
    <row r="17" spans="2:21">
      <c r="B17" s="25">
        <v>3003</v>
      </c>
      <c r="C17" s="25" t="s">
        <v>4</v>
      </c>
      <c r="D17" s="27">
        <v>1.5</v>
      </c>
      <c r="E17" s="461">
        <v>5.76</v>
      </c>
      <c r="F17" s="462">
        <v>0</v>
      </c>
      <c r="G17" s="462">
        <v>0</v>
      </c>
      <c r="H17" s="462">
        <v>1.4880000000000002</v>
      </c>
      <c r="I17" s="461">
        <v>1.4999999999999999E-2</v>
      </c>
      <c r="J17" s="471">
        <v>0</v>
      </c>
      <c r="K17" s="472">
        <v>0</v>
      </c>
      <c r="L17" s="473">
        <v>0</v>
      </c>
      <c r="M17" s="474">
        <v>0</v>
      </c>
      <c r="N17" s="472">
        <v>0</v>
      </c>
      <c r="O17" s="475">
        <v>0</v>
      </c>
      <c r="P17" s="475">
        <v>0</v>
      </c>
      <c r="Q17" s="1004"/>
      <c r="R17" s="1004"/>
      <c r="S17" s="1004"/>
      <c r="T17" s="1004"/>
      <c r="U17" s="1004"/>
    </row>
    <row r="18" spans="2:21">
      <c r="B18" s="9">
        <v>17007</v>
      </c>
      <c r="C18" s="9" t="s">
        <v>5</v>
      </c>
      <c r="D18" s="40">
        <v>3</v>
      </c>
      <c r="E18" s="269">
        <v>2.13</v>
      </c>
      <c r="F18" s="268">
        <v>0.23100000000000001</v>
      </c>
      <c r="G18" s="268">
        <v>0</v>
      </c>
      <c r="H18" s="268">
        <v>0.30299999999999999</v>
      </c>
      <c r="I18" s="269">
        <v>0.87</v>
      </c>
      <c r="J18" s="268">
        <v>5.0999999999999997E-2</v>
      </c>
      <c r="K18" s="270">
        <v>0</v>
      </c>
      <c r="L18" s="271">
        <v>1.5000000000000002E-3</v>
      </c>
      <c r="M18" s="272">
        <v>5.1000000000000004E-3</v>
      </c>
      <c r="N18" s="270">
        <v>0</v>
      </c>
      <c r="O18" s="273">
        <v>0</v>
      </c>
      <c r="P18" s="273">
        <v>0.435</v>
      </c>
      <c r="Q18" s="1005"/>
      <c r="R18" s="1005"/>
      <c r="S18" s="1005"/>
      <c r="T18" s="1005"/>
      <c r="U18" s="1005"/>
    </row>
    <row r="19" spans="2:21">
      <c r="C19" s="29" t="s">
        <v>25</v>
      </c>
      <c r="D19" s="10">
        <v>363.5</v>
      </c>
      <c r="E19" s="248">
        <v>1483.86</v>
      </c>
      <c r="F19" s="462">
        <v>26.477999999999998</v>
      </c>
      <c r="G19" s="462">
        <v>56.145000000000003</v>
      </c>
      <c r="H19" s="462">
        <v>219.97200000000004</v>
      </c>
      <c r="I19" s="461">
        <v>138.285</v>
      </c>
      <c r="J19" s="471">
        <v>3.847</v>
      </c>
      <c r="K19" s="472">
        <v>171.02</v>
      </c>
      <c r="L19" s="473">
        <v>0.33100000000000002</v>
      </c>
      <c r="M19" s="474">
        <v>0.29770000000000002</v>
      </c>
      <c r="N19" s="472">
        <v>0</v>
      </c>
      <c r="O19" s="475">
        <v>8.9700000000000006</v>
      </c>
      <c r="P19" s="475">
        <v>0.56600000000000006</v>
      </c>
      <c r="Q19" s="1" t="s">
        <v>300</v>
      </c>
      <c r="R19" s="1" t="s">
        <v>300</v>
      </c>
      <c r="S19" s="1" t="s">
        <v>300</v>
      </c>
      <c r="T19" s="1" t="s">
        <v>300</v>
      </c>
      <c r="U19" s="1" t="s">
        <v>300</v>
      </c>
    </row>
    <row r="20" spans="2:21">
      <c r="Q20" s="478"/>
    </row>
    <row r="22" spans="2:21">
      <c r="C22" s="163"/>
    </row>
  </sheetData>
  <mergeCells count="1">
    <mergeCell ref="Q3:U18"/>
  </mergeCells>
  <phoneticPr fontId="1"/>
  <pageMargins left="0.7" right="0.7" top="0.75" bottom="0.75" header="0.3" footer="0.3"/>
  <pageSetup paperSize="9" scale="68" orientation="landscape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1.7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1701</v>
      </c>
    </row>
    <row r="2" spans="2:21" s="478" customFormat="1" ht="27" customHeight="1">
      <c r="B2" s="19" t="s">
        <v>922</v>
      </c>
      <c r="C2" s="19" t="s">
        <v>923</v>
      </c>
      <c r="D2" s="20" t="s">
        <v>1138</v>
      </c>
      <c r="E2" s="20" t="s">
        <v>924</v>
      </c>
      <c r="F2" s="20" t="s">
        <v>1137</v>
      </c>
      <c r="G2" s="20" t="s">
        <v>1136</v>
      </c>
      <c r="H2" s="20" t="s">
        <v>1135</v>
      </c>
      <c r="I2" s="20" t="s">
        <v>925</v>
      </c>
      <c r="J2" s="20" t="s">
        <v>926</v>
      </c>
      <c r="K2" s="20" t="s">
        <v>927</v>
      </c>
      <c r="L2" s="20" t="s">
        <v>1134</v>
      </c>
      <c r="M2" s="20" t="s">
        <v>1133</v>
      </c>
      <c r="N2" s="20" t="s">
        <v>928</v>
      </c>
      <c r="O2" s="20" t="s">
        <v>1132</v>
      </c>
      <c r="P2" s="20" t="s">
        <v>1131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89">
        <v>1083</v>
      </c>
      <c r="C3" s="89" t="s">
        <v>39</v>
      </c>
      <c r="D3" s="89">
        <v>85</v>
      </c>
      <c r="E3" s="92">
        <v>302.60000000000002</v>
      </c>
      <c r="F3" s="91">
        <v>5.1849999999999996</v>
      </c>
      <c r="G3" s="91">
        <v>0.76500000000000001</v>
      </c>
      <c r="H3" s="91">
        <v>65.534999999999997</v>
      </c>
      <c r="I3" s="92">
        <v>4.25</v>
      </c>
      <c r="J3" s="91">
        <v>0.68</v>
      </c>
      <c r="K3" s="92">
        <v>0</v>
      </c>
      <c r="L3" s="93">
        <v>6.8000000000000005E-2</v>
      </c>
      <c r="M3" s="93">
        <v>1.7000000000000001E-2</v>
      </c>
      <c r="N3" s="92">
        <v>0</v>
      </c>
      <c r="O3" s="91">
        <v>0.42499999999999999</v>
      </c>
      <c r="P3" s="91">
        <v>0</v>
      </c>
      <c r="Q3" s="948"/>
      <c r="R3" s="948"/>
      <c r="S3" s="948"/>
      <c r="T3" s="948"/>
      <c r="U3" s="948"/>
    </row>
    <row r="4" spans="2:21">
      <c r="B4" s="89">
        <v>6153</v>
      </c>
      <c r="C4" s="89" t="s">
        <v>16</v>
      </c>
      <c r="D4" s="89">
        <v>100</v>
      </c>
      <c r="E4" s="92">
        <v>37</v>
      </c>
      <c r="F4" s="91">
        <v>1</v>
      </c>
      <c r="G4" s="91">
        <v>0.1</v>
      </c>
      <c r="H4" s="91">
        <v>8.8000000000000007</v>
      </c>
      <c r="I4" s="92">
        <v>21</v>
      </c>
      <c r="J4" s="91">
        <v>0.2</v>
      </c>
      <c r="K4" s="92">
        <v>0</v>
      </c>
      <c r="L4" s="93">
        <v>0.03</v>
      </c>
      <c r="M4" s="93">
        <v>0.01</v>
      </c>
      <c r="N4" s="92">
        <v>8</v>
      </c>
      <c r="O4" s="91">
        <v>1.6</v>
      </c>
      <c r="P4" s="91">
        <v>0</v>
      </c>
      <c r="Q4" s="945"/>
      <c r="R4" s="945"/>
      <c r="S4" s="945"/>
      <c r="T4" s="945"/>
      <c r="U4" s="945"/>
    </row>
    <row r="5" spans="2:21">
      <c r="B5" s="89">
        <v>11004</v>
      </c>
      <c r="C5" s="89" t="s">
        <v>156</v>
      </c>
      <c r="D5" s="89">
        <v>50</v>
      </c>
      <c r="E5" s="92">
        <v>143</v>
      </c>
      <c r="F5" s="91">
        <v>8.85</v>
      </c>
      <c r="G5" s="91">
        <v>11.15</v>
      </c>
      <c r="H5" s="91">
        <v>0.15</v>
      </c>
      <c r="I5" s="92">
        <v>2</v>
      </c>
      <c r="J5" s="91">
        <v>0.45</v>
      </c>
      <c r="K5" s="92">
        <v>0</v>
      </c>
      <c r="L5" s="93">
        <v>0.04</v>
      </c>
      <c r="M5" s="93">
        <v>0.105</v>
      </c>
      <c r="N5" s="92">
        <v>0.5</v>
      </c>
      <c r="O5" s="91">
        <v>0</v>
      </c>
      <c r="P5" s="91">
        <v>0.05</v>
      </c>
      <c r="Q5" s="945"/>
      <c r="R5" s="945"/>
      <c r="S5" s="945"/>
      <c r="T5" s="945"/>
      <c r="U5" s="945"/>
    </row>
    <row r="6" spans="2:21">
      <c r="B6" s="89">
        <v>17026</v>
      </c>
      <c r="C6" s="89" t="s">
        <v>51</v>
      </c>
      <c r="D6" s="89">
        <v>150</v>
      </c>
      <c r="E6" s="92">
        <v>9</v>
      </c>
      <c r="F6" s="91">
        <v>1.95</v>
      </c>
      <c r="G6" s="91">
        <v>0</v>
      </c>
      <c r="H6" s="91">
        <v>0.45</v>
      </c>
      <c r="I6" s="92">
        <v>7.5</v>
      </c>
      <c r="J6" s="91">
        <v>0.15</v>
      </c>
      <c r="K6" s="92">
        <v>0</v>
      </c>
      <c r="L6" s="93">
        <v>0.03</v>
      </c>
      <c r="M6" s="93">
        <v>7.4999999999999997E-2</v>
      </c>
      <c r="N6" s="92">
        <v>0</v>
      </c>
      <c r="O6" s="91">
        <v>0</v>
      </c>
      <c r="P6" s="91">
        <v>0.75</v>
      </c>
      <c r="Q6" s="945"/>
      <c r="R6" s="945"/>
      <c r="S6" s="945"/>
      <c r="T6" s="945"/>
      <c r="U6" s="945"/>
    </row>
    <row r="7" spans="2:21">
      <c r="B7" s="89">
        <v>6223</v>
      </c>
      <c r="C7" s="89" t="s">
        <v>81</v>
      </c>
      <c r="D7" s="89">
        <v>1</v>
      </c>
      <c r="E7" s="92">
        <v>1.34</v>
      </c>
      <c r="F7" s="91">
        <v>0.06</v>
      </c>
      <c r="G7" s="91">
        <v>1.3000000000000001E-2</v>
      </c>
      <c r="H7" s="91">
        <v>0.26300000000000001</v>
      </c>
      <c r="I7" s="92">
        <v>0.14000000000000001</v>
      </c>
      <c r="J7" s="91">
        <v>8.0000000000000002E-3</v>
      </c>
      <c r="K7" s="92">
        <v>0</v>
      </c>
      <c r="L7" s="93">
        <v>1.9E-3</v>
      </c>
      <c r="M7" s="93">
        <v>7.000000000000001E-4</v>
      </c>
      <c r="N7" s="92">
        <v>0.1</v>
      </c>
      <c r="O7" s="91">
        <v>5.7000000000000002E-2</v>
      </c>
      <c r="P7" s="91">
        <v>0</v>
      </c>
      <c r="Q7" s="945"/>
      <c r="R7" s="945"/>
      <c r="S7" s="945"/>
      <c r="T7" s="945"/>
      <c r="U7" s="945"/>
    </row>
    <row r="8" spans="2:21">
      <c r="B8" s="89">
        <v>14017</v>
      </c>
      <c r="C8" s="89" t="s">
        <v>40</v>
      </c>
      <c r="D8" s="89">
        <v>5</v>
      </c>
      <c r="E8" s="92">
        <v>37.25</v>
      </c>
      <c r="F8" s="91">
        <v>0.03</v>
      </c>
      <c r="G8" s="91">
        <v>4.05</v>
      </c>
      <c r="H8" s="91">
        <v>0.01</v>
      </c>
      <c r="I8" s="92">
        <v>0.75</v>
      </c>
      <c r="J8" s="91">
        <v>5.0000000000000001E-3</v>
      </c>
      <c r="K8" s="92">
        <v>25.5</v>
      </c>
      <c r="L8" s="93">
        <v>5.0000000000000001E-4</v>
      </c>
      <c r="M8" s="93">
        <v>1.5E-3</v>
      </c>
      <c r="N8" s="92">
        <v>0</v>
      </c>
      <c r="O8" s="91">
        <v>0</v>
      </c>
      <c r="P8" s="91">
        <v>9.5000000000000001E-2</v>
      </c>
      <c r="Q8" s="945"/>
      <c r="R8" s="945"/>
      <c r="S8" s="945"/>
      <c r="T8" s="945"/>
      <c r="U8" s="945"/>
    </row>
    <row r="9" spans="2:21">
      <c r="B9" s="89">
        <v>6103</v>
      </c>
      <c r="C9" s="89" t="s">
        <v>70</v>
      </c>
      <c r="D9" s="89">
        <v>3</v>
      </c>
      <c r="E9" s="92">
        <v>0.9</v>
      </c>
      <c r="F9" s="91">
        <v>2.7000000000000003E-2</v>
      </c>
      <c r="G9" s="91">
        <v>8.9999999999999993E-3</v>
      </c>
      <c r="H9" s="91">
        <v>0.19799999999999998</v>
      </c>
      <c r="I9" s="92">
        <v>0.36</v>
      </c>
      <c r="J9" s="91">
        <v>1.4999999999999999E-2</v>
      </c>
      <c r="K9" s="92">
        <v>0</v>
      </c>
      <c r="L9" s="93">
        <v>8.9999999999999998E-4</v>
      </c>
      <c r="M9" s="93">
        <v>5.9999999999999995E-4</v>
      </c>
      <c r="N9" s="92">
        <v>0.06</v>
      </c>
      <c r="O9" s="91">
        <v>6.3E-2</v>
      </c>
      <c r="P9" s="91">
        <v>0</v>
      </c>
      <c r="Q9" s="945"/>
      <c r="R9" s="945"/>
      <c r="S9" s="945"/>
      <c r="T9" s="945"/>
      <c r="U9" s="945"/>
    </row>
    <row r="10" spans="2:21">
      <c r="B10" s="89">
        <v>14017</v>
      </c>
      <c r="C10" s="89" t="s">
        <v>40</v>
      </c>
      <c r="D10" s="89">
        <v>5</v>
      </c>
      <c r="E10" s="92">
        <v>37.25</v>
      </c>
      <c r="F10" s="91">
        <v>0.03</v>
      </c>
      <c r="G10" s="91">
        <v>4.05</v>
      </c>
      <c r="H10" s="91">
        <v>0.01</v>
      </c>
      <c r="I10" s="92">
        <v>0.75</v>
      </c>
      <c r="J10" s="91">
        <v>5.0000000000000001E-3</v>
      </c>
      <c r="K10" s="92">
        <v>25.5</v>
      </c>
      <c r="L10" s="93">
        <v>5.0000000000000001E-4</v>
      </c>
      <c r="M10" s="93">
        <v>1.5E-3</v>
      </c>
      <c r="N10" s="92">
        <v>0</v>
      </c>
      <c r="O10" s="91">
        <v>0</v>
      </c>
      <c r="P10" s="91">
        <v>9.5000000000000001E-2</v>
      </c>
      <c r="Q10" s="945"/>
      <c r="R10" s="945"/>
      <c r="S10" s="945"/>
      <c r="T10" s="945"/>
      <c r="U10" s="945"/>
    </row>
    <row r="11" spans="2:21">
      <c r="B11" s="89">
        <v>1015</v>
      </c>
      <c r="C11" s="89" t="s">
        <v>17</v>
      </c>
      <c r="D11" s="89">
        <v>20</v>
      </c>
      <c r="E11" s="92">
        <v>73.599999999999994</v>
      </c>
      <c r="F11" s="91">
        <v>1.6</v>
      </c>
      <c r="G11" s="91">
        <v>0.34</v>
      </c>
      <c r="H11" s="91">
        <v>15.18</v>
      </c>
      <c r="I11" s="92">
        <v>4.5999999999999996</v>
      </c>
      <c r="J11" s="91">
        <v>0.12</v>
      </c>
      <c r="K11" s="92">
        <v>0</v>
      </c>
      <c r="L11" s="93">
        <v>2.6000000000000002E-2</v>
      </c>
      <c r="M11" s="93">
        <v>8.0000000000000002E-3</v>
      </c>
      <c r="N11" s="92">
        <v>0</v>
      </c>
      <c r="O11" s="91">
        <v>0.5</v>
      </c>
      <c r="P11" s="91">
        <v>0</v>
      </c>
      <c r="Q11" s="945"/>
      <c r="R11" s="945"/>
      <c r="S11" s="945"/>
      <c r="T11" s="945"/>
      <c r="U11" s="945"/>
    </row>
    <row r="12" spans="2:21">
      <c r="B12" s="89">
        <v>17061</v>
      </c>
      <c r="C12" s="89" t="s">
        <v>155</v>
      </c>
      <c r="D12" s="89">
        <v>2.5</v>
      </c>
      <c r="E12" s="92">
        <v>10.375</v>
      </c>
      <c r="F12" s="91">
        <v>0.32500000000000001</v>
      </c>
      <c r="G12" s="91">
        <v>0.30499999999999999</v>
      </c>
      <c r="H12" s="91">
        <v>1.5825</v>
      </c>
      <c r="I12" s="92">
        <v>13.5</v>
      </c>
      <c r="J12" s="91">
        <v>0.71250000000000002</v>
      </c>
      <c r="K12" s="92">
        <v>0.8</v>
      </c>
      <c r="L12" s="93">
        <v>1.0249999999999999E-2</v>
      </c>
      <c r="M12" s="93">
        <v>6.2500000000000003E-3</v>
      </c>
      <c r="N12" s="92">
        <v>0.05</v>
      </c>
      <c r="O12" s="91">
        <v>0.92249999999999999</v>
      </c>
      <c r="P12" s="91">
        <v>2.5000000000000001E-3</v>
      </c>
      <c r="Q12" s="945"/>
      <c r="R12" s="945"/>
      <c r="S12" s="945"/>
      <c r="T12" s="945"/>
      <c r="U12" s="945"/>
    </row>
    <row r="13" spans="2:21">
      <c r="B13" s="89">
        <v>14017</v>
      </c>
      <c r="C13" s="89" t="s">
        <v>40</v>
      </c>
      <c r="D13" s="89">
        <v>5</v>
      </c>
      <c r="E13" s="92">
        <v>37.25</v>
      </c>
      <c r="F13" s="91">
        <v>0.03</v>
      </c>
      <c r="G13" s="91">
        <v>4.05</v>
      </c>
      <c r="H13" s="91">
        <v>0.01</v>
      </c>
      <c r="I13" s="92">
        <v>0.75</v>
      </c>
      <c r="J13" s="91">
        <v>5.0000000000000001E-3</v>
      </c>
      <c r="K13" s="92">
        <v>25.5</v>
      </c>
      <c r="L13" s="93">
        <v>5.0000000000000001E-4</v>
      </c>
      <c r="M13" s="93">
        <v>1.5E-3</v>
      </c>
      <c r="N13" s="92">
        <v>0</v>
      </c>
      <c r="O13" s="91">
        <v>0</v>
      </c>
      <c r="P13" s="91">
        <v>9.5000000000000001E-2</v>
      </c>
      <c r="Q13" s="945"/>
      <c r="R13" s="945"/>
      <c r="S13" s="945"/>
      <c r="T13" s="945"/>
      <c r="U13" s="945"/>
    </row>
    <row r="14" spans="2:21">
      <c r="B14" s="89">
        <v>6061</v>
      </c>
      <c r="C14" s="89" t="s">
        <v>59</v>
      </c>
      <c r="D14" s="89">
        <v>40</v>
      </c>
      <c r="E14" s="92">
        <v>9.1999999999999993</v>
      </c>
      <c r="F14" s="91">
        <v>0.52</v>
      </c>
      <c r="G14" s="91">
        <v>0.08</v>
      </c>
      <c r="H14" s="91">
        <v>2.08</v>
      </c>
      <c r="I14" s="92">
        <v>17.2</v>
      </c>
      <c r="J14" s="91">
        <v>0.12</v>
      </c>
      <c r="K14" s="92">
        <v>1.6</v>
      </c>
      <c r="L14" s="93">
        <v>1.6E-2</v>
      </c>
      <c r="M14" s="93">
        <v>1.2E-2</v>
      </c>
      <c r="N14" s="92">
        <v>16.399999999999999</v>
      </c>
      <c r="O14" s="91">
        <v>0.72</v>
      </c>
      <c r="P14" s="91">
        <v>0</v>
      </c>
      <c r="Q14" s="945"/>
      <c r="R14" s="945"/>
      <c r="S14" s="945"/>
      <c r="T14" s="945"/>
      <c r="U14" s="945"/>
    </row>
    <row r="15" spans="2:21">
      <c r="B15" s="89">
        <v>17012</v>
      </c>
      <c r="C15" s="89" t="s">
        <v>0</v>
      </c>
      <c r="D15" s="89">
        <v>0.8</v>
      </c>
      <c r="E15" s="92">
        <v>0</v>
      </c>
      <c r="F15" s="91">
        <v>0</v>
      </c>
      <c r="G15" s="91">
        <v>0</v>
      </c>
      <c r="H15" s="91">
        <v>0</v>
      </c>
      <c r="I15" s="92">
        <v>0.17600000000000002</v>
      </c>
      <c r="J15" s="91">
        <v>0</v>
      </c>
      <c r="K15" s="92">
        <v>0</v>
      </c>
      <c r="L15" s="93">
        <v>0</v>
      </c>
      <c r="M15" s="93">
        <v>0</v>
      </c>
      <c r="N15" s="92">
        <v>0</v>
      </c>
      <c r="O15" s="91">
        <v>0</v>
      </c>
      <c r="P15" s="91">
        <v>0.79280000000000006</v>
      </c>
      <c r="Q15" s="945"/>
      <c r="R15" s="945"/>
      <c r="S15" s="945"/>
      <c r="T15" s="945"/>
      <c r="U15" s="945"/>
    </row>
    <row r="16" spans="2:21">
      <c r="B16" s="89">
        <v>17015</v>
      </c>
      <c r="C16" s="89" t="s">
        <v>73</v>
      </c>
      <c r="D16" s="89">
        <v>4</v>
      </c>
      <c r="E16" s="92">
        <v>1</v>
      </c>
      <c r="F16" s="91">
        <v>4.0000000000000001E-3</v>
      </c>
      <c r="G16" s="91">
        <v>0</v>
      </c>
      <c r="H16" s="91">
        <v>9.6000000000000002E-2</v>
      </c>
      <c r="I16" s="92">
        <v>0.08</v>
      </c>
      <c r="J16" s="91">
        <v>0</v>
      </c>
      <c r="K16" s="92">
        <v>0</v>
      </c>
      <c r="L16" s="93">
        <v>4.0000000000000002E-4</v>
      </c>
      <c r="M16" s="93">
        <v>4.0000000000000002E-4</v>
      </c>
      <c r="N16" s="92">
        <v>0</v>
      </c>
      <c r="O16" s="91">
        <v>0</v>
      </c>
      <c r="P16" s="91">
        <v>0</v>
      </c>
      <c r="Q16" s="945"/>
      <c r="R16" s="945"/>
      <c r="S16" s="945"/>
      <c r="T16" s="945"/>
      <c r="U16" s="945"/>
    </row>
    <row r="17" spans="2:21">
      <c r="B17" s="97">
        <v>3003</v>
      </c>
      <c r="C17" s="97" t="s">
        <v>4</v>
      </c>
      <c r="D17" s="97">
        <v>5</v>
      </c>
      <c r="E17" s="95">
        <v>19.2</v>
      </c>
      <c r="F17" s="94">
        <v>0</v>
      </c>
      <c r="G17" s="94">
        <v>0</v>
      </c>
      <c r="H17" s="94">
        <v>4.96</v>
      </c>
      <c r="I17" s="95">
        <v>0.05</v>
      </c>
      <c r="J17" s="94">
        <v>0</v>
      </c>
      <c r="K17" s="95">
        <v>0</v>
      </c>
      <c r="L17" s="96">
        <v>0</v>
      </c>
      <c r="M17" s="96">
        <v>0</v>
      </c>
      <c r="N17" s="95">
        <v>0</v>
      </c>
      <c r="O17" s="94">
        <v>0</v>
      </c>
      <c r="P17" s="94">
        <v>0</v>
      </c>
      <c r="Q17" s="946"/>
      <c r="R17" s="946"/>
      <c r="S17" s="946"/>
      <c r="T17" s="946"/>
      <c r="U17" s="946"/>
    </row>
    <row r="18" spans="2:21">
      <c r="C18" s="89" t="s">
        <v>1700</v>
      </c>
      <c r="D18" s="89">
        <v>476.3</v>
      </c>
      <c r="E18" s="92">
        <v>718.96500000000015</v>
      </c>
      <c r="F18" s="91">
        <v>19.611000000000004</v>
      </c>
      <c r="G18" s="91">
        <v>24.911999999999999</v>
      </c>
      <c r="H18" s="91">
        <v>99.3245</v>
      </c>
      <c r="I18" s="92">
        <v>73.105999999999995</v>
      </c>
      <c r="J18" s="91">
        <v>2.4704999999999995</v>
      </c>
      <c r="K18" s="92">
        <v>78.899999999999991</v>
      </c>
      <c r="L18" s="93">
        <v>0.22495000000000004</v>
      </c>
      <c r="M18" s="93">
        <v>0.23945000000000005</v>
      </c>
      <c r="N18" s="92">
        <v>25.11</v>
      </c>
      <c r="O18" s="91">
        <v>4.2874999999999996</v>
      </c>
      <c r="P18" s="91">
        <v>1.8803000000000001</v>
      </c>
      <c r="Q18" s="89">
        <v>1.5</v>
      </c>
      <c r="R18" s="89">
        <v>1</v>
      </c>
      <c r="S18" s="89">
        <v>2</v>
      </c>
      <c r="T18" s="89">
        <v>0</v>
      </c>
      <c r="U18" s="89">
        <v>0</v>
      </c>
    </row>
  </sheetData>
  <mergeCells count="1">
    <mergeCell ref="Q3:U17"/>
  </mergeCells>
  <phoneticPr fontId="1"/>
  <pageMargins left="0.7" right="0.7" top="0.75" bottom="0.75" header="0.3" footer="0.3"/>
  <pageSetup paperSize="9" scale="77" orientation="landscape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1140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1088</v>
      </c>
      <c r="C3" s="29" t="s">
        <v>24</v>
      </c>
      <c r="D3" s="10">
        <v>200</v>
      </c>
      <c r="E3" s="248">
        <v>336</v>
      </c>
      <c r="F3" s="462">
        <v>5</v>
      </c>
      <c r="G3" s="462">
        <v>0.6</v>
      </c>
      <c r="H3" s="462">
        <v>74.2</v>
      </c>
      <c r="I3" s="461">
        <v>6</v>
      </c>
      <c r="J3" s="471">
        <v>0.2</v>
      </c>
      <c r="K3" s="472">
        <v>0</v>
      </c>
      <c r="L3" s="473">
        <v>0.04</v>
      </c>
      <c r="M3" s="474">
        <v>0.02</v>
      </c>
      <c r="N3" s="472">
        <v>0</v>
      </c>
      <c r="O3" s="475">
        <v>0.6</v>
      </c>
      <c r="P3" s="475">
        <v>0</v>
      </c>
      <c r="Q3" s="935"/>
      <c r="R3" s="935"/>
      <c r="S3" s="935"/>
      <c r="T3" s="935"/>
      <c r="U3" s="935"/>
    </row>
    <row r="4" spans="2:21">
      <c r="B4" s="10">
        <v>11051</v>
      </c>
      <c r="C4" s="29" t="s">
        <v>302</v>
      </c>
      <c r="D4" s="10">
        <v>50</v>
      </c>
      <c r="E4" s="248">
        <v>70</v>
      </c>
      <c r="F4" s="462">
        <v>10.95</v>
      </c>
      <c r="G4" s="462">
        <v>2.4500000000000002</v>
      </c>
      <c r="H4" s="462">
        <v>0.2</v>
      </c>
      <c r="I4" s="461">
        <v>2</v>
      </c>
      <c r="J4" s="471">
        <v>1.35</v>
      </c>
      <c r="K4" s="472">
        <v>0.5</v>
      </c>
      <c r="L4" s="473">
        <v>4.4999999999999998E-2</v>
      </c>
      <c r="M4" s="474">
        <v>0.11</v>
      </c>
      <c r="N4" s="472">
        <v>0.5</v>
      </c>
      <c r="O4" s="475">
        <v>0</v>
      </c>
      <c r="P4" s="475">
        <v>0.05</v>
      </c>
      <c r="Q4" s="936"/>
      <c r="R4" s="936"/>
      <c r="S4" s="936"/>
      <c r="T4" s="936"/>
      <c r="U4" s="936"/>
    </row>
    <row r="5" spans="2:21">
      <c r="B5" s="10">
        <v>17012</v>
      </c>
      <c r="C5" s="29" t="s">
        <v>0</v>
      </c>
      <c r="D5" s="10">
        <v>0.2</v>
      </c>
      <c r="E5" s="248">
        <v>0</v>
      </c>
      <c r="F5" s="462">
        <v>0</v>
      </c>
      <c r="G5" s="462">
        <v>0</v>
      </c>
      <c r="H5" s="462">
        <v>0</v>
      </c>
      <c r="I5" s="461">
        <v>4.4000000000000004E-2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0.19820000000000002</v>
      </c>
      <c r="Q5" s="936"/>
      <c r="R5" s="936"/>
      <c r="S5" s="936"/>
      <c r="T5" s="936"/>
      <c r="U5" s="936"/>
    </row>
    <row r="6" spans="2:21">
      <c r="B6" s="10">
        <v>17065</v>
      </c>
      <c r="C6" s="29" t="s">
        <v>2332</v>
      </c>
      <c r="D6" s="10">
        <v>0.01</v>
      </c>
      <c r="E6" s="248">
        <v>3.7100000000000001E-2</v>
      </c>
      <c r="F6" s="462">
        <v>1.06E-3</v>
      </c>
      <c r="G6" s="462">
        <v>6.2000000000000011E-4</v>
      </c>
      <c r="H6" s="462">
        <v>6.8299999999999993E-3</v>
      </c>
      <c r="I6" s="461">
        <v>3.3000000000000002E-2</v>
      </c>
      <c r="J6" s="471">
        <v>1.3699999999999999E-3</v>
      </c>
      <c r="K6" s="472">
        <v>7.000000000000001E-4</v>
      </c>
      <c r="L6" s="473">
        <v>5.9999999999999993E-6</v>
      </c>
      <c r="M6" s="474">
        <v>1.8E-5</v>
      </c>
      <c r="N6" s="472">
        <v>1E-4</v>
      </c>
      <c r="O6" s="475">
        <v>0</v>
      </c>
      <c r="P6" s="475">
        <v>1.0000000000000001E-5</v>
      </c>
      <c r="Q6" s="936"/>
      <c r="R6" s="936"/>
      <c r="S6" s="936"/>
      <c r="T6" s="936"/>
      <c r="U6" s="936"/>
    </row>
    <row r="7" spans="2:21">
      <c r="B7" s="10">
        <v>14006</v>
      </c>
      <c r="C7" s="29" t="s">
        <v>15</v>
      </c>
      <c r="D7" s="10">
        <v>2</v>
      </c>
      <c r="E7" s="248">
        <v>18.420000000000002</v>
      </c>
      <c r="F7" s="462">
        <v>0</v>
      </c>
      <c r="G7" s="462">
        <v>2</v>
      </c>
      <c r="H7" s="462">
        <v>0</v>
      </c>
      <c r="I7" s="461">
        <v>0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</v>
      </c>
      <c r="Q7" s="936"/>
      <c r="R7" s="936"/>
      <c r="S7" s="936"/>
      <c r="T7" s="936"/>
      <c r="U7" s="936"/>
    </row>
    <row r="8" spans="2:21">
      <c r="B8" s="10">
        <v>6153</v>
      </c>
      <c r="C8" s="29" t="s">
        <v>16</v>
      </c>
      <c r="D8" s="10">
        <v>70</v>
      </c>
      <c r="E8" s="248">
        <v>25.9</v>
      </c>
      <c r="F8" s="462">
        <v>0.7</v>
      </c>
      <c r="G8" s="462">
        <v>7.0000000000000007E-2</v>
      </c>
      <c r="H8" s="462">
        <v>6.16</v>
      </c>
      <c r="I8" s="461">
        <v>14.7</v>
      </c>
      <c r="J8" s="471">
        <v>0.14000000000000001</v>
      </c>
      <c r="K8" s="472">
        <v>0</v>
      </c>
      <c r="L8" s="473">
        <v>2.1000000000000001E-2</v>
      </c>
      <c r="M8" s="474">
        <v>7.000000000000001E-3</v>
      </c>
      <c r="N8" s="472">
        <v>5.6</v>
      </c>
      <c r="O8" s="475">
        <v>1.1200000000000001</v>
      </c>
      <c r="P8" s="475">
        <v>0</v>
      </c>
      <c r="Q8" s="936"/>
      <c r="R8" s="936"/>
      <c r="S8" s="936"/>
      <c r="T8" s="936"/>
      <c r="U8" s="936"/>
    </row>
    <row r="9" spans="2:21">
      <c r="B9" s="10">
        <v>8031</v>
      </c>
      <c r="C9" s="29" t="s">
        <v>146</v>
      </c>
      <c r="D9" s="10">
        <v>30</v>
      </c>
      <c r="E9" s="248">
        <v>3.3</v>
      </c>
      <c r="F9" s="462">
        <v>0.87</v>
      </c>
      <c r="G9" s="462">
        <v>0.09</v>
      </c>
      <c r="H9" s="462">
        <v>0.63</v>
      </c>
      <c r="I9" s="461">
        <v>0.9</v>
      </c>
      <c r="J9" s="471">
        <v>0.09</v>
      </c>
      <c r="K9" s="472">
        <v>0</v>
      </c>
      <c r="L9" s="473">
        <v>1.7999999999999999E-2</v>
      </c>
      <c r="M9" s="474">
        <v>8.6999999999999994E-2</v>
      </c>
      <c r="N9" s="472">
        <v>0.3</v>
      </c>
      <c r="O9" s="475">
        <v>0.6</v>
      </c>
      <c r="P9" s="475">
        <v>0</v>
      </c>
      <c r="Q9" s="936"/>
      <c r="R9" s="936"/>
      <c r="S9" s="936"/>
      <c r="T9" s="936"/>
      <c r="U9" s="936"/>
    </row>
    <row r="10" spans="2:21">
      <c r="B10" s="10">
        <v>14017</v>
      </c>
      <c r="C10" s="29" t="s">
        <v>40</v>
      </c>
      <c r="D10" s="10">
        <v>10</v>
      </c>
      <c r="E10" s="248">
        <v>74.5</v>
      </c>
      <c r="F10" s="462">
        <v>0.06</v>
      </c>
      <c r="G10" s="462">
        <v>8.1</v>
      </c>
      <c r="H10" s="462">
        <v>0.02</v>
      </c>
      <c r="I10" s="461">
        <v>1.5</v>
      </c>
      <c r="J10" s="471">
        <v>0.01</v>
      </c>
      <c r="K10" s="472">
        <v>51</v>
      </c>
      <c r="L10" s="473">
        <v>1E-3</v>
      </c>
      <c r="M10" s="474">
        <v>3.0000000000000001E-3</v>
      </c>
      <c r="N10" s="472">
        <v>0</v>
      </c>
      <c r="O10" s="475">
        <v>0</v>
      </c>
      <c r="P10" s="475">
        <v>0.19</v>
      </c>
      <c r="Q10" s="936"/>
      <c r="R10" s="936"/>
      <c r="S10" s="936"/>
      <c r="T10" s="936"/>
      <c r="U10" s="936"/>
    </row>
    <row r="11" spans="2:21">
      <c r="B11" s="10">
        <v>1015</v>
      </c>
      <c r="C11" s="29" t="s">
        <v>17</v>
      </c>
      <c r="D11" s="10">
        <v>10</v>
      </c>
      <c r="E11" s="248">
        <v>36.799999999999997</v>
      </c>
      <c r="F11" s="462">
        <v>0.8</v>
      </c>
      <c r="G11" s="462">
        <v>0.17</v>
      </c>
      <c r="H11" s="462">
        <v>7.59</v>
      </c>
      <c r="I11" s="461">
        <v>2.2999999999999998</v>
      </c>
      <c r="J11" s="471">
        <v>0.06</v>
      </c>
      <c r="K11" s="472">
        <v>0</v>
      </c>
      <c r="L11" s="473">
        <v>1.3000000000000001E-2</v>
      </c>
      <c r="M11" s="474">
        <v>4.0000000000000001E-3</v>
      </c>
      <c r="N11" s="472">
        <v>0</v>
      </c>
      <c r="O11" s="475">
        <v>0.25</v>
      </c>
      <c r="P11" s="475">
        <v>0</v>
      </c>
      <c r="Q11" s="936"/>
      <c r="R11" s="936"/>
      <c r="S11" s="936"/>
      <c r="T11" s="936"/>
      <c r="U11" s="936"/>
    </row>
    <row r="12" spans="2:21">
      <c r="B12" s="10">
        <v>17026</v>
      </c>
      <c r="C12" s="29" t="s">
        <v>51</v>
      </c>
      <c r="D12" s="10">
        <v>80</v>
      </c>
      <c r="E12" s="248">
        <v>4.8</v>
      </c>
      <c r="F12" s="462">
        <v>1.04</v>
      </c>
      <c r="G12" s="462">
        <v>0</v>
      </c>
      <c r="H12" s="462">
        <v>0.24</v>
      </c>
      <c r="I12" s="461">
        <v>4</v>
      </c>
      <c r="J12" s="471">
        <v>0.08</v>
      </c>
      <c r="K12" s="472">
        <v>0</v>
      </c>
      <c r="L12" s="473">
        <v>1.6E-2</v>
      </c>
      <c r="M12" s="474">
        <v>0.04</v>
      </c>
      <c r="N12" s="472">
        <v>0</v>
      </c>
      <c r="O12" s="475">
        <v>0</v>
      </c>
      <c r="P12" s="475">
        <v>0.4</v>
      </c>
      <c r="Q12" s="936"/>
      <c r="R12" s="936"/>
      <c r="S12" s="936"/>
      <c r="T12" s="936"/>
      <c r="U12" s="936"/>
    </row>
    <row r="13" spans="2:21">
      <c r="B13" s="10">
        <v>6184</v>
      </c>
      <c r="C13" s="29" t="s">
        <v>2330</v>
      </c>
      <c r="D13" s="10">
        <v>50</v>
      </c>
      <c r="E13" s="248">
        <v>10</v>
      </c>
      <c r="F13" s="462">
        <v>0.45</v>
      </c>
      <c r="G13" s="462">
        <v>0.1</v>
      </c>
      <c r="H13" s="462">
        <v>2.2000000000000002</v>
      </c>
      <c r="I13" s="461">
        <v>4.5</v>
      </c>
      <c r="J13" s="471">
        <v>0.2</v>
      </c>
      <c r="K13" s="472">
        <v>23.5</v>
      </c>
      <c r="L13" s="473">
        <v>0.03</v>
      </c>
      <c r="M13" s="474">
        <v>1.4999999999999999E-2</v>
      </c>
      <c r="N13" s="472">
        <v>5</v>
      </c>
      <c r="O13" s="475">
        <v>0.65</v>
      </c>
      <c r="P13" s="475">
        <v>0.35</v>
      </c>
      <c r="Q13" s="936"/>
      <c r="R13" s="936"/>
      <c r="S13" s="936"/>
      <c r="T13" s="936"/>
      <c r="U13" s="936"/>
    </row>
    <row r="14" spans="2:21">
      <c r="B14" s="10">
        <v>16011</v>
      </c>
      <c r="C14" s="29" t="s">
        <v>114</v>
      </c>
      <c r="D14" s="10">
        <v>10</v>
      </c>
      <c r="E14" s="248">
        <v>7.3</v>
      </c>
      <c r="F14" s="462">
        <v>0.02</v>
      </c>
      <c r="G14" s="462">
        <v>0</v>
      </c>
      <c r="H14" s="462">
        <v>0.15</v>
      </c>
      <c r="I14" s="461">
        <v>0.7</v>
      </c>
      <c r="J14" s="471">
        <v>0.04</v>
      </c>
      <c r="K14" s="472">
        <v>0</v>
      </c>
      <c r="L14" s="473">
        <v>0</v>
      </c>
      <c r="M14" s="474">
        <v>1E-3</v>
      </c>
      <c r="N14" s="472">
        <v>0</v>
      </c>
      <c r="O14" s="475">
        <v>0</v>
      </c>
      <c r="P14" s="475">
        <v>0</v>
      </c>
      <c r="Q14" s="936"/>
      <c r="R14" s="936"/>
      <c r="S14" s="936"/>
      <c r="T14" s="936"/>
      <c r="U14" s="936"/>
    </row>
    <row r="15" spans="2:21">
      <c r="B15" s="10">
        <v>17012</v>
      </c>
      <c r="C15" s="29" t="s">
        <v>0</v>
      </c>
      <c r="D15" s="10">
        <v>1.5</v>
      </c>
      <c r="E15" s="248">
        <v>0</v>
      </c>
      <c r="F15" s="462">
        <v>0</v>
      </c>
      <c r="G15" s="462">
        <v>0</v>
      </c>
      <c r="H15" s="462">
        <v>0</v>
      </c>
      <c r="I15" s="461">
        <v>0.33</v>
      </c>
      <c r="J15" s="471">
        <v>0</v>
      </c>
      <c r="K15" s="472">
        <v>0</v>
      </c>
      <c r="L15" s="473">
        <v>0</v>
      </c>
      <c r="M15" s="474">
        <v>0</v>
      </c>
      <c r="N15" s="472">
        <v>0</v>
      </c>
      <c r="O15" s="475">
        <v>0</v>
      </c>
      <c r="P15" s="475">
        <v>1.4864999999999997</v>
      </c>
      <c r="Q15" s="936"/>
      <c r="R15" s="936"/>
      <c r="S15" s="936"/>
      <c r="T15" s="936"/>
      <c r="U15" s="936"/>
    </row>
    <row r="16" spans="2:21">
      <c r="B16" s="10">
        <v>17065</v>
      </c>
      <c r="C16" s="29" t="s">
        <v>2331</v>
      </c>
      <c r="D16" s="10">
        <v>0.03</v>
      </c>
      <c r="E16" s="248">
        <v>0.1113</v>
      </c>
      <c r="F16" s="462">
        <v>3.1800000000000001E-3</v>
      </c>
      <c r="G16" s="462">
        <v>1.8599999999999999E-3</v>
      </c>
      <c r="H16" s="462">
        <v>2.0489999999999998E-2</v>
      </c>
      <c r="I16" s="461">
        <v>9.9000000000000005E-2</v>
      </c>
      <c r="J16" s="471">
        <v>4.1099999999999999E-3</v>
      </c>
      <c r="K16" s="472">
        <v>2.0999999999999999E-3</v>
      </c>
      <c r="L16" s="473">
        <v>1.8E-5</v>
      </c>
      <c r="M16" s="474">
        <v>5.3999999999999991E-5</v>
      </c>
      <c r="N16" s="472">
        <v>2.9999999999999997E-4</v>
      </c>
      <c r="O16" s="475">
        <v>0</v>
      </c>
      <c r="P16" s="475">
        <v>3.0000000000000001E-5</v>
      </c>
      <c r="Q16" s="936"/>
      <c r="R16" s="936"/>
      <c r="S16" s="936"/>
      <c r="T16" s="936"/>
      <c r="U16" s="936"/>
    </row>
    <row r="17" spans="2:21">
      <c r="B17" s="10">
        <v>6023</v>
      </c>
      <c r="C17" s="29" t="s">
        <v>50</v>
      </c>
      <c r="D17" s="264">
        <v>5</v>
      </c>
      <c r="E17" s="248">
        <v>4.6500000000000004</v>
      </c>
      <c r="F17" s="462">
        <v>0.34499999999999997</v>
      </c>
      <c r="G17" s="462">
        <v>0.02</v>
      </c>
      <c r="H17" s="462">
        <v>0.76500000000000001</v>
      </c>
      <c r="I17" s="461">
        <v>1.1499999999999999</v>
      </c>
      <c r="J17" s="471">
        <v>8.5000000000000006E-2</v>
      </c>
      <c r="K17" s="472">
        <v>1.75</v>
      </c>
      <c r="L17" s="473">
        <v>1.9500000000000003E-2</v>
      </c>
      <c r="M17" s="474">
        <v>8.0000000000000002E-3</v>
      </c>
      <c r="N17" s="472">
        <v>0.95</v>
      </c>
      <c r="O17" s="475">
        <v>0.38500000000000001</v>
      </c>
      <c r="P17" s="475">
        <v>0</v>
      </c>
      <c r="Q17" s="936"/>
      <c r="R17" s="936"/>
      <c r="S17" s="936"/>
      <c r="T17" s="936"/>
      <c r="U17" s="936"/>
    </row>
    <row r="18" spans="2:21">
      <c r="B18" s="28"/>
      <c r="C18" s="28" t="s">
        <v>25</v>
      </c>
      <c r="D18" s="256">
        <v>518.74</v>
      </c>
      <c r="E18" s="257">
        <v>591.81839999999988</v>
      </c>
      <c r="F18" s="464">
        <v>20.239239999999999</v>
      </c>
      <c r="G18" s="464">
        <v>13.60248</v>
      </c>
      <c r="H18" s="464">
        <v>92.18231999999999</v>
      </c>
      <c r="I18" s="463">
        <v>38.256</v>
      </c>
      <c r="J18" s="464">
        <v>2.2604800000000003</v>
      </c>
      <c r="K18" s="465">
        <v>76.752799999999993</v>
      </c>
      <c r="L18" s="466">
        <v>0.20352400000000004</v>
      </c>
      <c r="M18" s="467">
        <v>0.295072</v>
      </c>
      <c r="N18" s="465">
        <v>12.350399999999997</v>
      </c>
      <c r="O18" s="468">
        <v>3.6050000000000004</v>
      </c>
      <c r="P18" s="468">
        <v>2.6747400000000003</v>
      </c>
      <c r="Q18" s="28">
        <v>2</v>
      </c>
      <c r="R18" s="28">
        <v>2</v>
      </c>
      <c r="S18" s="28">
        <v>2</v>
      </c>
      <c r="T18" s="28">
        <v>0</v>
      </c>
      <c r="U18" s="28">
        <v>0</v>
      </c>
    </row>
    <row r="19" spans="2:21">
      <c r="D19" s="14"/>
      <c r="E19" s="14"/>
      <c r="F19" s="14"/>
      <c r="G19" s="14"/>
    </row>
    <row r="20" spans="2:21">
      <c r="C20" s="10"/>
      <c r="D20" s="17"/>
      <c r="E20" s="18"/>
      <c r="F20" s="17"/>
      <c r="G20" s="18"/>
      <c r="H20" s="11"/>
      <c r="I20" s="12"/>
      <c r="J20" s="12"/>
      <c r="K20" s="12"/>
      <c r="L20" s="12"/>
      <c r="M20" s="12"/>
      <c r="N20" s="12"/>
      <c r="O20" s="12"/>
      <c r="P20" s="12"/>
    </row>
    <row r="21" spans="2:21">
      <c r="C21" s="10"/>
      <c r="D21" s="1"/>
      <c r="E21" s="12"/>
      <c r="F21" s="12"/>
      <c r="G21" s="12"/>
      <c r="H21" s="12"/>
      <c r="I21" s="1"/>
      <c r="J21" s="12"/>
      <c r="K21" s="12"/>
      <c r="L21" s="12"/>
      <c r="M21" s="12"/>
      <c r="N21" s="12"/>
      <c r="O21" s="12"/>
      <c r="P21" s="12"/>
    </row>
    <row r="22" spans="2:21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2:21">
      <c r="C26" s="10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2:21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</sheetData>
  <mergeCells count="1">
    <mergeCell ref="Q3:U17"/>
  </mergeCells>
  <phoneticPr fontId="1"/>
  <pageMargins left="0.7" right="0.7" top="0.75" bottom="0.75" header="0.3" footer="0.3"/>
  <pageSetup paperSize="9" scale="80" orientation="landscape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3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1702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1088</v>
      </c>
      <c r="C3" s="29" t="s">
        <v>24</v>
      </c>
      <c r="D3" s="10">
        <v>350</v>
      </c>
      <c r="E3" s="461">
        <v>588</v>
      </c>
      <c r="F3" s="462">
        <v>8.75</v>
      </c>
      <c r="G3" s="462">
        <v>1.05</v>
      </c>
      <c r="H3" s="462">
        <v>129.85</v>
      </c>
      <c r="I3" s="461">
        <v>10.5</v>
      </c>
      <c r="J3" s="471">
        <v>0.35</v>
      </c>
      <c r="K3" s="472">
        <v>0</v>
      </c>
      <c r="L3" s="473">
        <v>7.0000000000000007E-2</v>
      </c>
      <c r="M3" s="474">
        <v>3.5000000000000003E-2</v>
      </c>
      <c r="N3" s="472">
        <v>0</v>
      </c>
      <c r="O3" s="475">
        <v>1.05</v>
      </c>
      <c r="P3" s="475">
        <v>0</v>
      </c>
      <c r="Q3" s="938"/>
      <c r="R3" s="938"/>
      <c r="S3" s="938"/>
      <c r="T3" s="938"/>
      <c r="U3" s="938"/>
    </row>
    <row r="4" spans="2:21">
      <c r="B4" s="10">
        <v>11163</v>
      </c>
      <c r="C4" s="29" t="s">
        <v>35</v>
      </c>
      <c r="D4" s="10">
        <v>80</v>
      </c>
      <c r="E4" s="461">
        <v>176.8</v>
      </c>
      <c r="F4" s="462">
        <v>14.88</v>
      </c>
      <c r="G4" s="462">
        <v>12.08</v>
      </c>
      <c r="H4" s="462">
        <v>0</v>
      </c>
      <c r="I4" s="461">
        <v>4.8</v>
      </c>
      <c r="J4" s="471">
        <v>0.88</v>
      </c>
      <c r="K4" s="472">
        <v>9.6</v>
      </c>
      <c r="L4" s="473">
        <v>0.496</v>
      </c>
      <c r="M4" s="474">
        <v>0.17600000000000002</v>
      </c>
      <c r="N4" s="472">
        <v>1.6</v>
      </c>
      <c r="O4" s="475">
        <v>0</v>
      </c>
      <c r="P4" s="475">
        <v>0.08</v>
      </c>
      <c r="Q4" s="938"/>
      <c r="R4" s="938"/>
      <c r="S4" s="938"/>
      <c r="T4" s="938"/>
      <c r="U4" s="938"/>
    </row>
    <row r="5" spans="2:21">
      <c r="B5" s="10">
        <v>6153</v>
      </c>
      <c r="C5" s="29" t="s">
        <v>16</v>
      </c>
      <c r="D5" s="10">
        <v>50</v>
      </c>
      <c r="E5" s="461">
        <v>18.5</v>
      </c>
      <c r="F5" s="462">
        <v>0.5</v>
      </c>
      <c r="G5" s="462">
        <v>0.05</v>
      </c>
      <c r="H5" s="462">
        <v>4.4000000000000004</v>
      </c>
      <c r="I5" s="461">
        <v>10.5</v>
      </c>
      <c r="J5" s="471">
        <v>0.1</v>
      </c>
      <c r="K5" s="472">
        <v>0</v>
      </c>
      <c r="L5" s="473">
        <v>1.4999999999999999E-2</v>
      </c>
      <c r="M5" s="474">
        <v>5.0000000000000001E-3</v>
      </c>
      <c r="N5" s="472">
        <v>4</v>
      </c>
      <c r="O5" s="475">
        <v>0.8</v>
      </c>
      <c r="P5" s="475">
        <v>0</v>
      </c>
      <c r="Q5" s="938"/>
      <c r="R5" s="938"/>
      <c r="S5" s="938"/>
      <c r="T5" s="938"/>
      <c r="U5" s="938"/>
    </row>
    <row r="6" spans="2:21">
      <c r="B6" s="10">
        <v>6214</v>
      </c>
      <c r="C6" s="29" t="s">
        <v>2</v>
      </c>
      <c r="D6" s="10">
        <v>30</v>
      </c>
      <c r="E6" s="461">
        <v>11.1</v>
      </c>
      <c r="F6" s="462">
        <v>0.18</v>
      </c>
      <c r="G6" s="462">
        <v>0.03</v>
      </c>
      <c r="H6" s="462">
        <v>2.7</v>
      </c>
      <c r="I6" s="461">
        <v>8.1</v>
      </c>
      <c r="J6" s="471">
        <v>0.06</v>
      </c>
      <c r="K6" s="472">
        <v>204</v>
      </c>
      <c r="L6" s="473">
        <v>1.2E-2</v>
      </c>
      <c r="M6" s="474">
        <v>1.2E-2</v>
      </c>
      <c r="N6" s="472">
        <v>1.2</v>
      </c>
      <c r="O6" s="475">
        <v>0.75</v>
      </c>
      <c r="P6" s="475">
        <v>0.03</v>
      </c>
      <c r="Q6" s="938"/>
      <c r="R6" s="938"/>
      <c r="S6" s="938"/>
      <c r="T6" s="938"/>
      <c r="U6" s="938"/>
    </row>
    <row r="7" spans="2:21">
      <c r="B7" s="10">
        <v>6245</v>
      </c>
      <c r="C7" s="29" t="s">
        <v>36</v>
      </c>
      <c r="D7" s="10">
        <v>30</v>
      </c>
      <c r="E7" s="461">
        <v>6.6</v>
      </c>
      <c r="F7" s="462">
        <v>0.27</v>
      </c>
      <c r="G7" s="462">
        <v>0.06</v>
      </c>
      <c r="H7" s="462">
        <v>1.53</v>
      </c>
      <c r="I7" s="461">
        <v>3.3</v>
      </c>
      <c r="J7" s="471">
        <v>0.12</v>
      </c>
      <c r="K7" s="472">
        <v>9.9</v>
      </c>
      <c r="L7" s="473">
        <v>8.9999999999999993E-3</v>
      </c>
      <c r="M7" s="474">
        <v>8.9999999999999993E-3</v>
      </c>
      <c r="N7" s="472">
        <v>22.8</v>
      </c>
      <c r="O7" s="475">
        <v>0.69</v>
      </c>
      <c r="P7" s="475">
        <v>0</v>
      </c>
      <c r="Q7" s="938"/>
      <c r="R7" s="938"/>
      <c r="S7" s="938"/>
      <c r="T7" s="938"/>
      <c r="U7" s="938"/>
    </row>
    <row r="8" spans="2:21">
      <c r="B8" s="10">
        <v>14006</v>
      </c>
      <c r="C8" s="29" t="s">
        <v>15</v>
      </c>
      <c r="D8" s="10">
        <v>4</v>
      </c>
      <c r="E8" s="461">
        <v>36.840000000000003</v>
      </c>
      <c r="F8" s="462">
        <v>0</v>
      </c>
      <c r="G8" s="462">
        <v>4</v>
      </c>
      <c r="H8" s="462">
        <v>0</v>
      </c>
      <c r="I8" s="461">
        <v>0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938"/>
      <c r="R8" s="938"/>
      <c r="S8" s="938"/>
      <c r="T8" s="938"/>
      <c r="U8" s="938"/>
    </row>
    <row r="9" spans="2:21">
      <c r="B9" s="10">
        <v>17051</v>
      </c>
      <c r="C9" s="29" t="s">
        <v>37</v>
      </c>
      <c r="D9" s="10">
        <v>15</v>
      </c>
      <c r="E9" s="461">
        <v>76.8</v>
      </c>
      <c r="F9" s="462">
        <v>0.97499999999999998</v>
      </c>
      <c r="G9" s="462">
        <v>5.1150000000000002</v>
      </c>
      <c r="H9" s="462">
        <v>6.7050000000000001</v>
      </c>
      <c r="I9" s="461">
        <v>13.5</v>
      </c>
      <c r="J9" s="471">
        <v>0.52500000000000002</v>
      </c>
      <c r="K9" s="472">
        <v>0.9</v>
      </c>
      <c r="L9" s="473">
        <v>1.3499999999999998E-2</v>
      </c>
      <c r="M9" s="474">
        <v>8.9999999999999993E-3</v>
      </c>
      <c r="N9" s="472">
        <v>0</v>
      </c>
      <c r="O9" s="475">
        <v>0.55500000000000005</v>
      </c>
      <c r="P9" s="475">
        <v>1.605</v>
      </c>
      <c r="Q9" s="938"/>
      <c r="R9" s="938"/>
      <c r="S9" s="938"/>
      <c r="T9" s="938"/>
      <c r="U9" s="938"/>
    </row>
    <row r="10" spans="2:21">
      <c r="B10" s="10">
        <v>12005</v>
      </c>
      <c r="C10" s="29" t="s">
        <v>38</v>
      </c>
      <c r="D10" s="10">
        <v>25</v>
      </c>
      <c r="E10" s="461">
        <v>37.75</v>
      </c>
      <c r="F10" s="462">
        <v>3.2250000000000001</v>
      </c>
      <c r="G10" s="462">
        <v>2.5</v>
      </c>
      <c r="H10" s="462">
        <v>7.4999999999999997E-2</v>
      </c>
      <c r="I10" s="461">
        <v>12.75</v>
      </c>
      <c r="J10" s="471">
        <v>0.45</v>
      </c>
      <c r="K10" s="472">
        <v>35</v>
      </c>
      <c r="L10" s="473">
        <v>1.4999999999999999E-2</v>
      </c>
      <c r="M10" s="474">
        <v>0.1</v>
      </c>
      <c r="N10" s="472">
        <v>0</v>
      </c>
      <c r="O10" s="475">
        <v>0</v>
      </c>
      <c r="P10" s="475">
        <v>7.4999999999999997E-2</v>
      </c>
      <c r="Q10" s="938"/>
      <c r="R10" s="938"/>
      <c r="S10" s="938"/>
      <c r="T10" s="938"/>
      <c r="U10" s="938"/>
    </row>
    <row r="11" spans="2:21">
      <c r="B11" s="40">
        <v>6183</v>
      </c>
      <c r="C11" s="242" t="s">
        <v>1703</v>
      </c>
      <c r="D11" s="40">
        <v>10</v>
      </c>
      <c r="E11" s="269">
        <v>2.9</v>
      </c>
      <c r="F11" s="268">
        <v>0.11</v>
      </c>
      <c r="G11" s="268">
        <v>0.01</v>
      </c>
      <c r="H11" s="268">
        <v>0.72</v>
      </c>
      <c r="I11" s="269">
        <v>1.2</v>
      </c>
      <c r="J11" s="268">
        <v>0.04</v>
      </c>
      <c r="K11" s="270">
        <v>8</v>
      </c>
      <c r="L11" s="271">
        <v>7.000000000000001E-3</v>
      </c>
      <c r="M11" s="272">
        <v>5.0000000000000001E-3</v>
      </c>
      <c r="N11" s="270">
        <v>3.2</v>
      </c>
      <c r="O11" s="273">
        <v>0.14000000000000001</v>
      </c>
      <c r="P11" s="273">
        <v>0</v>
      </c>
      <c r="Q11" s="947"/>
      <c r="R11" s="947"/>
      <c r="S11" s="947"/>
      <c r="T11" s="947"/>
      <c r="U11" s="947"/>
    </row>
    <row r="12" spans="2:21">
      <c r="C12" s="29" t="s">
        <v>25</v>
      </c>
      <c r="D12" s="10">
        <v>594</v>
      </c>
      <c r="E12" s="461">
        <v>955.29</v>
      </c>
      <c r="F12" s="462">
        <v>28.890000000000004</v>
      </c>
      <c r="G12" s="462">
        <v>24.895000000000007</v>
      </c>
      <c r="H12" s="462">
        <v>145.97999999999999</v>
      </c>
      <c r="I12" s="461">
        <v>64.649999999999991</v>
      </c>
      <c r="J12" s="471">
        <v>2.5250000000000004</v>
      </c>
      <c r="K12" s="472">
        <v>267.39999999999998</v>
      </c>
      <c r="L12" s="473">
        <v>0.63750000000000007</v>
      </c>
      <c r="M12" s="474">
        <v>0.35100000000000009</v>
      </c>
      <c r="N12" s="472">
        <v>32.800000000000004</v>
      </c>
      <c r="O12" s="475">
        <v>3.9850000000000003</v>
      </c>
      <c r="P12" s="475">
        <v>1.79</v>
      </c>
      <c r="Q12" s="10">
        <v>3</v>
      </c>
      <c r="R12" s="10">
        <v>3</v>
      </c>
      <c r="S12" s="10">
        <v>2</v>
      </c>
      <c r="T12" s="10">
        <v>0</v>
      </c>
      <c r="U12" s="10">
        <v>0</v>
      </c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3:16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mergeCells count="1">
    <mergeCell ref="Q3:U11"/>
  </mergeCells>
  <phoneticPr fontId="1"/>
  <pageMargins left="0.7" right="0.7" top="0.75" bottom="0.75" header="0.3" footer="0.3"/>
  <pageSetup paperSize="9" scale="81" orientation="landscape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0.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1704</v>
      </c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89">
        <v>1083</v>
      </c>
      <c r="C3" s="89" t="s">
        <v>39</v>
      </c>
      <c r="D3" s="204">
        <v>85</v>
      </c>
      <c r="E3" s="348">
        <v>302.60000000000002</v>
      </c>
      <c r="F3" s="349">
        <v>5.1849999999999996</v>
      </c>
      <c r="G3" s="349">
        <v>0.76500000000000001</v>
      </c>
      <c r="H3" s="349">
        <v>65.534999999999997</v>
      </c>
      <c r="I3" s="348">
        <v>4.25</v>
      </c>
      <c r="J3" s="349">
        <v>0.68</v>
      </c>
      <c r="K3" s="348">
        <v>0</v>
      </c>
      <c r="L3" s="350">
        <v>6.8000000000000005E-2</v>
      </c>
      <c r="M3" s="350">
        <v>1.7000000000000001E-2</v>
      </c>
      <c r="N3" s="348">
        <v>0</v>
      </c>
      <c r="O3" s="349">
        <v>0.42499999999999999</v>
      </c>
      <c r="P3" s="349">
        <v>0</v>
      </c>
      <c r="Q3" s="948"/>
      <c r="R3" s="948"/>
      <c r="S3" s="948"/>
      <c r="T3" s="948"/>
      <c r="U3" s="948"/>
    </row>
    <row r="4" spans="2:21">
      <c r="B4" s="89">
        <v>14017</v>
      </c>
      <c r="C4" s="89" t="s">
        <v>40</v>
      </c>
      <c r="D4" s="204">
        <v>1</v>
      </c>
      <c r="E4" s="348">
        <v>7.45</v>
      </c>
      <c r="F4" s="349">
        <v>6.0000000000000001E-3</v>
      </c>
      <c r="G4" s="349">
        <v>0.81</v>
      </c>
      <c r="H4" s="349">
        <v>2E-3</v>
      </c>
      <c r="I4" s="348">
        <v>0.15</v>
      </c>
      <c r="J4" s="349">
        <v>1E-3</v>
      </c>
      <c r="K4" s="348">
        <v>5.0999999999999996</v>
      </c>
      <c r="L4" s="350">
        <v>1E-4</v>
      </c>
      <c r="M4" s="350">
        <v>2.9999999999999997E-4</v>
      </c>
      <c r="N4" s="348">
        <v>0</v>
      </c>
      <c r="O4" s="349">
        <v>0</v>
      </c>
      <c r="P4" s="349">
        <v>1.9E-2</v>
      </c>
      <c r="Q4" s="945"/>
      <c r="R4" s="945"/>
      <c r="S4" s="945"/>
      <c r="T4" s="945"/>
      <c r="U4" s="945"/>
    </row>
    <row r="5" spans="2:21">
      <c r="B5" s="89">
        <v>17012</v>
      </c>
      <c r="C5" s="89" t="s">
        <v>0</v>
      </c>
      <c r="D5" s="204">
        <v>0.6</v>
      </c>
      <c r="E5" s="348">
        <v>0</v>
      </c>
      <c r="F5" s="349">
        <v>0</v>
      </c>
      <c r="G5" s="349">
        <v>0</v>
      </c>
      <c r="H5" s="349">
        <v>0</v>
      </c>
      <c r="I5" s="348">
        <v>0.13200000000000001</v>
      </c>
      <c r="J5" s="349">
        <v>0</v>
      </c>
      <c r="K5" s="348">
        <v>0</v>
      </c>
      <c r="L5" s="350">
        <v>0</v>
      </c>
      <c r="M5" s="350">
        <v>0</v>
      </c>
      <c r="N5" s="348">
        <v>0</v>
      </c>
      <c r="O5" s="349">
        <v>0</v>
      </c>
      <c r="P5" s="349">
        <v>0.59459999999999991</v>
      </c>
      <c r="Q5" s="945"/>
      <c r="R5" s="945"/>
      <c r="S5" s="945"/>
      <c r="T5" s="945"/>
      <c r="U5" s="945"/>
    </row>
    <row r="6" spans="2:21">
      <c r="B6" s="89">
        <v>17064</v>
      </c>
      <c r="C6" s="89" t="s">
        <v>2333</v>
      </c>
      <c r="D6" s="204">
        <v>0.03</v>
      </c>
      <c r="E6" s="348">
        <v>0.1134</v>
      </c>
      <c r="F6" s="349">
        <v>3.0299999999999997E-3</v>
      </c>
      <c r="G6" s="349">
        <v>1.92E-3</v>
      </c>
      <c r="H6" s="349">
        <v>2.1029999999999997E-2</v>
      </c>
      <c r="I6" s="348">
        <v>7.1999999999999995E-2</v>
      </c>
      <c r="J6" s="349">
        <v>2.1900000000000001E-3</v>
      </c>
      <c r="K6" s="348">
        <v>0</v>
      </c>
      <c r="L6" s="350">
        <v>5.9999999999999993E-6</v>
      </c>
      <c r="M6" s="350">
        <v>3.6000000000000001E-5</v>
      </c>
      <c r="N6" s="348">
        <v>0</v>
      </c>
      <c r="O6" s="349">
        <v>0</v>
      </c>
      <c r="P6" s="349">
        <v>0</v>
      </c>
      <c r="Q6" s="945"/>
      <c r="R6" s="945"/>
      <c r="S6" s="945"/>
      <c r="T6" s="945"/>
      <c r="U6" s="945"/>
    </row>
    <row r="7" spans="2:21">
      <c r="B7" s="89">
        <v>17026</v>
      </c>
      <c r="C7" s="89" t="s">
        <v>51</v>
      </c>
      <c r="D7" s="204">
        <v>110</v>
      </c>
      <c r="E7" s="348">
        <v>6.6</v>
      </c>
      <c r="F7" s="349">
        <v>1.43</v>
      </c>
      <c r="G7" s="349">
        <v>0</v>
      </c>
      <c r="H7" s="349">
        <v>0.33</v>
      </c>
      <c r="I7" s="348">
        <v>5.5</v>
      </c>
      <c r="J7" s="349">
        <v>0.11</v>
      </c>
      <c r="K7" s="348">
        <v>0</v>
      </c>
      <c r="L7" s="350">
        <v>2.2000000000000002E-2</v>
      </c>
      <c r="M7" s="350">
        <v>5.5E-2</v>
      </c>
      <c r="N7" s="348">
        <v>0</v>
      </c>
      <c r="O7" s="349">
        <v>0</v>
      </c>
      <c r="P7" s="349">
        <v>0.55000000000000004</v>
      </c>
      <c r="Q7" s="945"/>
      <c r="R7" s="945"/>
      <c r="S7" s="945"/>
      <c r="T7" s="945"/>
      <c r="U7" s="945"/>
    </row>
    <row r="8" spans="2:21">
      <c r="B8" s="89">
        <v>17036</v>
      </c>
      <c r="C8" s="89" t="s">
        <v>41</v>
      </c>
      <c r="D8" s="204">
        <v>12</v>
      </c>
      <c r="E8" s="348">
        <v>14.28</v>
      </c>
      <c r="F8" s="349">
        <v>0.20399999999999999</v>
      </c>
      <c r="G8" s="349">
        <v>0</v>
      </c>
      <c r="H8" s="349">
        <v>3.2879999999999994</v>
      </c>
      <c r="I8" s="348">
        <v>2.04</v>
      </c>
      <c r="J8" s="349">
        <v>8.3999999999999991E-2</v>
      </c>
      <c r="K8" s="348">
        <v>6.72</v>
      </c>
      <c r="L8" s="350">
        <v>9.5999999999999992E-3</v>
      </c>
      <c r="M8" s="350">
        <v>4.7999999999999996E-3</v>
      </c>
      <c r="N8" s="348">
        <v>1.08</v>
      </c>
      <c r="O8" s="349">
        <v>0.21600000000000003</v>
      </c>
      <c r="P8" s="349">
        <v>0.39599999999999996</v>
      </c>
      <c r="Q8" s="945"/>
      <c r="R8" s="945"/>
      <c r="S8" s="945"/>
      <c r="T8" s="945"/>
      <c r="U8" s="945"/>
    </row>
    <row r="9" spans="2:21">
      <c r="B9" s="89">
        <v>6023</v>
      </c>
      <c r="C9" s="89" t="s">
        <v>50</v>
      </c>
      <c r="D9" s="204">
        <v>4</v>
      </c>
      <c r="E9" s="348">
        <v>3.72</v>
      </c>
      <c r="F9" s="349">
        <v>0.27600000000000002</v>
      </c>
      <c r="G9" s="349">
        <v>1.6E-2</v>
      </c>
      <c r="H9" s="349">
        <v>0.61199999999999999</v>
      </c>
      <c r="I9" s="348">
        <v>0.92</v>
      </c>
      <c r="J9" s="349">
        <v>6.8000000000000005E-2</v>
      </c>
      <c r="K9" s="348">
        <v>1.4</v>
      </c>
      <c r="L9" s="350">
        <v>1.5600000000000001E-2</v>
      </c>
      <c r="M9" s="350">
        <v>6.4000000000000003E-3</v>
      </c>
      <c r="N9" s="348">
        <v>0.76</v>
      </c>
      <c r="O9" s="349">
        <v>0.308</v>
      </c>
      <c r="P9" s="349">
        <v>0</v>
      </c>
      <c r="Q9" s="945"/>
      <c r="R9" s="945"/>
      <c r="S9" s="945"/>
      <c r="T9" s="945"/>
      <c r="U9" s="945"/>
    </row>
    <row r="10" spans="2:21">
      <c r="B10" s="89">
        <v>11221</v>
      </c>
      <c r="C10" s="89" t="s">
        <v>2334</v>
      </c>
      <c r="D10" s="204">
        <v>25</v>
      </c>
      <c r="E10" s="348">
        <v>50</v>
      </c>
      <c r="F10" s="349">
        <v>4.05</v>
      </c>
      <c r="G10" s="349">
        <v>3.5</v>
      </c>
      <c r="H10" s="349">
        <v>0</v>
      </c>
      <c r="I10" s="348">
        <v>1.25</v>
      </c>
      <c r="J10" s="349">
        <v>0.1</v>
      </c>
      <c r="K10" s="348">
        <v>9.75</v>
      </c>
      <c r="L10" s="350">
        <v>1.7500000000000002E-2</v>
      </c>
      <c r="M10" s="350">
        <v>4.4999999999999998E-2</v>
      </c>
      <c r="N10" s="348">
        <v>0.75</v>
      </c>
      <c r="O10" s="349">
        <v>0</v>
      </c>
      <c r="P10" s="349">
        <v>2.5000000000000001E-2</v>
      </c>
      <c r="Q10" s="945"/>
      <c r="R10" s="945"/>
      <c r="S10" s="945"/>
      <c r="T10" s="945"/>
      <c r="U10" s="945"/>
    </row>
    <row r="11" spans="2:21">
      <c r="B11" s="89">
        <v>6153</v>
      </c>
      <c r="C11" s="89" t="s">
        <v>16</v>
      </c>
      <c r="D11" s="204">
        <v>15</v>
      </c>
      <c r="E11" s="348">
        <v>5.55</v>
      </c>
      <c r="F11" s="349">
        <v>0.15</v>
      </c>
      <c r="G11" s="349">
        <v>1.4999999999999999E-2</v>
      </c>
      <c r="H11" s="349">
        <v>1.32</v>
      </c>
      <c r="I11" s="348">
        <v>3.15</v>
      </c>
      <c r="J11" s="349">
        <v>0.03</v>
      </c>
      <c r="K11" s="348">
        <v>0</v>
      </c>
      <c r="L11" s="350">
        <v>4.4999999999999997E-3</v>
      </c>
      <c r="M11" s="350">
        <v>1.5E-3</v>
      </c>
      <c r="N11" s="348">
        <v>1.2</v>
      </c>
      <c r="O11" s="349">
        <v>0.24</v>
      </c>
      <c r="P11" s="349">
        <v>0</v>
      </c>
      <c r="Q11" s="945"/>
      <c r="R11" s="945"/>
      <c r="S11" s="945"/>
      <c r="T11" s="945"/>
      <c r="U11" s="945"/>
    </row>
    <row r="12" spans="2:21">
      <c r="B12" s="102">
        <v>14017</v>
      </c>
      <c r="C12" s="102" t="s">
        <v>40</v>
      </c>
      <c r="D12" s="394">
        <v>1.5</v>
      </c>
      <c r="E12" s="397">
        <v>11.175000000000001</v>
      </c>
      <c r="F12" s="396">
        <v>8.9999999999999993E-3</v>
      </c>
      <c r="G12" s="396">
        <v>1.2150000000000001</v>
      </c>
      <c r="H12" s="396">
        <v>3.0000000000000005E-3</v>
      </c>
      <c r="I12" s="397">
        <v>0.22500000000000001</v>
      </c>
      <c r="J12" s="396">
        <v>1.5000000000000002E-3</v>
      </c>
      <c r="K12" s="397">
        <v>7.65</v>
      </c>
      <c r="L12" s="398">
        <v>1.4999999999999999E-4</v>
      </c>
      <c r="M12" s="398">
        <v>4.4999999999999999E-4</v>
      </c>
      <c r="N12" s="397">
        <v>0</v>
      </c>
      <c r="O12" s="396">
        <v>0</v>
      </c>
      <c r="P12" s="396">
        <v>2.8499999999999998E-2</v>
      </c>
      <c r="Q12" s="945"/>
      <c r="R12" s="945"/>
      <c r="S12" s="945"/>
      <c r="T12" s="945"/>
      <c r="U12" s="945"/>
    </row>
    <row r="13" spans="2:21">
      <c r="B13" s="97">
        <v>8013</v>
      </c>
      <c r="C13" s="97" t="s">
        <v>49</v>
      </c>
      <c r="D13" s="159">
        <v>1.5</v>
      </c>
      <c r="E13" s="351">
        <v>2.73</v>
      </c>
      <c r="F13" s="352">
        <v>0.28950000000000004</v>
      </c>
      <c r="G13" s="352">
        <v>5.5500000000000008E-2</v>
      </c>
      <c r="H13" s="352">
        <v>0.95099999999999996</v>
      </c>
      <c r="I13" s="351">
        <v>0.15</v>
      </c>
      <c r="J13" s="352">
        <v>2.5499999999999998E-2</v>
      </c>
      <c r="K13" s="351">
        <v>0</v>
      </c>
      <c r="L13" s="353">
        <v>7.4999999999999997E-3</v>
      </c>
      <c r="M13" s="353">
        <v>2.0999999999999998E-2</v>
      </c>
      <c r="N13" s="351">
        <v>0</v>
      </c>
      <c r="O13" s="352">
        <v>0.61499999999999999</v>
      </c>
      <c r="P13" s="352">
        <v>0</v>
      </c>
      <c r="Q13" s="946"/>
      <c r="R13" s="946"/>
      <c r="S13" s="946"/>
      <c r="T13" s="946"/>
      <c r="U13" s="946"/>
    </row>
    <row r="14" spans="2:21">
      <c r="C14" s="29" t="s">
        <v>25</v>
      </c>
      <c r="D14" s="204">
        <v>255.63</v>
      </c>
      <c r="E14" s="348">
        <v>404.21840000000009</v>
      </c>
      <c r="F14" s="349">
        <v>11.60253</v>
      </c>
      <c r="G14" s="349">
        <v>6.3784200000000002</v>
      </c>
      <c r="H14" s="349">
        <v>72.062029999999965</v>
      </c>
      <c r="I14" s="348">
        <v>17.838999999999999</v>
      </c>
      <c r="J14" s="349">
        <v>1.1021900000000002</v>
      </c>
      <c r="K14" s="348">
        <v>30.619999999999997</v>
      </c>
      <c r="L14" s="350">
        <v>0.14495600000000006</v>
      </c>
      <c r="M14" s="350">
        <v>0.15148600000000001</v>
      </c>
      <c r="N14" s="348">
        <v>3.79</v>
      </c>
      <c r="O14" s="349">
        <v>1.804</v>
      </c>
      <c r="P14" s="349">
        <v>1.6130999999999998</v>
      </c>
      <c r="Q14" s="89">
        <v>1.5</v>
      </c>
      <c r="R14" s="89">
        <v>1</v>
      </c>
      <c r="S14" s="89">
        <v>0</v>
      </c>
      <c r="T14" s="89">
        <v>0</v>
      </c>
      <c r="U14" s="89">
        <v>0</v>
      </c>
    </row>
    <row r="15" spans="2:21">
      <c r="E15" s="92"/>
      <c r="F15" s="91"/>
      <c r="G15" s="91"/>
      <c r="H15" s="91"/>
      <c r="I15" s="92"/>
      <c r="J15" s="91"/>
      <c r="K15" s="92"/>
      <c r="L15" s="93"/>
      <c r="M15" s="93"/>
      <c r="N15" s="92"/>
      <c r="O15" s="91"/>
      <c r="P15" s="91"/>
    </row>
  </sheetData>
  <mergeCells count="1">
    <mergeCell ref="Q3:U13"/>
  </mergeCells>
  <phoneticPr fontId="1"/>
  <pageMargins left="0.7" right="0.7" top="0.75" bottom="0.75" header="0.3" footer="0.3"/>
  <pageSetup paperSize="9" scale="78" orientation="landscape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2.2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1705</v>
      </c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89">
        <v>1083</v>
      </c>
      <c r="C3" s="89" t="s">
        <v>39</v>
      </c>
      <c r="D3" s="204">
        <v>85</v>
      </c>
      <c r="E3" s="348">
        <v>302.60000000000002</v>
      </c>
      <c r="F3" s="349">
        <v>5.1849999999999996</v>
      </c>
      <c r="G3" s="349">
        <v>0.76500000000000001</v>
      </c>
      <c r="H3" s="349">
        <v>65.534999999999997</v>
      </c>
      <c r="I3" s="348">
        <v>4.25</v>
      </c>
      <c r="J3" s="349">
        <v>0.68</v>
      </c>
      <c r="K3" s="348">
        <v>0</v>
      </c>
      <c r="L3" s="350">
        <v>6.8000000000000005E-2</v>
      </c>
      <c r="M3" s="350">
        <v>1.7000000000000001E-2</v>
      </c>
      <c r="N3" s="348">
        <v>0</v>
      </c>
      <c r="O3" s="349">
        <v>0.42499999999999999</v>
      </c>
      <c r="P3" s="349">
        <v>0</v>
      </c>
      <c r="Q3" s="1009"/>
      <c r="R3" s="1009"/>
      <c r="S3" s="1009"/>
      <c r="T3" s="1009"/>
      <c r="U3" s="1009"/>
    </row>
    <row r="4" spans="2:21">
      <c r="B4" s="89">
        <v>14017</v>
      </c>
      <c r="C4" s="89" t="s">
        <v>40</v>
      </c>
      <c r="D4" s="204">
        <v>1</v>
      </c>
      <c r="E4" s="348">
        <v>7.45</v>
      </c>
      <c r="F4" s="349">
        <v>6.0000000000000001E-3</v>
      </c>
      <c r="G4" s="349">
        <v>0.81</v>
      </c>
      <c r="H4" s="349">
        <v>2E-3</v>
      </c>
      <c r="I4" s="348">
        <v>0.15</v>
      </c>
      <c r="J4" s="349">
        <v>1E-3</v>
      </c>
      <c r="K4" s="348">
        <v>5.0999999999999996</v>
      </c>
      <c r="L4" s="350">
        <v>1E-4</v>
      </c>
      <c r="M4" s="350">
        <v>2.9999999999999997E-4</v>
      </c>
      <c r="N4" s="348">
        <v>0</v>
      </c>
      <c r="O4" s="349">
        <v>0</v>
      </c>
      <c r="P4" s="349">
        <v>1.9E-2</v>
      </c>
      <c r="Q4" s="970"/>
      <c r="R4" s="970"/>
      <c r="S4" s="970"/>
      <c r="T4" s="970"/>
      <c r="U4" s="970"/>
    </row>
    <row r="5" spans="2:21">
      <c r="B5" s="89">
        <v>17012</v>
      </c>
      <c r="C5" s="89" t="s">
        <v>0</v>
      </c>
      <c r="D5" s="204">
        <v>0.6</v>
      </c>
      <c r="E5" s="348">
        <v>0</v>
      </c>
      <c r="F5" s="349">
        <v>0</v>
      </c>
      <c r="G5" s="349">
        <v>0</v>
      </c>
      <c r="H5" s="349">
        <v>0</v>
      </c>
      <c r="I5" s="348">
        <v>0.13200000000000001</v>
      </c>
      <c r="J5" s="349">
        <v>0</v>
      </c>
      <c r="K5" s="348">
        <v>0</v>
      </c>
      <c r="L5" s="350">
        <v>0</v>
      </c>
      <c r="M5" s="350">
        <v>0</v>
      </c>
      <c r="N5" s="348">
        <v>0</v>
      </c>
      <c r="O5" s="349">
        <v>0</v>
      </c>
      <c r="P5" s="349">
        <v>0.59459999999999991</v>
      </c>
      <c r="Q5" s="970"/>
      <c r="R5" s="970"/>
      <c r="S5" s="970"/>
      <c r="T5" s="970"/>
      <c r="U5" s="970"/>
    </row>
    <row r="6" spans="2:21">
      <c r="B6" s="89">
        <v>17064</v>
      </c>
      <c r="C6" s="89" t="s">
        <v>2335</v>
      </c>
      <c r="D6" s="204">
        <v>0.03</v>
      </c>
      <c r="E6" s="348">
        <v>0.1134</v>
      </c>
      <c r="F6" s="349">
        <v>3.0299999999999997E-3</v>
      </c>
      <c r="G6" s="349">
        <v>1.92E-3</v>
      </c>
      <c r="H6" s="349">
        <v>2.1029999999999997E-2</v>
      </c>
      <c r="I6" s="348">
        <v>7.1999999999999995E-2</v>
      </c>
      <c r="J6" s="349">
        <v>2.1900000000000001E-3</v>
      </c>
      <c r="K6" s="348">
        <v>0</v>
      </c>
      <c r="L6" s="350">
        <v>5.9999999999999993E-6</v>
      </c>
      <c r="M6" s="350">
        <v>3.6000000000000001E-5</v>
      </c>
      <c r="N6" s="348">
        <v>0</v>
      </c>
      <c r="O6" s="349">
        <v>0</v>
      </c>
      <c r="P6" s="349">
        <v>0</v>
      </c>
      <c r="Q6" s="970"/>
      <c r="R6" s="970"/>
      <c r="S6" s="970"/>
      <c r="T6" s="970"/>
      <c r="U6" s="970"/>
    </row>
    <row r="7" spans="2:21">
      <c r="B7" s="89">
        <v>17026</v>
      </c>
      <c r="C7" s="89" t="s">
        <v>51</v>
      </c>
      <c r="D7" s="204">
        <v>110</v>
      </c>
      <c r="E7" s="348">
        <v>6.6</v>
      </c>
      <c r="F7" s="349">
        <v>1.43</v>
      </c>
      <c r="G7" s="349">
        <v>0</v>
      </c>
      <c r="H7" s="349">
        <v>0.33</v>
      </c>
      <c r="I7" s="348">
        <v>5.5</v>
      </c>
      <c r="J7" s="349">
        <v>0.11</v>
      </c>
      <c r="K7" s="348">
        <v>0</v>
      </c>
      <c r="L7" s="350">
        <v>2.2000000000000002E-2</v>
      </c>
      <c r="M7" s="350">
        <v>5.5E-2</v>
      </c>
      <c r="N7" s="348">
        <v>0</v>
      </c>
      <c r="O7" s="349">
        <v>0</v>
      </c>
      <c r="P7" s="349">
        <v>0.55000000000000004</v>
      </c>
      <c r="Q7" s="970"/>
      <c r="R7" s="970"/>
      <c r="S7" s="970"/>
      <c r="T7" s="970"/>
      <c r="U7" s="970"/>
    </row>
    <row r="8" spans="2:21">
      <c r="B8" s="89">
        <v>17036</v>
      </c>
      <c r="C8" s="89" t="s">
        <v>41</v>
      </c>
      <c r="D8" s="204">
        <v>12</v>
      </c>
      <c r="E8" s="348">
        <v>14.28</v>
      </c>
      <c r="F8" s="349">
        <v>0.20399999999999999</v>
      </c>
      <c r="G8" s="349">
        <v>0</v>
      </c>
      <c r="H8" s="349">
        <v>3.2879999999999994</v>
      </c>
      <c r="I8" s="348">
        <v>2.04</v>
      </c>
      <c r="J8" s="349">
        <v>8.3999999999999991E-2</v>
      </c>
      <c r="K8" s="348">
        <v>6.72</v>
      </c>
      <c r="L8" s="350">
        <v>9.5999999999999992E-3</v>
      </c>
      <c r="M8" s="350">
        <v>4.7999999999999996E-3</v>
      </c>
      <c r="N8" s="348">
        <v>1.08</v>
      </c>
      <c r="O8" s="349">
        <v>0.21600000000000003</v>
      </c>
      <c r="P8" s="349">
        <v>0.39599999999999996</v>
      </c>
      <c r="Q8" s="970"/>
      <c r="R8" s="970"/>
      <c r="S8" s="970"/>
      <c r="T8" s="970"/>
      <c r="U8" s="970"/>
    </row>
    <row r="9" spans="2:21">
      <c r="B9" s="89">
        <v>6023</v>
      </c>
      <c r="C9" s="89" t="s">
        <v>50</v>
      </c>
      <c r="D9" s="204">
        <v>4</v>
      </c>
      <c r="E9" s="348">
        <v>3.72</v>
      </c>
      <c r="F9" s="349">
        <v>0.27600000000000002</v>
      </c>
      <c r="G9" s="349">
        <v>1.6E-2</v>
      </c>
      <c r="H9" s="349">
        <v>0.61199999999999999</v>
      </c>
      <c r="I9" s="348">
        <v>0.92</v>
      </c>
      <c r="J9" s="349">
        <v>6.8000000000000005E-2</v>
      </c>
      <c r="K9" s="348">
        <v>1.4</v>
      </c>
      <c r="L9" s="350">
        <v>1.5600000000000001E-2</v>
      </c>
      <c r="M9" s="350">
        <v>6.4000000000000003E-3</v>
      </c>
      <c r="N9" s="348">
        <v>0.76</v>
      </c>
      <c r="O9" s="349">
        <v>0.308</v>
      </c>
      <c r="P9" s="349">
        <v>0</v>
      </c>
      <c r="Q9" s="970"/>
      <c r="R9" s="970"/>
      <c r="S9" s="970"/>
      <c r="T9" s="970"/>
      <c r="U9" s="970"/>
    </row>
    <row r="10" spans="2:21">
      <c r="B10" s="89">
        <v>11221</v>
      </c>
      <c r="C10" s="89" t="s">
        <v>2334</v>
      </c>
      <c r="D10" s="204">
        <v>25</v>
      </c>
      <c r="E10" s="348">
        <v>50</v>
      </c>
      <c r="F10" s="349">
        <v>4.05</v>
      </c>
      <c r="G10" s="349">
        <v>3.5</v>
      </c>
      <c r="H10" s="349">
        <v>0</v>
      </c>
      <c r="I10" s="348">
        <v>1.25</v>
      </c>
      <c r="J10" s="349">
        <v>0.1</v>
      </c>
      <c r="K10" s="348">
        <v>9.75</v>
      </c>
      <c r="L10" s="350">
        <v>1.7500000000000002E-2</v>
      </c>
      <c r="M10" s="350">
        <v>4.4999999999999998E-2</v>
      </c>
      <c r="N10" s="348">
        <v>0.75</v>
      </c>
      <c r="O10" s="349">
        <v>0</v>
      </c>
      <c r="P10" s="349">
        <v>2.5000000000000001E-2</v>
      </c>
      <c r="Q10" s="970"/>
      <c r="R10" s="970"/>
      <c r="S10" s="970"/>
      <c r="T10" s="970"/>
      <c r="U10" s="970"/>
    </row>
    <row r="11" spans="2:21">
      <c r="B11" s="89">
        <v>6153</v>
      </c>
      <c r="C11" s="89" t="s">
        <v>16</v>
      </c>
      <c r="D11" s="204">
        <v>15</v>
      </c>
      <c r="E11" s="348">
        <v>5.55</v>
      </c>
      <c r="F11" s="349">
        <v>0.15</v>
      </c>
      <c r="G11" s="349">
        <v>1.4999999999999999E-2</v>
      </c>
      <c r="H11" s="349">
        <v>1.32</v>
      </c>
      <c r="I11" s="348">
        <v>3.15</v>
      </c>
      <c r="J11" s="349">
        <v>0.03</v>
      </c>
      <c r="K11" s="348">
        <v>0</v>
      </c>
      <c r="L11" s="350">
        <v>4.4999999999999997E-3</v>
      </c>
      <c r="M11" s="350">
        <v>1.5E-3</v>
      </c>
      <c r="N11" s="348">
        <v>1.2</v>
      </c>
      <c r="O11" s="349">
        <v>0.24</v>
      </c>
      <c r="P11" s="349">
        <v>0</v>
      </c>
      <c r="Q11" s="970"/>
      <c r="R11" s="970"/>
      <c r="S11" s="970"/>
      <c r="T11" s="970"/>
      <c r="U11" s="970"/>
    </row>
    <row r="12" spans="2:21">
      <c r="B12" s="89">
        <v>14017</v>
      </c>
      <c r="C12" s="89" t="s">
        <v>40</v>
      </c>
      <c r="D12" s="204">
        <v>1.5</v>
      </c>
      <c r="E12" s="348">
        <v>11.175000000000001</v>
      </c>
      <c r="F12" s="349">
        <v>8.9999999999999993E-3</v>
      </c>
      <c r="G12" s="349">
        <v>1.2150000000000001</v>
      </c>
      <c r="H12" s="349">
        <v>3.0000000000000005E-3</v>
      </c>
      <c r="I12" s="348">
        <v>0.22500000000000001</v>
      </c>
      <c r="J12" s="349">
        <v>1.5000000000000002E-3</v>
      </c>
      <c r="K12" s="348">
        <v>7.65</v>
      </c>
      <c r="L12" s="350">
        <v>1.4999999999999999E-4</v>
      </c>
      <c r="M12" s="350">
        <v>4.4999999999999999E-4</v>
      </c>
      <c r="N12" s="348">
        <v>0</v>
      </c>
      <c r="O12" s="349">
        <v>0</v>
      </c>
      <c r="P12" s="349">
        <v>2.8499999999999998E-2</v>
      </c>
      <c r="Q12" s="970"/>
      <c r="R12" s="970"/>
      <c r="S12" s="970"/>
      <c r="T12" s="970"/>
      <c r="U12" s="970"/>
    </row>
    <row r="13" spans="2:21">
      <c r="B13" s="89">
        <v>8013</v>
      </c>
      <c r="C13" s="89" t="s">
        <v>49</v>
      </c>
      <c r="D13" s="204">
        <v>1.5</v>
      </c>
      <c r="E13" s="348">
        <v>2.73</v>
      </c>
      <c r="F13" s="349">
        <v>0.28950000000000004</v>
      </c>
      <c r="G13" s="349">
        <v>5.5500000000000008E-2</v>
      </c>
      <c r="H13" s="349">
        <v>0.95099999999999996</v>
      </c>
      <c r="I13" s="348">
        <v>0.15</v>
      </c>
      <c r="J13" s="349">
        <v>2.5499999999999998E-2</v>
      </c>
      <c r="K13" s="348">
        <v>0</v>
      </c>
      <c r="L13" s="350">
        <v>7.4999999999999997E-3</v>
      </c>
      <c r="M13" s="350">
        <v>2.0999999999999998E-2</v>
      </c>
      <c r="N13" s="348">
        <v>0</v>
      </c>
      <c r="O13" s="349">
        <v>0.61499999999999999</v>
      </c>
      <c r="P13" s="349">
        <v>0</v>
      </c>
      <c r="Q13" s="970"/>
      <c r="R13" s="970"/>
      <c r="S13" s="970"/>
      <c r="T13" s="970"/>
      <c r="U13" s="970"/>
    </row>
    <row r="14" spans="2:21">
      <c r="B14" s="97">
        <v>12004</v>
      </c>
      <c r="C14" s="97" t="s">
        <v>1</v>
      </c>
      <c r="D14" s="159">
        <v>55</v>
      </c>
      <c r="E14" s="351">
        <v>83.05</v>
      </c>
      <c r="F14" s="352">
        <v>6.7649999999999997</v>
      </c>
      <c r="G14" s="352">
        <v>5.665</v>
      </c>
      <c r="H14" s="352">
        <v>0.16500000000000001</v>
      </c>
      <c r="I14" s="351">
        <v>28.05</v>
      </c>
      <c r="J14" s="352">
        <v>0.99</v>
      </c>
      <c r="K14" s="351">
        <v>82.5</v>
      </c>
      <c r="L14" s="353">
        <v>3.3000000000000002E-2</v>
      </c>
      <c r="M14" s="353">
        <v>0.23649999999999999</v>
      </c>
      <c r="N14" s="351">
        <v>0</v>
      </c>
      <c r="O14" s="352">
        <v>0</v>
      </c>
      <c r="P14" s="352">
        <v>0.22</v>
      </c>
      <c r="Q14" s="971"/>
      <c r="R14" s="971"/>
      <c r="S14" s="971"/>
      <c r="T14" s="971"/>
      <c r="U14" s="971"/>
    </row>
    <row r="15" spans="2:21">
      <c r="C15" s="29" t="s">
        <v>25</v>
      </c>
      <c r="D15" s="204">
        <v>310.63</v>
      </c>
      <c r="E15" s="348">
        <v>487.2684000000001</v>
      </c>
      <c r="F15" s="349">
        <v>18.367529999999999</v>
      </c>
      <c r="G15" s="349">
        <v>12.043420000000001</v>
      </c>
      <c r="H15" s="349">
        <v>72.227029999999971</v>
      </c>
      <c r="I15" s="348">
        <v>45.888999999999996</v>
      </c>
      <c r="J15" s="349">
        <v>2.0921900000000004</v>
      </c>
      <c r="K15" s="348">
        <v>113.12</v>
      </c>
      <c r="L15" s="350">
        <v>0.17795600000000006</v>
      </c>
      <c r="M15" s="350">
        <v>0.387986</v>
      </c>
      <c r="N15" s="348">
        <v>3.79</v>
      </c>
      <c r="O15" s="349">
        <v>1.804</v>
      </c>
      <c r="P15" s="349">
        <v>1.8330999999999997</v>
      </c>
      <c r="Q15" s="204">
        <v>1.5</v>
      </c>
      <c r="R15" s="204">
        <v>2</v>
      </c>
      <c r="S15" s="204">
        <v>0</v>
      </c>
      <c r="T15" s="204">
        <v>0</v>
      </c>
      <c r="U15" s="204">
        <v>0</v>
      </c>
    </row>
    <row r="16" spans="2:21">
      <c r="E16" s="92"/>
      <c r="F16" s="91"/>
      <c r="G16" s="91"/>
      <c r="H16" s="91"/>
      <c r="I16" s="92"/>
      <c r="J16" s="91"/>
      <c r="K16" s="92"/>
      <c r="L16" s="93"/>
      <c r="M16" s="93"/>
      <c r="N16" s="92"/>
      <c r="O16" s="91"/>
      <c r="P16" s="91"/>
    </row>
  </sheetData>
  <mergeCells count="1">
    <mergeCell ref="Q3:U14"/>
  </mergeCells>
  <phoneticPr fontId="1"/>
  <pageMargins left="0.7" right="0.7" top="0.75" bottom="0.75" header="0.3" footer="0.3"/>
  <pageSetup paperSize="9" scale="7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1.375" customWidth="1"/>
    <col min="4" max="16" width="11.125" customWidth="1"/>
    <col min="17" max="21" width="9" customWidth="1"/>
  </cols>
  <sheetData>
    <row r="1" spans="2:21">
      <c r="B1" t="s">
        <v>278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1015</v>
      </c>
      <c r="C3" s="29" t="s">
        <v>17</v>
      </c>
      <c r="D3" s="10">
        <v>40</v>
      </c>
      <c r="E3" s="248">
        <v>147.19999999999999</v>
      </c>
      <c r="F3" s="249">
        <v>3.2</v>
      </c>
      <c r="G3" s="249">
        <v>0.68</v>
      </c>
      <c r="H3" s="249">
        <v>30.36</v>
      </c>
      <c r="I3" s="250">
        <v>9.1999999999999993</v>
      </c>
      <c r="J3" s="251">
        <v>0.24</v>
      </c>
      <c r="K3" s="252">
        <v>0</v>
      </c>
      <c r="L3" s="253">
        <v>5.2000000000000005E-2</v>
      </c>
      <c r="M3" s="254">
        <v>1.6E-2</v>
      </c>
      <c r="N3" s="252">
        <v>0</v>
      </c>
      <c r="O3" s="255">
        <v>1</v>
      </c>
      <c r="P3" s="255">
        <v>0</v>
      </c>
      <c r="Q3" s="935"/>
      <c r="R3" s="935"/>
      <c r="S3" s="935"/>
      <c r="T3" s="935"/>
      <c r="U3" s="935"/>
    </row>
    <row r="4" spans="2:21">
      <c r="B4" s="10">
        <v>17021</v>
      </c>
      <c r="C4" s="29" t="s">
        <v>174</v>
      </c>
      <c r="D4" s="10">
        <v>50</v>
      </c>
      <c r="E4" s="248">
        <v>1</v>
      </c>
      <c r="F4" s="249">
        <v>0.15</v>
      </c>
      <c r="G4" s="249">
        <v>0</v>
      </c>
      <c r="H4" s="249">
        <v>0.15</v>
      </c>
      <c r="I4" s="250">
        <v>1.5</v>
      </c>
      <c r="J4" s="251">
        <v>0</v>
      </c>
      <c r="K4" s="252">
        <v>0</v>
      </c>
      <c r="L4" s="253">
        <v>5.0000000000000001E-3</v>
      </c>
      <c r="M4" s="254">
        <v>5.0000000000000001E-3</v>
      </c>
      <c r="N4" s="252">
        <v>0</v>
      </c>
      <c r="O4" s="255">
        <v>0</v>
      </c>
      <c r="P4" s="255">
        <v>0.05</v>
      </c>
      <c r="Q4" s="936"/>
      <c r="R4" s="936"/>
      <c r="S4" s="936"/>
      <c r="T4" s="936"/>
      <c r="U4" s="936"/>
    </row>
    <row r="5" spans="2:21">
      <c r="B5" s="10">
        <v>2025</v>
      </c>
      <c r="C5" s="29" t="s">
        <v>262</v>
      </c>
      <c r="D5" s="10">
        <v>20</v>
      </c>
      <c r="E5" s="248">
        <v>24.6</v>
      </c>
      <c r="F5" s="249">
        <v>0.9</v>
      </c>
      <c r="G5" s="249">
        <v>0.04</v>
      </c>
      <c r="H5" s="249">
        <v>5.42</v>
      </c>
      <c r="I5" s="250">
        <v>3.2</v>
      </c>
      <c r="J5" s="251">
        <v>0.1</v>
      </c>
      <c r="K5" s="252">
        <v>0.2</v>
      </c>
      <c r="L5" s="253">
        <v>2.6000000000000002E-2</v>
      </c>
      <c r="M5" s="254">
        <v>4.0000000000000001E-3</v>
      </c>
      <c r="N5" s="252">
        <v>1</v>
      </c>
      <c r="O5" s="255">
        <v>0.5</v>
      </c>
      <c r="P5" s="255">
        <v>0</v>
      </c>
      <c r="Q5" s="936"/>
      <c r="R5" s="936"/>
      <c r="S5" s="936"/>
      <c r="T5" s="936"/>
      <c r="U5" s="936"/>
    </row>
    <row r="6" spans="2:21">
      <c r="B6" s="10">
        <v>6061</v>
      </c>
      <c r="C6" s="29" t="s">
        <v>59</v>
      </c>
      <c r="D6" s="10">
        <v>100</v>
      </c>
      <c r="E6" s="248">
        <v>23</v>
      </c>
      <c r="F6" s="249">
        <v>1.3</v>
      </c>
      <c r="G6" s="249">
        <v>0.2</v>
      </c>
      <c r="H6" s="249">
        <v>5.2</v>
      </c>
      <c r="I6" s="250">
        <v>43</v>
      </c>
      <c r="J6" s="251">
        <v>0.3</v>
      </c>
      <c r="K6" s="252">
        <v>4</v>
      </c>
      <c r="L6" s="253">
        <v>0.04</v>
      </c>
      <c r="M6" s="254">
        <v>0.03</v>
      </c>
      <c r="N6" s="252">
        <v>41</v>
      </c>
      <c r="O6" s="255">
        <v>1.8</v>
      </c>
      <c r="P6" s="255">
        <v>0</v>
      </c>
      <c r="Q6" s="936"/>
      <c r="R6" s="936"/>
      <c r="S6" s="936"/>
      <c r="T6" s="936"/>
      <c r="U6" s="936"/>
    </row>
    <row r="7" spans="2:21">
      <c r="B7" s="10">
        <v>6227</v>
      </c>
      <c r="C7" s="29" t="s">
        <v>27</v>
      </c>
      <c r="D7" s="10">
        <v>5</v>
      </c>
      <c r="E7" s="248">
        <v>1.55</v>
      </c>
      <c r="F7" s="249">
        <v>7.4999999999999997E-2</v>
      </c>
      <c r="G7" s="249">
        <v>1.4999999999999999E-2</v>
      </c>
      <c r="H7" s="249">
        <v>0.35</v>
      </c>
      <c r="I7" s="250">
        <v>2.7</v>
      </c>
      <c r="J7" s="251">
        <v>3.5000000000000003E-2</v>
      </c>
      <c r="K7" s="252">
        <v>7.5</v>
      </c>
      <c r="L7" s="253">
        <v>2.5000000000000001E-3</v>
      </c>
      <c r="M7" s="254">
        <v>4.4999999999999997E-3</v>
      </c>
      <c r="N7" s="252">
        <v>1.55</v>
      </c>
      <c r="O7" s="255">
        <v>0.14499999999999999</v>
      </c>
      <c r="P7" s="255">
        <v>0</v>
      </c>
      <c r="Q7" s="936"/>
      <c r="R7" s="936"/>
      <c r="S7" s="936"/>
      <c r="T7" s="936"/>
      <c r="U7" s="936"/>
    </row>
    <row r="8" spans="2:21">
      <c r="B8" s="10">
        <v>12004</v>
      </c>
      <c r="C8" s="29" t="s">
        <v>1</v>
      </c>
      <c r="D8" s="10">
        <v>50</v>
      </c>
      <c r="E8" s="248">
        <v>75.5</v>
      </c>
      <c r="F8" s="249">
        <v>6.15</v>
      </c>
      <c r="G8" s="249">
        <v>5.15</v>
      </c>
      <c r="H8" s="249">
        <v>0.15</v>
      </c>
      <c r="I8" s="250">
        <v>25.5</v>
      </c>
      <c r="J8" s="251">
        <v>0.9</v>
      </c>
      <c r="K8" s="252">
        <v>75</v>
      </c>
      <c r="L8" s="253">
        <v>0.03</v>
      </c>
      <c r="M8" s="254">
        <v>0.215</v>
      </c>
      <c r="N8" s="252">
        <v>0</v>
      </c>
      <c r="O8" s="255">
        <v>0</v>
      </c>
      <c r="P8" s="255">
        <v>0.2</v>
      </c>
      <c r="Q8" s="936"/>
      <c r="R8" s="936"/>
      <c r="S8" s="936"/>
      <c r="T8" s="936"/>
      <c r="U8" s="936"/>
    </row>
    <row r="9" spans="2:21">
      <c r="B9" s="10">
        <v>11129</v>
      </c>
      <c r="C9" s="29" t="s">
        <v>77</v>
      </c>
      <c r="D9" s="10">
        <v>40</v>
      </c>
      <c r="E9" s="248">
        <v>154.4</v>
      </c>
      <c r="F9" s="249">
        <v>5.68</v>
      </c>
      <c r="G9" s="249">
        <v>13.84</v>
      </c>
      <c r="H9" s="249">
        <v>0.04</v>
      </c>
      <c r="I9" s="250">
        <v>1.2</v>
      </c>
      <c r="J9" s="251">
        <v>0.24</v>
      </c>
      <c r="K9" s="252">
        <v>4</v>
      </c>
      <c r="L9" s="253">
        <v>0.21600000000000003</v>
      </c>
      <c r="M9" s="254">
        <v>5.2000000000000005E-2</v>
      </c>
      <c r="N9" s="252">
        <v>0.8</v>
      </c>
      <c r="O9" s="255">
        <v>0</v>
      </c>
      <c r="P9" s="255">
        <v>0.04</v>
      </c>
      <c r="Q9" s="936"/>
      <c r="R9" s="936"/>
      <c r="S9" s="936"/>
      <c r="T9" s="936"/>
      <c r="U9" s="936"/>
    </row>
    <row r="10" spans="2:21">
      <c r="B10" s="10">
        <v>14006</v>
      </c>
      <c r="C10" s="29" t="s">
        <v>15</v>
      </c>
      <c r="D10" s="10">
        <v>2</v>
      </c>
      <c r="E10" s="248">
        <v>18.420000000000002</v>
      </c>
      <c r="F10" s="249">
        <v>0</v>
      </c>
      <c r="G10" s="249">
        <v>2</v>
      </c>
      <c r="H10" s="249">
        <v>0</v>
      </c>
      <c r="I10" s="250">
        <v>0</v>
      </c>
      <c r="J10" s="251">
        <v>0</v>
      </c>
      <c r="K10" s="252">
        <v>0</v>
      </c>
      <c r="L10" s="253">
        <v>0</v>
      </c>
      <c r="M10" s="254">
        <v>0</v>
      </c>
      <c r="N10" s="252">
        <v>0</v>
      </c>
      <c r="O10" s="255">
        <v>0</v>
      </c>
      <c r="P10" s="255">
        <v>0</v>
      </c>
      <c r="Q10" s="936"/>
      <c r="R10" s="936"/>
      <c r="S10" s="936"/>
      <c r="T10" s="936"/>
      <c r="U10" s="936"/>
    </row>
    <row r="11" spans="2:21">
      <c r="B11" s="10">
        <v>17003</v>
      </c>
      <c r="C11" s="29" t="s">
        <v>277</v>
      </c>
      <c r="D11" s="10">
        <v>15</v>
      </c>
      <c r="E11" s="248">
        <v>19.8</v>
      </c>
      <c r="F11" s="249">
        <v>0.13500000000000001</v>
      </c>
      <c r="G11" s="249">
        <v>1.4999999999999999E-2</v>
      </c>
      <c r="H11" s="249">
        <v>4.6349999999999998</v>
      </c>
      <c r="I11" s="250">
        <v>9.15</v>
      </c>
      <c r="J11" s="251">
        <v>0.22500000000000001</v>
      </c>
      <c r="K11" s="252">
        <v>1.35</v>
      </c>
      <c r="L11" s="253">
        <v>4.4999999999999997E-3</v>
      </c>
      <c r="M11" s="254">
        <v>6.0000000000000001E-3</v>
      </c>
      <c r="N11" s="252">
        <v>0</v>
      </c>
      <c r="O11" s="255">
        <v>0.15</v>
      </c>
      <c r="P11" s="255">
        <v>0.84</v>
      </c>
      <c r="Q11" s="936"/>
      <c r="R11" s="936"/>
      <c r="S11" s="936"/>
      <c r="T11" s="936"/>
      <c r="U11" s="936"/>
    </row>
    <row r="12" spans="2:21">
      <c r="B12" s="10">
        <v>9002</v>
      </c>
      <c r="C12" s="29" t="s">
        <v>276</v>
      </c>
      <c r="D12" s="10">
        <v>0.3</v>
      </c>
      <c r="E12" s="248">
        <v>0.45</v>
      </c>
      <c r="F12" s="249">
        <v>5.4300000000000008E-2</v>
      </c>
      <c r="G12" s="249">
        <v>8.9999999999999998E-4</v>
      </c>
      <c r="H12" s="249">
        <v>0.16800000000000001</v>
      </c>
      <c r="I12" s="250">
        <v>2.16</v>
      </c>
      <c r="J12" s="251">
        <v>0.22439999999999999</v>
      </c>
      <c r="K12" s="252">
        <v>4.2</v>
      </c>
      <c r="L12" s="253">
        <v>2.6700000000000001E-3</v>
      </c>
      <c r="M12" s="254">
        <v>4.8300000000000001E-3</v>
      </c>
      <c r="N12" s="252">
        <v>0.12</v>
      </c>
      <c r="O12" s="255">
        <v>0.11549999999999999</v>
      </c>
      <c r="P12" s="255">
        <v>2.5799999999999997E-2</v>
      </c>
      <c r="Q12" s="936"/>
      <c r="R12" s="936"/>
      <c r="S12" s="936"/>
      <c r="T12" s="936"/>
      <c r="U12" s="936"/>
    </row>
    <row r="13" spans="2:21">
      <c r="B13" s="10">
        <v>10092</v>
      </c>
      <c r="C13" s="29" t="s">
        <v>275</v>
      </c>
      <c r="D13" s="10">
        <v>1</v>
      </c>
      <c r="E13" s="248">
        <v>3.51</v>
      </c>
      <c r="F13" s="249">
        <v>0.75700000000000001</v>
      </c>
      <c r="G13" s="249">
        <v>3.2000000000000001E-2</v>
      </c>
      <c r="H13" s="249">
        <v>4.0000000000000001E-3</v>
      </c>
      <c r="I13" s="250">
        <v>0.46</v>
      </c>
      <c r="J13" s="251">
        <v>0.09</v>
      </c>
      <c r="K13" s="252">
        <v>0.24</v>
      </c>
      <c r="L13" s="253">
        <v>3.8E-3</v>
      </c>
      <c r="M13" s="254">
        <v>5.6999999999999993E-3</v>
      </c>
      <c r="N13" s="252">
        <v>0</v>
      </c>
      <c r="O13" s="255">
        <v>0</v>
      </c>
      <c r="P13" s="255">
        <v>1.2E-2</v>
      </c>
      <c r="Q13" s="937"/>
      <c r="R13" s="937"/>
      <c r="S13" s="937"/>
      <c r="T13" s="937"/>
      <c r="U13" s="937"/>
    </row>
    <row r="14" spans="2:21">
      <c r="B14" s="28"/>
      <c r="C14" s="245" t="s">
        <v>220</v>
      </c>
      <c r="D14" s="256">
        <v>323.3</v>
      </c>
      <c r="E14" s="257">
        <v>469.43</v>
      </c>
      <c r="F14" s="258">
        <v>18.401300000000003</v>
      </c>
      <c r="G14" s="258">
        <v>21.972900000000003</v>
      </c>
      <c r="H14" s="258">
        <v>46.476999999999997</v>
      </c>
      <c r="I14" s="259">
        <v>98.07</v>
      </c>
      <c r="J14" s="258">
        <v>2.3544</v>
      </c>
      <c r="K14" s="260">
        <v>96.49</v>
      </c>
      <c r="L14" s="261">
        <v>0.38247000000000009</v>
      </c>
      <c r="M14" s="262">
        <v>0.34302999999999995</v>
      </c>
      <c r="N14" s="260">
        <v>44.469999999999992</v>
      </c>
      <c r="O14" s="263">
        <v>3.7104999999999997</v>
      </c>
      <c r="P14" s="263">
        <v>1.1677999999999999</v>
      </c>
      <c r="Q14" s="28">
        <v>1</v>
      </c>
      <c r="R14" s="28">
        <v>2</v>
      </c>
      <c r="S14" s="28">
        <v>2</v>
      </c>
      <c r="T14" s="28">
        <v>0</v>
      </c>
      <c r="U14" s="28">
        <v>0</v>
      </c>
    </row>
    <row r="15" spans="2:21">
      <c r="D15" s="14"/>
      <c r="E15" s="14"/>
      <c r="F15" s="14"/>
      <c r="G15" s="14"/>
    </row>
    <row r="16" spans="2:21">
      <c r="C16" s="10"/>
      <c r="D16" s="17"/>
      <c r="E16" s="18"/>
      <c r="F16" s="17"/>
      <c r="G16" s="18"/>
      <c r="H16" s="11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3:16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</sheetData>
  <mergeCells count="1">
    <mergeCell ref="Q3:U13"/>
  </mergeCells>
  <phoneticPr fontId="1"/>
  <pageMargins left="0.7" right="0.7" top="0.75" bottom="0.75" header="0.3" footer="0.3"/>
  <pageSetup paperSize="9" scale="81" orientation="landscape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3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2.25" style="478" customWidth="1"/>
    <col min="4" max="16" width="11.125" style="478" customWidth="1"/>
    <col min="17" max="16384" width="9" style="478"/>
  </cols>
  <sheetData>
    <row r="1" spans="2:21">
      <c r="B1" s="196" t="s">
        <v>1706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1083</v>
      </c>
      <c r="C3" s="29" t="s">
        <v>39</v>
      </c>
      <c r="D3" s="10">
        <v>75</v>
      </c>
      <c r="E3" s="461">
        <v>267</v>
      </c>
      <c r="F3" s="462">
        <v>4.5750000000000002</v>
      </c>
      <c r="G3" s="462">
        <v>0.67500000000000004</v>
      </c>
      <c r="H3" s="462">
        <v>57.825000000000003</v>
      </c>
      <c r="I3" s="461">
        <v>3.75</v>
      </c>
      <c r="J3" s="471">
        <v>0.6</v>
      </c>
      <c r="K3" s="472">
        <v>0</v>
      </c>
      <c r="L3" s="473">
        <v>0.06</v>
      </c>
      <c r="M3" s="474">
        <v>1.4999999999999999E-2</v>
      </c>
      <c r="N3" s="472">
        <v>0</v>
      </c>
      <c r="O3" s="475">
        <v>0.375</v>
      </c>
      <c r="P3" s="475">
        <v>0</v>
      </c>
      <c r="Q3" s="934"/>
      <c r="R3" s="934"/>
      <c r="S3" s="934"/>
      <c r="T3" s="934"/>
      <c r="U3" s="934"/>
    </row>
    <row r="4" spans="2:21">
      <c r="B4" s="195">
        <v>14017</v>
      </c>
      <c r="C4" s="29" t="s">
        <v>40</v>
      </c>
      <c r="D4" s="10">
        <v>5</v>
      </c>
      <c r="E4" s="461">
        <v>37.25</v>
      </c>
      <c r="F4" s="462">
        <v>0.03</v>
      </c>
      <c r="G4" s="462">
        <v>4.05</v>
      </c>
      <c r="H4" s="462">
        <v>0.01</v>
      </c>
      <c r="I4" s="461">
        <v>0.75</v>
      </c>
      <c r="J4" s="471">
        <v>5.0000000000000001E-3</v>
      </c>
      <c r="K4" s="472">
        <v>25.5</v>
      </c>
      <c r="L4" s="473">
        <v>5.0000000000000001E-4</v>
      </c>
      <c r="M4" s="474">
        <v>1.5E-3</v>
      </c>
      <c r="N4" s="472">
        <v>0</v>
      </c>
      <c r="O4" s="475">
        <v>0</v>
      </c>
      <c r="P4" s="475">
        <v>9.5000000000000001E-2</v>
      </c>
      <c r="Q4" s="938"/>
      <c r="R4" s="938"/>
      <c r="S4" s="938"/>
      <c r="T4" s="938"/>
      <c r="U4" s="938"/>
    </row>
    <row r="5" spans="2:21">
      <c r="B5" s="195">
        <v>6153</v>
      </c>
      <c r="C5" s="29" t="s">
        <v>16</v>
      </c>
      <c r="D5" s="10">
        <v>15</v>
      </c>
      <c r="E5" s="461">
        <v>5.55</v>
      </c>
      <c r="F5" s="462">
        <v>0.15</v>
      </c>
      <c r="G5" s="462">
        <v>1.4999999999999999E-2</v>
      </c>
      <c r="H5" s="462">
        <v>1.32</v>
      </c>
      <c r="I5" s="461">
        <v>3.15</v>
      </c>
      <c r="J5" s="471">
        <v>0.03</v>
      </c>
      <c r="K5" s="472">
        <v>0</v>
      </c>
      <c r="L5" s="473">
        <v>4.4999999999999997E-3</v>
      </c>
      <c r="M5" s="474">
        <v>1.5E-3</v>
      </c>
      <c r="N5" s="472">
        <v>1.2</v>
      </c>
      <c r="O5" s="475">
        <v>0.24</v>
      </c>
      <c r="P5" s="475">
        <v>0</v>
      </c>
      <c r="Q5" s="938"/>
      <c r="R5" s="938"/>
      <c r="S5" s="938"/>
      <c r="T5" s="938"/>
      <c r="U5" s="938"/>
    </row>
    <row r="6" spans="2:21">
      <c r="B6" s="195">
        <v>11176</v>
      </c>
      <c r="C6" s="29" t="s">
        <v>8</v>
      </c>
      <c r="D6" s="10">
        <v>12</v>
      </c>
      <c r="E6" s="461">
        <v>23.52</v>
      </c>
      <c r="F6" s="462">
        <v>1.98</v>
      </c>
      <c r="G6" s="462">
        <v>1.6680000000000001</v>
      </c>
      <c r="H6" s="462">
        <v>0.15600000000000003</v>
      </c>
      <c r="I6" s="461">
        <v>1.2</v>
      </c>
      <c r="J6" s="471">
        <v>0.06</v>
      </c>
      <c r="K6" s="472">
        <v>0</v>
      </c>
      <c r="L6" s="473">
        <v>7.1999999999999995E-2</v>
      </c>
      <c r="M6" s="474">
        <v>1.44E-2</v>
      </c>
      <c r="N6" s="472">
        <v>6</v>
      </c>
      <c r="O6" s="475">
        <v>0</v>
      </c>
      <c r="P6" s="475">
        <v>0.3</v>
      </c>
      <c r="Q6" s="938"/>
      <c r="R6" s="938"/>
      <c r="S6" s="938"/>
      <c r="T6" s="938"/>
      <c r="U6" s="938"/>
    </row>
    <row r="7" spans="2:21">
      <c r="B7" s="195">
        <v>8011</v>
      </c>
      <c r="C7" s="29" t="s">
        <v>43</v>
      </c>
      <c r="D7" s="10">
        <v>15</v>
      </c>
      <c r="E7" s="461">
        <v>2.7</v>
      </c>
      <c r="F7" s="462">
        <v>0.45</v>
      </c>
      <c r="G7" s="462">
        <v>0.06</v>
      </c>
      <c r="H7" s="462">
        <v>0.73499999999999999</v>
      </c>
      <c r="I7" s="461">
        <v>0.45</v>
      </c>
      <c r="J7" s="471">
        <v>4.4999999999999998E-2</v>
      </c>
      <c r="K7" s="472">
        <v>0</v>
      </c>
      <c r="L7" s="473">
        <v>1.4999999999999999E-2</v>
      </c>
      <c r="M7" s="474">
        <v>2.8500000000000001E-2</v>
      </c>
      <c r="N7" s="472">
        <v>1.5</v>
      </c>
      <c r="O7" s="475">
        <v>0.52500000000000002</v>
      </c>
      <c r="P7" s="475">
        <v>0</v>
      </c>
      <c r="Q7" s="938"/>
      <c r="R7" s="938"/>
      <c r="S7" s="938"/>
      <c r="T7" s="938"/>
      <c r="U7" s="938"/>
    </row>
    <row r="8" spans="2:21">
      <c r="B8" s="195">
        <v>10328</v>
      </c>
      <c r="C8" s="29" t="s">
        <v>54</v>
      </c>
      <c r="D8" s="10">
        <v>25</v>
      </c>
      <c r="E8" s="461">
        <v>20.75</v>
      </c>
      <c r="F8" s="462">
        <v>4.6749999999999998</v>
      </c>
      <c r="G8" s="462">
        <v>0.1</v>
      </c>
      <c r="H8" s="462">
        <v>2.5000000000000001E-2</v>
      </c>
      <c r="I8" s="461">
        <v>14</v>
      </c>
      <c r="J8" s="471">
        <v>0.25</v>
      </c>
      <c r="K8" s="472">
        <v>1</v>
      </c>
      <c r="L8" s="473">
        <v>5.0000000000000001E-3</v>
      </c>
      <c r="M8" s="474">
        <v>1.4999999999999999E-2</v>
      </c>
      <c r="N8" s="472">
        <v>0.5</v>
      </c>
      <c r="O8" s="475">
        <v>0</v>
      </c>
      <c r="P8" s="475">
        <v>0.15</v>
      </c>
      <c r="Q8" s="938"/>
      <c r="R8" s="938"/>
      <c r="S8" s="938"/>
      <c r="T8" s="938"/>
      <c r="U8" s="938"/>
    </row>
    <row r="9" spans="2:21">
      <c r="B9" s="195">
        <v>14017</v>
      </c>
      <c r="C9" s="29" t="s">
        <v>40</v>
      </c>
      <c r="D9" s="10">
        <v>4</v>
      </c>
      <c r="E9" s="461">
        <v>29.8</v>
      </c>
      <c r="F9" s="462">
        <v>2.4E-2</v>
      </c>
      <c r="G9" s="462">
        <v>3.24</v>
      </c>
      <c r="H9" s="462">
        <v>8.0000000000000002E-3</v>
      </c>
      <c r="I9" s="461">
        <v>0.6</v>
      </c>
      <c r="J9" s="471">
        <v>4.0000000000000001E-3</v>
      </c>
      <c r="K9" s="472">
        <v>20.399999999999999</v>
      </c>
      <c r="L9" s="473">
        <v>4.0000000000000002E-4</v>
      </c>
      <c r="M9" s="474">
        <v>1.1999999999999999E-3</v>
      </c>
      <c r="N9" s="472">
        <v>0</v>
      </c>
      <c r="O9" s="475">
        <v>0</v>
      </c>
      <c r="P9" s="475">
        <v>7.5999999999999998E-2</v>
      </c>
      <c r="Q9" s="938"/>
      <c r="R9" s="938"/>
      <c r="S9" s="938"/>
      <c r="T9" s="938"/>
      <c r="U9" s="938"/>
    </row>
    <row r="10" spans="2:21">
      <c r="B10" s="195">
        <v>6023</v>
      </c>
      <c r="C10" s="29" t="s">
        <v>50</v>
      </c>
      <c r="D10" s="10">
        <v>6</v>
      </c>
      <c r="E10" s="461">
        <v>5.58</v>
      </c>
      <c r="F10" s="462">
        <v>0.41400000000000003</v>
      </c>
      <c r="G10" s="462">
        <v>2.4000000000000004E-2</v>
      </c>
      <c r="H10" s="462">
        <v>0.91800000000000015</v>
      </c>
      <c r="I10" s="461">
        <v>1.38</v>
      </c>
      <c r="J10" s="471">
        <v>0.10199999999999999</v>
      </c>
      <c r="K10" s="472">
        <v>2.1</v>
      </c>
      <c r="L10" s="473">
        <v>2.3399999999999997E-2</v>
      </c>
      <c r="M10" s="474">
        <v>9.5999999999999992E-3</v>
      </c>
      <c r="N10" s="472">
        <v>1.1399999999999999</v>
      </c>
      <c r="O10" s="475">
        <v>0.46200000000000002</v>
      </c>
      <c r="P10" s="475">
        <v>0</v>
      </c>
      <c r="Q10" s="938"/>
      <c r="R10" s="938"/>
      <c r="S10" s="938"/>
      <c r="T10" s="938"/>
      <c r="U10" s="938"/>
    </row>
    <row r="11" spans="2:21">
      <c r="B11" s="195">
        <v>17026</v>
      </c>
      <c r="C11" s="29" t="s">
        <v>51</v>
      </c>
      <c r="D11" s="10">
        <v>120</v>
      </c>
      <c r="E11" s="461">
        <v>7.2</v>
      </c>
      <c r="F11" s="462">
        <v>1.56</v>
      </c>
      <c r="G11" s="462">
        <v>0</v>
      </c>
      <c r="H11" s="462">
        <v>0.36</v>
      </c>
      <c r="I11" s="461">
        <v>6</v>
      </c>
      <c r="J11" s="471">
        <v>0.12</v>
      </c>
      <c r="K11" s="472">
        <v>0</v>
      </c>
      <c r="L11" s="473">
        <v>2.4E-2</v>
      </c>
      <c r="M11" s="474">
        <v>0.06</v>
      </c>
      <c r="N11" s="472">
        <v>0</v>
      </c>
      <c r="O11" s="475">
        <v>0</v>
      </c>
      <c r="P11" s="475">
        <v>0.6</v>
      </c>
      <c r="Q11" s="938"/>
      <c r="R11" s="938"/>
      <c r="S11" s="938"/>
      <c r="T11" s="938"/>
      <c r="U11" s="938"/>
    </row>
    <row r="12" spans="2:21">
      <c r="B12" s="195">
        <v>17012</v>
      </c>
      <c r="C12" s="29" t="s">
        <v>0</v>
      </c>
      <c r="D12" s="10">
        <v>0.2</v>
      </c>
      <c r="E12" s="461">
        <v>0</v>
      </c>
      <c r="F12" s="462">
        <v>0</v>
      </c>
      <c r="G12" s="462">
        <v>0</v>
      </c>
      <c r="H12" s="462">
        <v>0</v>
      </c>
      <c r="I12" s="461">
        <v>4.4000000000000004E-2</v>
      </c>
      <c r="J12" s="471">
        <v>0</v>
      </c>
      <c r="K12" s="472">
        <v>0</v>
      </c>
      <c r="L12" s="473">
        <v>0</v>
      </c>
      <c r="M12" s="474">
        <v>0</v>
      </c>
      <c r="N12" s="472">
        <v>0</v>
      </c>
      <c r="O12" s="475">
        <v>0</v>
      </c>
      <c r="P12" s="475">
        <v>0.19820000000000002</v>
      </c>
      <c r="Q12" s="947"/>
      <c r="R12" s="947"/>
      <c r="S12" s="947"/>
      <c r="T12" s="947"/>
      <c r="U12" s="947"/>
    </row>
    <row r="13" spans="2:21">
      <c r="B13" s="244"/>
      <c r="C13" s="245" t="s">
        <v>25</v>
      </c>
      <c r="D13" s="265">
        <v>277.2</v>
      </c>
      <c r="E13" s="463">
        <v>399.34999999999997</v>
      </c>
      <c r="F13" s="464">
        <v>13.858000000000001</v>
      </c>
      <c r="G13" s="464">
        <v>9.831999999999999</v>
      </c>
      <c r="H13" s="464">
        <v>61.356999999999999</v>
      </c>
      <c r="I13" s="463">
        <v>31.323999999999998</v>
      </c>
      <c r="J13" s="464">
        <v>1.2160000000000002</v>
      </c>
      <c r="K13" s="465">
        <v>49</v>
      </c>
      <c r="L13" s="466">
        <v>0.20480000000000004</v>
      </c>
      <c r="M13" s="467">
        <v>0.1467</v>
      </c>
      <c r="N13" s="465">
        <v>10.34</v>
      </c>
      <c r="O13" s="468">
        <v>1.6020000000000001</v>
      </c>
      <c r="P13" s="468">
        <v>1.4192</v>
      </c>
      <c r="Q13" s="89">
        <v>1.5</v>
      </c>
      <c r="R13" s="89">
        <v>1</v>
      </c>
      <c r="S13" s="89">
        <v>0</v>
      </c>
      <c r="T13" s="89">
        <v>0</v>
      </c>
      <c r="U13" s="89">
        <v>0</v>
      </c>
    </row>
  </sheetData>
  <mergeCells count="1">
    <mergeCell ref="Q3:U12"/>
  </mergeCells>
  <phoneticPr fontId="1"/>
  <pageMargins left="0.7" right="0.7" top="0.75" bottom="0.75" header="0.3" footer="0.3"/>
  <pageSetup paperSize="9" scale="64" orientation="landscape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2.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1707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1083</v>
      </c>
      <c r="C3" s="29" t="s">
        <v>39</v>
      </c>
      <c r="D3" s="10">
        <v>85</v>
      </c>
      <c r="E3" s="461">
        <v>302.60000000000002</v>
      </c>
      <c r="F3" s="462">
        <v>5.1849999999999996</v>
      </c>
      <c r="G3" s="462">
        <v>0.76500000000000001</v>
      </c>
      <c r="H3" s="462">
        <v>65.534999999999997</v>
      </c>
      <c r="I3" s="461">
        <v>4.25</v>
      </c>
      <c r="J3" s="471">
        <v>0.68</v>
      </c>
      <c r="K3" s="472">
        <v>0</v>
      </c>
      <c r="L3" s="473">
        <v>6.8000000000000005E-2</v>
      </c>
      <c r="M3" s="474">
        <v>1.7000000000000001E-2</v>
      </c>
      <c r="N3" s="472">
        <v>0</v>
      </c>
      <c r="O3" s="475">
        <v>0.42499999999999999</v>
      </c>
      <c r="P3" s="475">
        <v>0</v>
      </c>
      <c r="Q3" s="938"/>
      <c r="R3" s="938"/>
      <c r="S3" s="938"/>
      <c r="T3" s="938"/>
      <c r="U3" s="938"/>
    </row>
    <row r="4" spans="2:21">
      <c r="B4" s="10">
        <v>14017</v>
      </c>
      <c r="C4" s="29" t="s">
        <v>40</v>
      </c>
      <c r="D4" s="10">
        <v>2.5</v>
      </c>
      <c r="E4" s="461">
        <v>18.625</v>
      </c>
      <c r="F4" s="462">
        <v>1.4999999999999999E-2</v>
      </c>
      <c r="G4" s="462">
        <v>2.0249999999999999</v>
      </c>
      <c r="H4" s="462">
        <v>5.0000000000000001E-3</v>
      </c>
      <c r="I4" s="461">
        <v>0.375</v>
      </c>
      <c r="J4" s="471">
        <v>2.5000000000000001E-3</v>
      </c>
      <c r="K4" s="472">
        <v>12.75</v>
      </c>
      <c r="L4" s="473">
        <v>2.5000000000000001E-4</v>
      </c>
      <c r="M4" s="474">
        <v>7.5000000000000002E-4</v>
      </c>
      <c r="N4" s="472">
        <v>0</v>
      </c>
      <c r="O4" s="475">
        <v>0</v>
      </c>
      <c r="P4" s="475">
        <v>4.7500000000000001E-2</v>
      </c>
      <c r="Q4" s="938"/>
      <c r="R4" s="938"/>
      <c r="S4" s="938"/>
      <c r="T4" s="938"/>
      <c r="U4" s="938"/>
    </row>
    <row r="5" spans="2:21">
      <c r="B5" s="10">
        <v>17012</v>
      </c>
      <c r="C5" s="29" t="s">
        <v>0</v>
      </c>
      <c r="D5" s="10">
        <v>0.8</v>
      </c>
      <c r="E5" s="461">
        <v>0</v>
      </c>
      <c r="F5" s="462">
        <v>0</v>
      </c>
      <c r="G5" s="462">
        <v>0</v>
      </c>
      <c r="H5" s="462">
        <v>0</v>
      </c>
      <c r="I5" s="461">
        <v>0.17600000000000002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0.79280000000000006</v>
      </c>
      <c r="Q5" s="938"/>
      <c r="R5" s="938"/>
      <c r="S5" s="938"/>
      <c r="T5" s="938"/>
      <c r="U5" s="938"/>
    </row>
    <row r="6" spans="2:21">
      <c r="B6" s="10">
        <v>17036</v>
      </c>
      <c r="C6" s="29" t="s">
        <v>41</v>
      </c>
      <c r="D6" s="10">
        <v>12</v>
      </c>
      <c r="E6" s="461">
        <v>14.28</v>
      </c>
      <c r="F6" s="462">
        <v>0.20399999999999999</v>
      </c>
      <c r="G6" s="462">
        <v>0</v>
      </c>
      <c r="H6" s="462">
        <v>3.2879999999999994</v>
      </c>
      <c r="I6" s="461">
        <v>2.04</v>
      </c>
      <c r="J6" s="471">
        <v>8.3999999999999991E-2</v>
      </c>
      <c r="K6" s="472">
        <v>6.72</v>
      </c>
      <c r="L6" s="473">
        <v>9.5999999999999992E-3</v>
      </c>
      <c r="M6" s="474">
        <v>4.7999999999999996E-3</v>
      </c>
      <c r="N6" s="472">
        <v>1.08</v>
      </c>
      <c r="O6" s="475">
        <v>0.21600000000000003</v>
      </c>
      <c r="P6" s="475">
        <v>0.39599999999999996</v>
      </c>
      <c r="Q6" s="938"/>
      <c r="R6" s="938"/>
      <c r="S6" s="938"/>
      <c r="T6" s="938"/>
      <c r="U6" s="938"/>
    </row>
    <row r="7" spans="2:21">
      <c r="B7" s="10">
        <v>14017</v>
      </c>
      <c r="C7" s="29" t="s">
        <v>40</v>
      </c>
      <c r="D7" s="10">
        <v>8</v>
      </c>
      <c r="E7" s="461">
        <v>59.6</v>
      </c>
      <c r="F7" s="462">
        <v>4.8000000000000001E-2</v>
      </c>
      <c r="G7" s="462">
        <v>6.48</v>
      </c>
      <c r="H7" s="462">
        <v>1.6E-2</v>
      </c>
      <c r="I7" s="461">
        <v>1.2</v>
      </c>
      <c r="J7" s="471">
        <v>8.0000000000000002E-3</v>
      </c>
      <c r="K7" s="472">
        <v>40.799999999999997</v>
      </c>
      <c r="L7" s="473">
        <v>8.0000000000000004E-4</v>
      </c>
      <c r="M7" s="474">
        <v>2.3999999999999998E-3</v>
      </c>
      <c r="N7" s="472">
        <v>0</v>
      </c>
      <c r="O7" s="475">
        <v>0</v>
      </c>
      <c r="P7" s="475">
        <v>0.152</v>
      </c>
      <c r="Q7" s="938"/>
      <c r="R7" s="938"/>
      <c r="S7" s="938"/>
      <c r="T7" s="938"/>
      <c r="U7" s="938"/>
    </row>
    <row r="8" spans="2:21">
      <c r="B8" s="10">
        <v>1015</v>
      </c>
      <c r="C8" s="29" t="s">
        <v>17</v>
      </c>
      <c r="D8" s="10">
        <v>8</v>
      </c>
      <c r="E8" s="461">
        <v>29.44</v>
      </c>
      <c r="F8" s="462">
        <v>0.64</v>
      </c>
      <c r="G8" s="462">
        <v>0.13600000000000001</v>
      </c>
      <c r="H8" s="462">
        <v>6.0720000000000001</v>
      </c>
      <c r="I8" s="461">
        <v>1.84</v>
      </c>
      <c r="J8" s="471">
        <v>4.8000000000000001E-2</v>
      </c>
      <c r="K8" s="472">
        <v>0</v>
      </c>
      <c r="L8" s="473">
        <v>1.04E-2</v>
      </c>
      <c r="M8" s="474">
        <v>3.2000000000000002E-3</v>
      </c>
      <c r="N8" s="472">
        <v>0</v>
      </c>
      <c r="O8" s="475">
        <v>0.2</v>
      </c>
      <c r="P8" s="475">
        <v>0</v>
      </c>
      <c r="Q8" s="938"/>
      <c r="R8" s="938"/>
      <c r="S8" s="938"/>
      <c r="T8" s="938"/>
      <c r="U8" s="938"/>
    </row>
    <row r="9" spans="2:21">
      <c r="B9" s="10">
        <v>13003</v>
      </c>
      <c r="C9" s="29" t="s">
        <v>42</v>
      </c>
      <c r="D9" s="10">
        <v>100</v>
      </c>
      <c r="E9" s="461">
        <v>67</v>
      </c>
      <c r="F9" s="462">
        <v>3.3</v>
      </c>
      <c r="G9" s="462">
        <v>3.8</v>
      </c>
      <c r="H9" s="462">
        <v>4.8</v>
      </c>
      <c r="I9" s="461">
        <v>110</v>
      </c>
      <c r="J9" s="471">
        <v>0</v>
      </c>
      <c r="K9" s="472">
        <v>38</v>
      </c>
      <c r="L9" s="473">
        <v>0.04</v>
      </c>
      <c r="M9" s="474">
        <v>0.15</v>
      </c>
      <c r="N9" s="472">
        <v>1</v>
      </c>
      <c r="O9" s="475">
        <v>0</v>
      </c>
      <c r="P9" s="475">
        <v>0.1</v>
      </c>
      <c r="Q9" s="938"/>
      <c r="R9" s="938"/>
      <c r="S9" s="938"/>
      <c r="T9" s="938"/>
      <c r="U9" s="938"/>
    </row>
    <row r="10" spans="2:21">
      <c r="B10" s="10">
        <v>17012</v>
      </c>
      <c r="C10" s="29" t="s">
        <v>0</v>
      </c>
      <c r="D10" s="10">
        <v>0.2</v>
      </c>
      <c r="E10" s="461">
        <v>0</v>
      </c>
      <c r="F10" s="462">
        <v>0</v>
      </c>
      <c r="G10" s="462">
        <v>0</v>
      </c>
      <c r="H10" s="462">
        <v>0</v>
      </c>
      <c r="I10" s="461">
        <v>4.4000000000000004E-2</v>
      </c>
      <c r="J10" s="471">
        <v>0</v>
      </c>
      <c r="K10" s="472">
        <v>0</v>
      </c>
      <c r="L10" s="473">
        <v>0</v>
      </c>
      <c r="M10" s="474">
        <v>0</v>
      </c>
      <c r="N10" s="472">
        <v>0</v>
      </c>
      <c r="O10" s="475">
        <v>0</v>
      </c>
      <c r="P10" s="475">
        <v>0.19820000000000002</v>
      </c>
      <c r="Q10" s="938"/>
      <c r="R10" s="938"/>
      <c r="S10" s="938"/>
      <c r="T10" s="938"/>
      <c r="U10" s="938"/>
    </row>
    <row r="11" spans="2:21">
      <c r="B11" s="10">
        <v>11227</v>
      </c>
      <c r="C11" s="29" t="s">
        <v>26</v>
      </c>
      <c r="D11" s="10">
        <v>25</v>
      </c>
      <c r="E11" s="461">
        <v>26.25</v>
      </c>
      <c r="F11" s="462">
        <v>5.75</v>
      </c>
      <c r="G11" s="462">
        <v>0.2</v>
      </c>
      <c r="H11" s="462">
        <v>0</v>
      </c>
      <c r="I11" s="461">
        <v>0.75</v>
      </c>
      <c r="J11" s="471">
        <v>0.05</v>
      </c>
      <c r="K11" s="472">
        <v>1.25</v>
      </c>
      <c r="L11" s="473">
        <v>2.2499999999999999E-2</v>
      </c>
      <c r="M11" s="474">
        <v>2.75E-2</v>
      </c>
      <c r="N11" s="472">
        <v>0.5</v>
      </c>
      <c r="O11" s="475">
        <v>0</v>
      </c>
      <c r="P11" s="475">
        <v>2.5000000000000001E-2</v>
      </c>
      <c r="Q11" s="938"/>
      <c r="R11" s="938"/>
      <c r="S11" s="938"/>
      <c r="T11" s="938"/>
      <c r="U11" s="938"/>
    </row>
    <row r="12" spans="2:21">
      <c r="B12" s="10">
        <v>8011</v>
      </c>
      <c r="C12" s="29" t="s">
        <v>43</v>
      </c>
      <c r="D12" s="10">
        <v>10</v>
      </c>
      <c r="E12" s="461">
        <v>1.8</v>
      </c>
      <c r="F12" s="462">
        <v>0.3</v>
      </c>
      <c r="G12" s="462">
        <v>0.04</v>
      </c>
      <c r="H12" s="462">
        <v>0.49</v>
      </c>
      <c r="I12" s="461">
        <v>0.3</v>
      </c>
      <c r="J12" s="471">
        <v>0.03</v>
      </c>
      <c r="K12" s="472">
        <v>0</v>
      </c>
      <c r="L12" s="473">
        <v>0.01</v>
      </c>
      <c r="M12" s="474">
        <v>1.9E-2</v>
      </c>
      <c r="N12" s="472">
        <v>1</v>
      </c>
      <c r="O12" s="475">
        <v>0.35</v>
      </c>
      <c r="P12" s="475">
        <v>0</v>
      </c>
      <c r="Q12" s="938"/>
      <c r="R12" s="938"/>
      <c r="S12" s="938"/>
      <c r="T12" s="938"/>
      <c r="U12" s="938"/>
    </row>
    <row r="13" spans="2:21">
      <c r="B13" s="10">
        <v>6153</v>
      </c>
      <c r="C13" s="29" t="s">
        <v>16</v>
      </c>
      <c r="D13" s="10">
        <v>20</v>
      </c>
      <c r="E13" s="461">
        <v>7.4</v>
      </c>
      <c r="F13" s="462">
        <v>0.2</v>
      </c>
      <c r="G13" s="462">
        <v>0.02</v>
      </c>
      <c r="H13" s="462">
        <v>1.76</v>
      </c>
      <c r="I13" s="461">
        <v>4.2</v>
      </c>
      <c r="J13" s="471">
        <v>0.04</v>
      </c>
      <c r="K13" s="472">
        <v>0</v>
      </c>
      <c r="L13" s="473">
        <v>6.0000000000000001E-3</v>
      </c>
      <c r="M13" s="474">
        <v>2E-3</v>
      </c>
      <c r="N13" s="472">
        <v>1.6</v>
      </c>
      <c r="O13" s="475">
        <v>0.32</v>
      </c>
      <c r="P13" s="475">
        <v>0</v>
      </c>
      <c r="Q13" s="938"/>
      <c r="R13" s="938"/>
      <c r="S13" s="938"/>
      <c r="T13" s="938"/>
      <c r="U13" s="938"/>
    </row>
    <row r="14" spans="2:21">
      <c r="B14" s="10">
        <v>17012</v>
      </c>
      <c r="C14" s="29" t="s">
        <v>0</v>
      </c>
      <c r="D14" s="10">
        <v>0.2</v>
      </c>
      <c r="E14" s="461">
        <v>0</v>
      </c>
      <c r="F14" s="462">
        <v>0</v>
      </c>
      <c r="G14" s="462">
        <v>0</v>
      </c>
      <c r="H14" s="462">
        <v>0</v>
      </c>
      <c r="I14" s="461">
        <v>4.4000000000000004E-2</v>
      </c>
      <c r="J14" s="471">
        <v>0</v>
      </c>
      <c r="K14" s="472">
        <v>0</v>
      </c>
      <c r="L14" s="473">
        <v>0</v>
      </c>
      <c r="M14" s="474">
        <v>0</v>
      </c>
      <c r="N14" s="472">
        <v>0</v>
      </c>
      <c r="O14" s="475">
        <v>0</v>
      </c>
      <c r="P14" s="475">
        <v>0.19820000000000002</v>
      </c>
      <c r="Q14" s="938"/>
      <c r="R14" s="938"/>
      <c r="S14" s="938"/>
      <c r="T14" s="938"/>
      <c r="U14" s="938"/>
    </row>
    <row r="15" spans="2:21">
      <c r="B15" s="10">
        <v>13040</v>
      </c>
      <c r="C15" s="29" t="s">
        <v>9</v>
      </c>
      <c r="D15" s="10">
        <v>2</v>
      </c>
      <c r="E15" s="461">
        <v>6.78</v>
      </c>
      <c r="F15" s="462">
        <v>0.45399999999999996</v>
      </c>
      <c r="G15" s="462">
        <v>0.52</v>
      </c>
      <c r="H15" s="462">
        <v>2.6000000000000002E-2</v>
      </c>
      <c r="I15" s="461">
        <v>12.6</v>
      </c>
      <c r="J15" s="471">
        <v>6.0000000000000001E-3</v>
      </c>
      <c r="K15" s="472">
        <v>5.2</v>
      </c>
      <c r="L15" s="473">
        <v>5.9999999999999995E-4</v>
      </c>
      <c r="M15" s="474">
        <v>7.6E-3</v>
      </c>
      <c r="N15" s="472">
        <v>0</v>
      </c>
      <c r="O15" s="475">
        <v>0</v>
      </c>
      <c r="P15" s="475">
        <v>5.5999999999999994E-2</v>
      </c>
      <c r="Q15" s="938"/>
      <c r="R15" s="938"/>
      <c r="S15" s="938"/>
      <c r="T15" s="938"/>
      <c r="U15" s="938"/>
    </row>
    <row r="16" spans="2:21">
      <c r="B16" s="10">
        <v>1077</v>
      </c>
      <c r="C16" s="29" t="s">
        <v>44</v>
      </c>
      <c r="D16" s="10">
        <v>3</v>
      </c>
      <c r="E16" s="461">
        <v>8.4</v>
      </c>
      <c r="F16" s="462">
        <v>0.33</v>
      </c>
      <c r="G16" s="462">
        <v>0.153</v>
      </c>
      <c r="H16" s="462">
        <v>1.4280000000000002</v>
      </c>
      <c r="I16" s="461">
        <v>0.75</v>
      </c>
      <c r="J16" s="471">
        <v>3.3000000000000002E-2</v>
      </c>
      <c r="K16" s="472">
        <v>0</v>
      </c>
      <c r="L16" s="473">
        <v>3.3E-3</v>
      </c>
      <c r="M16" s="474">
        <v>5.9999999999999995E-4</v>
      </c>
      <c r="N16" s="472">
        <v>0</v>
      </c>
      <c r="O16" s="475">
        <v>0.09</v>
      </c>
      <c r="P16" s="475">
        <v>2.7000000000000003E-2</v>
      </c>
      <c r="Q16" s="938"/>
      <c r="R16" s="938"/>
      <c r="S16" s="938"/>
      <c r="T16" s="938"/>
      <c r="U16" s="938"/>
    </row>
    <row r="17" spans="2:21">
      <c r="B17" s="40">
        <v>14017</v>
      </c>
      <c r="C17" s="242" t="s">
        <v>40</v>
      </c>
      <c r="D17" s="40">
        <v>10</v>
      </c>
      <c r="E17" s="269">
        <v>74.5</v>
      </c>
      <c r="F17" s="268">
        <v>0.06</v>
      </c>
      <c r="G17" s="268">
        <v>8.1</v>
      </c>
      <c r="H17" s="268">
        <v>0.02</v>
      </c>
      <c r="I17" s="269">
        <v>1.5</v>
      </c>
      <c r="J17" s="268">
        <v>0.01</v>
      </c>
      <c r="K17" s="270">
        <v>51</v>
      </c>
      <c r="L17" s="271">
        <v>1E-3</v>
      </c>
      <c r="M17" s="272">
        <v>3.0000000000000001E-3</v>
      </c>
      <c r="N17" s="270">
        <v>0</v>
      </c>
      <c r="O17" s="273">
        <v>0</v>
      </c>
      <c r="P17" s="273">
        <v>0.19</v>
      </c>
      <c r="Q17" s="947"/>
      <c r="R17" s="947"/>
      <c r="S17" s="947"/>
      <c r="T17" s="947"/>
      <c r="U17" s="947"/>
    </row>
    <row r="18" spans="2:21">
      <c r="C18" s="38" t="s">
        <v>25</v>
      </c>
      <c r="D18" s="264">
        <v>286.7</v>
      </c>
      <c r="E18" s="248">
        <v>616.67499999999995</v>
      </c>
      <c r="F18" s="462">
        <v>16.485999999999997</v>
      </c>
      <c r="G18" s="462">
        <v>22.238999999999997</v>
      </c>
      <c r="H18" s="462">
        <v>83.439999999999984</v>
      </c>
      <c r="I18" s="248">
        <v>140.06899999999999</v>
      </c>
      <c r="J18" s="471">
        <v>0.99150000000000016</v>
      </c>
      <c r="K18" s="472">
        <v>155.72</v>
      </c>
      <c r="L18" s="473">
        <v>0.17244999999999999</v>
      </c>
      <c r="M18" s="474">
        <v>0.23784999999999998</v>
      </c>
      <c r="N18" s="472">
        <v>5.18</v>
      </c>
      <c r="O18" s="475">
        <v>1.601</v>
      </c>
      <c r="P18" s="475">
        <v>2.1826999999999996</v>
      </c>
      <c r="Q18" s="27">
        <v>1.5</v>
      </c>
      <c r="R18" s="27">
        <v>1</v>
      </c>
      <c r="S18" s="27">
        <v>0</v>
      </c>
      <c r="T18" s="27">
        <v>1</v>
      </c>
      <c r="U18" s="27">
        <v>0</v>
      </c>
    </row>
  </sheetData>
  <mergeCells count="1">
    <mergeCell ref="Q3:U17"/>
  </mergeCells>
  <phoneticPr fontId="1"/>
  <pageMargins left="0.7" right="0.7" top="0.75" bottom="0.75" header="0.3" footer="0.3"/>
  <pageSetup paperSize="9" scale="79" orientation="landscape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3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5.8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1141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1083</v>
      </c>
      <c r="C3" s="29" t="s">
        <v>39</v>
      </c>
      <c r="D3" s="22">
        <v>160</v>
      </c>
      <c r="E3" s="378">
        <v>569.6</v>
      </c>
      <c r="F3" s="488">
        <v>9.76</v>
      </c>
      <c r="G3" s="488">
        <v>1.44</v>
      </c>
      <c r="H3" s="488">
        <v>123.36</v>
      </c>
      <c r="I3" s="487">
        <v>8</v>
      </c>
      <c r="J3" s="489">
        <v>1.28</v>
      </c>
      <c r="K3" s="490">
        <v>0</v>
      </c>
      <c r="L3" s="491">
        <v>0.128</v>
      </c>
      <c r="M3" s="492">
        <v>3.2000000000000001E-2</v>
      </c>
      <c r="N3" s="490">
        <v>0</v>
      </c>
      <c r="O3" s="493">
        <v>0.8</v>
      </c>
      <c r="P3" s="493">
        <v>0</v>
      </c>
      <c r="Q3" s="980"/>
      <c r="R3" s="980"/>
      <c r="S3" s="980"/>
      <c r="T3" s="980"/>
      <c r="U3" s="980"/>
    </row>
    <row r="4" spans="2:21">
      <c r="B4" s="10">
        <v>11221</v>
      </c>
      <c r="C4" s="29" t="s">
        <v>2336</v>
      </c>
      <c r="D4" s="22">
        <v>60</v>
      </c>
      <c r="E4" s="378">
        <v>120</v>
      </c>
      <c r="F4" s="488">
        <v>9.7200000000000006</v>
      </c>
      <c r="G4" s="488">
        <v>8.4</v>
      </c>
      <c r="H4" s="488">
        <v>0</v>
      </c>
      <c r="I4" s="487">
        <v>3</v>
      </c>
      <c r="J4" s="489">
        <v>0.24</v>
      </c>
      <c r="K4" s="490">
        <v>23.4</v>
      </c>
      <c r="L4" s="491">
        <v>4.2000000000000003E-2</v>
      </c>
      <c r="M4" s="492">
        <v>0.10799999999999998</v>
      </c>
      <c r="N4" s="490">
        <v>1.8</v>
      </c>
      <c r="O4" s="493">
        <v>0</v>
      </c>
      <c r="P4" s="493">
        <v>0.06</v>
      </c>
      <c r="Q4" s="972"/>
      <c r="R4" s="972"/>
      <c r="S4" s="972"/>
      <c r="T4" s="972"/>
      <c r="U4" s="972"/>
    </row>
    <row r="5" spans="2:21">
      <c r="B5" s="10">
        <v>14001</v>
      </c>
      <c r="C5" s="29" t="s">
        <v>87</v>
      </c>
      <c r="D5" s="22">
        <v>15</v>
      </c>
      <c r="E5" s="378">
        <v>138.15</v>
      </c>
      <c r="F5" s="488">
        <v>0</v>
      </c>
      <c r="G5" s="488">
        <v>15</v>
      </c>
      <c r="H5" s="488">
        <v>0</v>
      </c>
      <c r="I5" s="487">
        <v>0</v>
      </c>
      <c r="J5" s="489">
        <v>0</v>
      </c>
      <c r="K5" s="490">
        <v>2.25</v>
      </c>
      <c r="L5" s="491">
        <v>0</v>
      </c>
      <c r="M5" s="492">
        <v>0</v>
      </c>
      <c r="N5" s="490">
        <v>0</v>
      </c>
      <c r="O5" s="493">
        <v>0</v>
      </c>
      <c r="P5" s="493">
        <v>0</v>
      </c>
      <c r="Q5" s="972"/>
      <c r="R5" s="972"/>
      <c r="S5" s="972"/>
      <c r="T5" s="972"/>
      <c r="U5" s="972"/>
    </row>
    <row r="6" spans="2:21">
      <c r="B6" s="10">
        <v>10345</v>
      </c>
      <c r="C6" s="29" t="s">
        <v>306</v>
      </c>
      <c r="D6" s="22">
        <v>60</v>
      </c>
      <c r="E6" s="378">
        <v>52.8</v>
      </c>
      <c r="F6" s="488">
        <v>10.86</v>
      </c>
      <c r="G6" s="488">
        <v>0.72</v>
      </c>
      <c r="H6" s="488">
        <v>0.12</v>
      </c>
      <c r="I6" s="487">
        <v>8.4</v>
      </c>
      <c r="J6" s="489">
        <v>0.06</v>
      </c>
      <c r="K6" s="490">
        <v>7.8</v>
      </c>
      <c r="L6" s="491">
        <v>0.03</v>
      </c>
      <c r="M6" s="492">
        <v>2.4E-2</v>
      </c>
      <c r="N6" s="490">
        <v>0.6</v>
      </c>
      <c r="O6" s="493">
        <v>0</v>
      </c>
      <c r="P6" s="493">
        <v>0.48</v>
      </c>
      <c r="Q6" s="972"/>
      <c r="R6" s="972"/>
      <c r="S6" s="972"/>
      <c r="T6" s="972"/>
      <c r="U6" s="972"/>
    </row>
    <row r="7" spans="2:21">
      <c r="B7" s="10">
        <v>10329</v>
      </c>
      <c r="C7" s="29" t="s">
        <v>20</v>
      </c>
      <c r="D7" s="22">
        <v>45</v>
      </c>
      <c r="E7" s="378">
        <v>36.9</v>
      </c>
      <c r="F7" s="488">
        <v>8.2799999999999994</v>
      </c>
      <c r="G7" s="488">
        <v>0.13500000000000001</v>
      </c>
      <c r="H7" s="488">
        <v>0.13500000000000001</v>
      </c>
      <c r="I7" s="487">
        <v>30.15</v>
      </c>
      <c r="J7" s="489">
        <v>0.09</v>
      </c>
      <c r="K7" s="490">
        <v>0.45</v>
      </c>
      <c r="L7" s="491">
        <v>3.15E-2</v>
      </c>
      <c r="M7" s="492">
        <v>1.3499999999999998E-2</v>
      </c>
      <c r="N7" s="490">
        <v>0</v>
      </c>
      <c r="O7" s="493">
        <v>0</v>
      </c>
      <c r="P7" s="493">
        <v>0.18</v>
      </c>
      <c r="Q7" s="972"/>
      <c r="R7" s="972"/>
      <c r="S7" s="972"/>
      <c r="T7" s="972"/>
      <c r="U7" s="972"/>
    </row>
    <row r="8" spans="2:21">
      <c r="B8" s="10">
        <v>10281</v>
      </c>
      <c r="C8" s="29" t="s">
        <v>305</v>
      </c>
      <c r="D8" s="22">
        <v>30</v>
      </c>
      <c r="E8" s="378">
        <v>9</v>
      </c>
      <c r="F8" s="488">
        <v>1.8</v>
      </c>
      <c r="G8" s="488">
        <v>0.09</v>
      </c>
      <c r="H8" s="488">
        <v>0.12</v>
      </c>
      <c r="I8" s="487">
        <v>19.8</v>
      </c>
      <c r="J8" s="489">
        <v>1.1399999999999999</v>
      </c>
      <c r="K8" s="490">
        <v>1.2</v>
      </c>
      <c r="L8" s="491">
        <v>6.0000000000000001E-3</v>
      </c>
      <c r="M8" s="492">
        <v>4.8000000000000001E-2</v>
      </c>
      <c r="N8" s="490">
        <v>0.3</v>
      </c>
      <c r="O8" s="493">
        <v>0</v>
      </c>
      <c r="P8" s="493">
        <v>0.66</v>
      </c>
      <c r="Q8" s="972"/>
      <c r="R8" s="972"/>
      <c r="S8" s="972"/>
      <c r="T8" s="972"/>
      <c r="U8" s="972"/>
    </row>
    <row r="9" spans="2:21">
      <c r="B9" s="10">
        <v>10289</v>
      </c>
      <c r="C9" s="29" t="s">
        <v>304</v>
      </c>
      <c r="D9" s="22">
        <v>15</v>
      </c>
      <c r="E9" s="378">
        <v>10.5</v>
      </c>
      <c r="F9" s="488">
        <v>1.5449999999999999</v>
      </c>
      <c r="G9" s="488">
        <v>0.21</v>
      </c>
      <c r="H9" s="488">
        <v>0.48</v>
      </c>
      <c r="I9" s="487">
        <v>6.45</v>
      </c>
      <c r="J9" s="489">
        <v>0.52500000000000002</v>
      </c>
      <c r="K9" s="490">
        <v>5.0999999999999996</v>
      </c>
      <c r="L9" s="491">
        <v>1.5E-3</v>
      </c>
      <c r="M9" s="492">
        <v>5.5500000000000001E-2</v>
      </c>
      <c r="N9" s="490">
        <v>0.75</v>
      </c>
      <c r="O9" s="493">
        <v>0</v>
      </c>
      <c r="P9" s="493">
        <v>0.21</v>
      </c>
      <c r="Q9" s="972"/>
      <c r="R9" s="972"/>
      <c r="S9" s="972"/>
      <c r="T9" s="972"/>
      <c r="U9" s="972"/>
    </row>
    <row r="10" spans="2:21">
      <c r="B10" s="10">
        <v>11188</v>
      </c>
      <c r="C10" s="29" t="s">
        <v>303</v>
      </c>
      <c r="D10" s="22">
        <v>15</v>
      </c>
      <c r="E10" s="378">
        <v>74.55</v>
      </c>
      <c r="F10" s="488">
        <v>3.81</v>
      </c>
      <c r="G10" s="488">
        <v>6.45</v>
      </c>
      <c r="H10" s="488">
        <v>0.315</v>
      </c>
      <c r="I10" s="487">
        <v>2.1</v>
      </c>
      <c r="J10" s="489">
        <v>0.375</v>
      </c>
      <c r="K10" s="490">
        <v>0.75</v>
      </c>
      <c r="L10" s="491">
        <v>2.8500000000000001E-2</v>
      </c>
      <c r="M10" s="492">
        <v>4.6500000000000007E-2</v>
      </c>
      <c r="N10" s="490">
        <v>1.5</v>
      </c>
      <c r="O10" s="493">
        <v>0</v>
      </c>
      <c r="P10" s="493">
        <v>0.54</v>
      </c>
      <c r="Q10" s="972"/>
      <c r="R10" s="972"/>
      <c r="S10" s="972"/>
      <c r="T10" s="972"/>
      <c r="U10" s="972"/>
    </row>
    <row r="11" spans="2:21">
      <c r="B11" s="10">
        <v>6010</v>
      </c>
      <c r="C11" s="29" t="s">
        <v>206</v>
      </c>
      <c r="D11" s="22">
        <v>30</v>
      </c>
      <c r="E11" s="378">
        <v>6.9</v>
      </c>
      <c r="F11" s="488">
        <v>0.54</v>
      </c>
      <c r="G11" s="488">
        <v>0.03</v>
      </c>
      <c r="H11" s="488">
        <v>1.53</v>
      </c>
      <c r="I11" s="487">
        <v>14.4</v>
      </c>
      <c r="J11" s="489">
        <v>0.21</v>
      </c>
      <c r="K11" s="490">
        <v>14.7</v>
      </c>
      <c r="L11" s="491">
        <v>1.7999999999999999E-2</v>
      </c>
      <c r="M11" s="492">
        <v>3.3000000000000002E-2</v>
      </c>
      <c r="N11" s="490">
        <v>2.4</v>
      </c>
      <c r="O11" s="493">
        <v>0.72</v>
      </c>
      <c r="P11" s="493">
        <v>0</v>
      </c>
      <c r="Q11" s="972"/>
      <c r="R11" s="972"/>
      <c r="S11" s="972"/>
      <c r="T11" s="972"/>
      <c r="U11" s="972"/>
    </row>
    <row r="12" spans="2:21">
      <c r="B12" s="10">
        <v>6247</v>
      </c>
      <c r="C12" s="29" t="s">
        <v>13</v>
      </c>
      <c r="D12" s="22">
        <v>30</v>
      </c>
      <c r="E12" s="378">
        <v>9</v>
      </c>
      <c r="F12" s="488">
        <v>0.3</v>
      </c>
      <c r="G12" s="488">
        <v>0.06</v>
      </c>
      <c r="H12" s="488">
        <v>2.16</v>
      </c>
      <c r="I12" s="487">
        <v>2.1</v>
      </c>
      <c r="J12" s="489">
        <v>0.12</v>
      </c>
      <c r="K12" s="490">
        <v>26.4</v>
      </c>
      <c r="L12" s="491">
        <v>1.7999999999999999E-2</v>
      </c>
      <c r="M12" s="492">
        <v>4.2000000000000003E-2</v>
      </c>
      <c r="N12" s="490">
        <v>51</v>
      </c>
      <c r="O12" s="493">
        <v>0.48</v>
      </c>
      <c r="P12" s="493">
        <v>0</v>
      </c>
      <c r="Q12" s="972"/>
      <c r="R12" s="972"/>
      <c r="S12" s="972"/>
      <c r="T12" s="972"/>
      <c r="U12" s="972"/>
    </row>
    <row r="13" spans="2:21">
      <c r="B13" s="10">
        <v>17026</v>
      </c>
      <c r="C13" s="29" t="s">
        <v>51</v>
      </c>
      <c r="D13" s="22">
        <v>200</v>
      </c>
      <c r="E13" s="378">
        <v>12</v>
      </c>
      <c r="F13" s="488">
        <v>2.6</v>
      </c>
      <c r="G13" s="488">
        <v>0</v>
      </c>
      <c r="H13" s="488">
        <v>0.6</v>
      </c>
      <c r="I13" s="487">
        <v>10</v>
      </c>
      <c r="J13" s="489">
        <v>0.2</v>
      </c>
      <c r="K13" s="490">
        <v>0</v>
      </c>
      <c r="L13" s="491">
        <v>0.04</v>
      </c>
      <c r="M13" s="492">
        <v>0.1</v>
      </c>
      <c r="N13" s="490">
        <v>0</v>
      </c>
      <c r="O13" s="493">
        <v>0</v>
      </c>
      <c r="P13" s="493">
        <v>1</v>
      </c>
      <c r="Q13" s="972"/>
      <c r="R13" s="972"/>
      <c r="S13" s="972"/>
      <c r="T13" s="972"/>
      <c r="U13" s="972"/>
    </row>
    <row r="14" spans="2:21">
      <c r="B14" s="10">
        <v>6223</v>
      </c>
      <c r="C14" s="29" t="s">
        <v>81</v>
      </c>
      <c r="D14" s="22">
        <v>5</v>
      </c>
      <c r="E14" s="378">
        <v>6.7</v>
      </c>
      <c r="F14" s="488">
        <v>0.3</v>
      </c>
      <c r="G14" s="488">
        <v>6.5000000000000002E-2</v>
      </c>
      <c r="H14" s="488">
        <v>1.3149999999999999</v>
      </c>
      <c r="I14" s="487">
        <v>0.7</v>
      </c>
      <c r="J14" s="489">
        <v>0.04</v>
      </c>
      <c r="K14" s="490">
        <v>0</v>
      </c>
      <c r="L14" s="491">
        <v>9.4999999999999998E-3</v>
      </c>
      <c r="M14" s="492">
        <v>3.5000000000000005E-3</v>
      </c>
      <c r="N14" s="490">
        <v>0.5</v>
      </c>
      <c r="O14" s="493">
        <v>0.28499999999999998</v>
      </c>
      <c r="P14" s="493">
        <v>0</v>
      </c>
      <c r="Q14" s="972"/>
      <c r="R14" s="972"/>
      <c r="S14" s="972"/>
      <c r="T14" s="972"/>
      <c r="U14" s="972"/>
    </row>
    <row r="15" spans="2:21">
      <c r="B15" s="10">
        <v>5001</v>
      </c>
      <c r="C15" s="29" t="s">
        <v>33</v>
      </c>
      <c r="D15" s="22">
        <v>30</v>
      </c>
      <c r="E15" s="378">
        <v>179.4</v>
      </c>
      <c r="F15" s="488">
        <v>5.58</v>
      </c>
      <c r="G15" s="488">
        <v>16.260000000000002</v>
      </c>
      <c r="H15" s="488">
        <v>5.91</v>
      </c>
      <c r="I15" s="487">
        <v>69</v>
      </c>
      <c r="J15" s="489">
        <v>1.41</v>
      </c>
      <c r="K15" s="490">
        <v>0.3</v>
      </c>
      <c r="L15" s="491">
        <v>7.1999999999999995E-2</v>
      </c>
      <c r="M15" s="492">
        <v>0.27600000000000002</v>
      </c>
      <c r="N15" s="490">
        <v>0</v>
      </c>
      <c r="O15" s="493">
        <v>3.12</v>
      </c>
      <c r="P15" s="493">
        <v>0</v>
      </c>
      <c r="Q15" s="972"/>
      <c r="R15" s="972"/>
      <c r="S15" s="972"/>
      <c r="T15" s="972"/>
      <c r="U15" s="972"/>
    </row>
    <row r="16" spans="2:21">
      <c r="B16" s="10">
        <v>6239</v>
      </c>
      <c r="C16" s="29" t="s">
        <v>110</v>
      </c>
      <c r="D16" s="22">
        <v>10</v>
      </c>
      <c r="E16" s="378">
        <v>4.4000000000000004</v>
      </c>
      <c r="F16" s="488">
        <v>0.37</v>
      </c>
      <c r="G16" s="488">
        <v>7.0000000000000007E-2</v>
      </c>
      <c r="H16" s="488">
        <v>0.82</v>
      </c>
      <c r="I16" s="487">
        <v>29</v>
      </c>
      <c r="J16" s="489">
        <v>0.75</v>
      </c>
      <c r="K16" s="490">
        <v>62</v>
      </c>
      <c r="L16" s="491">
        <v>1.2E-2</v>
      </c>
      <c r="M16" s="492">
        <v>2.4E-2</v>
      </c>
      <c r="N16" s="490">
        <v>12</v>
      </c>
      <c r="O16" s="493">
        <v>0.68</v>
      </c>
      <c r="P16" s="493">
        <v>0</v>
      </c>
      <c r="Q16" s="972"/>
      <c r="R16" s="972"/>
      <c r="S16" s="972"/>
      <c r="T16" s="972"/>
      <c r="U16" s="972"/>
    </row>
    <row r="17" spans="2:21">
      <c r="B17" s="10">
        <v>14001</v>
      </c>
      <c r="C17" s="29" t="s">
        <v>87</v>
      </c>
      <c r="D17" s="22">
        <v>15</v>
      </c>
      <c r="E17" s="378">
        <v>138.15</v>
      </c>
      <c r="F17" s="488">
        <v>0</v>
      </c>
      <c r="G17" s="488">
        <v>15</v>
      </c>
      <c r="H17" s="488">
        <v>0</v>
      </c>
      <c r="I17" s="487">
        <v>0</v>
      </c>
      <c r="J17" s="489">
        <v>0</v>
      </c>
      <c r="K17" s="490">
        <v>2.25</v>
      </c>
      <c r="L17" s="491">
        <v>0</v>
      </c>
      <c r="M17" s="492">
        <v>0</v>
      </c>
      <c r="N17" s="490">
        <v>0</v>
      </c>
      <c r="O17" s="493">
        <v>0</v>
      </c>
      <c r="P17" s="493">
        <v>0</v>
      </c>
      <c r="Q17" s="972"/>
      <c r="R17" s="972"/>
      <c r="S17" s="972"/>
      <c r="T17" s="972"/>
      <c r="U17" s="972"/>
    </row>
    <row r="18" spans="2:21">
      <c r="B18" s="10">
        <v>14001</v>
      </c>
      <c r="C18" s="29" t="s">
        <v>87</v>
      </c>
      <c r="D18" s="22">
        <v>12</v>
      </c>
      <c r="E18" s="378">
        <v>110.52</v>
      </c>
      <c r="F18" s="488">
        <v>0</v>
      </c>
      <c r="G18" s="488">
        <v>12</v>
      </c>
      <c r="H18" s="488">
        <v>0</v>
      </c>
      <c r="I18" s="487">
        <v>0</v>
      </c>
      <c r="J18" s="489">
        <v>0</v>
      </c>
      <c r="K18" s="490">
        <v>1.8</v>
      </c>
      <c r="L18" s="491">
        <v>0</v>
      </c>
      <c r="M18" s="492">
        <v>0</v>
      </c>
      <c r="N18" s="490">
        <v>0</v>
      </c>
      <c r="O18" s="493">
        <v>0</v>
      </c>
      <c r="P18" s="493">
        <v>0</v>
      </c>
      <c r="Q18" s="972"/>
      <c r="R18" s="972"/>
      <c r="S18" s="972"/>
      <c r="T18" s="972"/>
      <c r="U18" s="972"/>
    </row>
    <row r="19" spans="2:21">
      <c r="B19" s="10">
        <v>6153</v>
      </c>
      <c r="C19" s="29" t="s">
        <v>16</v>
      </c>
      <c r="D19" s="22">
        <v>120</v>
      </c>
      <c r="E19" s="378">
        <v>44.4</v>
      </c>
      <c r="F19" s="488">
        <v>1.2</v>
      </c>
      <c r="G19" s="488">
        <v>0.12</v>
      </c>
      <c r="H19" s="488">
        <v>10.56</v>
      </c>
      <c r="I19" s="487">
        <v>25.2</v>
      </c>
      <c r="J19" s="489">
        <v>0.24</v>
      </c>
      <c r="K19" s="490">
        <v>0</v>
      </c>
      <c r="L19" s="491">
        <v>3.5999999999999997E-2</v>
      </c>
      <c r="M19" s="492">
        <v>1.2E-2</v>
      </c>
      <c r="N19" s="490">
        <v>9.6</v>
      </c>
      <c r="O19" s="493">
        <v>1.92</v>
      </c>
      <c r="P19" s="493">
        <v>0</v>
      </c>
      <c r="Q19" s="972"/>
      <c r="R19" s="972"/>
      <c r="S19" s="972"/>
      <c r="T19" s="972"/>
      <c r="U19" s="972"/>
    </row>
    <row r="20" spans="2:21">
      <c r="B20" s="10">
        <v>6223</v>
      </c>
      <c r="C20" s="29" t="s">
        <v>81</v>
      </c>
      <c r="D20" s="22">
        <v>8</v>
      </c>
      <c r="E20" s="378">
        <v>10.72</v>
      </c>
      <c r="F20" s="488">
        <v>0.48</v>
      </c>
      <c r="G20" s="488">
        <v>0.10400000000000001</v>
      </c>
      <c r="H20" s="488">
        <v>2.1040000000000001</v>
      </c>
      <c r="I20" s="487">
        <v>1.1200000000000001</v>
      </c>
      <c r="J20" s="489">
        <v>6.4000000000000001E-2</v>
      </c>
      <c r="K20" s="490">
        <v>0</v>
      </c>
      <c r="L20" s="491">
        <v>1.52E-2</v>
      </c>
      <c r="M20" s="492">
        <v>5.6000000000000008E-3</v>
      </c>
      <c r="N20" s="490">
        <v>0.8</v>
      </c>
      <c r="O20" s="493">
        <v>0.45600000000000002</v>
      </c>
      <c r="P20" s="493">
        <v>0</v>
      </c>
      <c r="Q20" s="972"/>
      <c r="R20" s="972"/>
      <c r="S20" s="972"/>
      <c r="T20" s="972"/>
      <c r="U20" s="972"/>
    </row>
    <row r="21" spans="2:21">
      <c r="B21" s="10">
        <v>6184</v>
      </c>
      <c r="C21" s="29" t="s">
        <v>2454</v>
      </c>
      <c r="D21" s="22">
        <v>160</v>
      </c>
      <c r="E21" s="378">
        <v>32</v>
      </c>
      <c r="F21" s="488">
        <v>1.44</v>
      </c>
      <c r="G21" s="488">
        <v>0.32</v>
      </c>
      <c r="H21" s="488">
        <v>7.04</v>
      </c>
      <c r="I21" s="487">
        <v>14.4</v>
      </c>
      <c r="J21" s="489">
        <v>0.64</v>
      </c>
      <c r="K21" s="490">
        <v>75.2</v>
      </c>
      <c r="L21" s="491">
        <v>9.6000000000000002E-2</v>
      </c>
      <c r="M21" s="492">
        <v>4.8000000000000001E-2</v>
      </c>
      <c r="N21" s="490">
        <v>16</v>
      </c>
      <c r="O21" s="493">
        <v>2.08</v>
      </c>
      <c r="P21" s="493">
        <v>1.1200000000000001</v>
      </c>
      <c r="Q21" s="972"/>
      <c r="R21" s="972"/>
      <c r="S21" s="972"/>
      <c r="T21" s="972"/>
      <c r="U21" s="972"/>
    </row>
    <row r="22" spans="2:21">
      <c r="B22" s="10">
        <v>17071</v>
      </c>
      <c r="C22" s="29" t="s">
        <v>205</v>
      </c>
      <c r="D22" s="22">
        <v>0.1</v>
      </c>
      <c r="E22" s="378">
        <v>0.35200000000000004</v>
      </c>
      <c r="F22" s="488">
        <v>6.5000000000000006E-3</v>
      </c>
      <c r="G22" s="488">
        <v>5.1999999999999998E-3</v>
      </c>
      <c r="H22" s="488">
        <v>6.9800000000000001E-2</v>
      </c>
      <c r="I22" s="487">
        <v>1.7</v>
      </c>
      <c r="J22" s="489">
        <v>0.11</v>
      </c>
      <c r="K22" s="490">
        <v>8.2000000000000017E-2</v>
      </c>
      <c r="L22" s="491">
        <v>8.9999999999999992E-5</v>
      </c>
      <c r="M22" s="492">
        <v>6.8999999999999997E-4</v>
      </c>
      <c r="N22" s="490">
        <v>0</v>
      </c>
      <c r="O22" s="493">
        <v>0</v>
      </c>
      <c r="P22" s="493">
        <v>0</v>
      </c>
      <c r="Q22" s="972"/>
      <c r="R22" s="972"/>
      <c r="S22" s="972"/>
      <c r="T22" s="972"/>
      <c r="U22" s="972"/>
    </row>
    <row r="23" spans="2:21">
      <c r="B23" s="10">
        <v>16010</v>
      </c>
      <c r="C23" s="29" t="s">
        <v>56</v>
      </c>
      <c r="D23" s="22">
        <v>30</v>
      </c>
      <c r="E23" s="378">
        <v>21.9</v>
      </c>
      <c r="F23" s="488">
        <v>0.03</v>
      </c>
      <c r="G23" s="488">
        <v>0</v>
      </c>
      <c r="H23" s="488">
        <v>0.6</v>
      </c>
      <c r="I23" s="487">
        <v>2.4</v>
      </c>
      <c r="J23" s="489">
        <v>0.09</v>
      </c>
      <c r="K23" s="490">
        <v>0</v>
      </c>
      <c r="L23" s="491">
        <v>0</v>
      </c>
      <c r="M23" s="492">
        <v>0</v>
      </c>
      <c r="N23" s="490">
        <v>0</v>
      </c>
      <c r="O23" s="493">
        <v>0</v>
      </c>
      <c r="P23" s="493">
        <v>0</v>
      </c>
      <c r="Q23" s="972"/>
      <c r="R23" s="972"/>
      <c r="S23" s="972"/>
      <c r="T23" s="972"/>
      <c r="U23" s="972"/>
    </row>
    <row r="24" spans="2:21">
      <c r="B24" s="10">
        <v>17012</v>
      </c>
      <c r="C24" s="29" t="s">
        <v>0</v>
      </c>
      <c r="D24" s="22">
        <v>3</v>
      </c>
      <c r="E24" s="378">
        <v>0</v>
      </c>
      <c r="F24" s="488">
        <v>0</v>
      </c>
      <c r="G24" s="488">
        <v>0</v>
      </c>
      <c r="H24" s="488">
        <v>0</v>
      </c>
      <c r="I24" s="487">
        <v>0.66</v>
      </c>
      <c r="J24" s="489">
        <v>0</v>
      </c>
      <c r="K24" s="490">
        <v>0</v>
      </c>
      <c r="L24" s="491">
        <v>0</v>
      </c>
      <c r="M24" s="492">
        <v>0</v>
      </c>
      <c r="N24" s="490">
        <v>0</v>
      </c>
      <c r="O24" s="493">
        <v>0</v>
      </c>
      <c r="P24" s="493">
        <v>2.9729999999999994</v>
      </c>
      <c r="Q24" s="972"/>
      <c r="R24" s="972"/>
      <c r="S24" s="972"/>
      <c r="T24" s="972"/>
      <c r="U24" s="972"/>
    </row>
    <row r="25" spans="2:21">
      <c r="B25" s="10">
        <v>17065</v>
      </c>
      <c r="C25" s="29" t="s">
        <v>301</v>
      </c>
      <c r="D25" s="22">
        <v>0.05</v>
      </c>
      <c r="E25" s="378">
        <v>0.1855</v>
      </c>
      <c r="F25" s="488">
        <v>5.3E-3</v>
      </c>
      <c r="G25" s="488">
        <v>3.1000000000000003E-3</v>
      </c>
      <c r="H25" s="488">
        <v>3.415E-2</v>
      </c>
      <c r="I25" s="487">
        <v>0.16500000000000001</v>
      </c>
      <c r="J25" s="489">
        <v>6.8500000000000002E-3</v>
      </c>
      <c r="K25" s="490">
        <v>3.5000000000000005E-3</v>
      </c>
      <c r="L25" s="491">
        <v>3.0000000000000001E-5</v>
      </c>
      <c r="M25" s="492">
        <v>8.9999999999999992E-5</v>
      </c>
      <c r="N25" s="490">
        <v>5.0000000000000001E-4</v>
      </c>
      <c r="O25" s="493">
        <v>0</v>
      </c>
      <c r="P25" s="493">
        <v>5.0000000000000009E-5</v>
      </c>
      <c r="Q25" s="972"/>
      <c r="R25" s="972"/>
      <c r="S25" s="972"/>
      <c r="T25" s="972"/>
      <c r="U25" s="972"/>
    </row>
    <row r="26" spans="2:21">
      <c r="B26" s="10">
        <v>7156</v>
      </c>
      <c r="C26" s="29" t="s">
        <v>93</v>
      </c>
      <c r="D26" s="173">
        <v>20</v>
      </c>
      <c r="E26" s="378">
        <v>5.2</v>
      </c>
      <c r="F26" s="488">
        <v>0.08</v>
      </c>
      <c r="G26" s="488">
        <v>0.04</v>
      </c>
      <c r="H26" s="488">
        <v>1.72</v>
      </c>
      <c r="I26" s="487">
        <v>1.4</v>
      </c>
      <c r="J26" s="489">
        <v>0.02</v>
      </c>
      <c r="K26" s="490">
        <v>0.2</v>
      </c>
      <c r="L26" s="491">
        <v>8.0000000000000002E-3</v>
      </c>
      <c r="M26" s="492">
        <v>4.0000000000000001E-3</v>
      </c>
      <c r="N26" s="490">
        <v>10</v>
      </c>
      <c r="O26" s="493">
        <v>0</v>
      </c>
      <c r="P26" s="493">
        <v>0</v>
      </c>
      <c r="Q26" s="972"/>
      <c r="R26" s="972"/>
      <c r="S26" s="972"/>
      <c r="T26" s="972"/>
      <c r="U26" s="972"/>
    </row>
    <row r="27" spans="2:21">
      <c r="B27" s="28"/>
      <c r="C27" s="28" t="s">
        <v>25</v>
      </c>
      <c r="D27" s="641">
        <v>1073.1499999999999</v>
      </c>
      <c r="E27" s="642">
        <v>1593.3275000000006</v>
      </c>
      <c r="F27" s="495">
        <v>58.706799999999987</v>
      </c>
      <c r="G27" s="495">
        <v>76.522300000000016</v>
      </c>
      <c r="H27" s="495">
        <v>158.99295000000001</v>
      </c>
      <c r="I27" s="494">
        <v>250.14499999999998</v>
      </c>
      <c r="J27" s="495">
        <v>7.6108500000000001</v>
      </c>
      <c r="K27" s="496">
        <v>223.88550000000001</v>
      </c>
      <c r="L27" s="497">
        <v>0.59232000000000007</v>
      </c>
      <c r="M27" s="498">
        <v>0.87638000000000005</v>
      </c>
      <c r="N27" s="496">
        <v>107.25049999999999</v>
      </c>
      <c r="O27" s="499">
        <v>10.540999999999999</v>
      </c>
      <c r="P27" s="499">
        <v>7.2230499999999989</v>
      </c>
      <c r="Q27" s="23"/>
      <c r="R27" s="23"/>
      <c r="S27" s="23"/>
      <c r="T27" s="23"/>
      <c r="U27" s="23"/>
    </row>
    <row r="28" spans="2:21">
      <c r="D28" s="14"/>
      <c r="E28" s="14"/>
      <c r="F28" s="14"/>
      <c r="G28" s="14"/>
    </row>
    <row r="29" spans="2:21">
      <c r="C29" s="10"/>
      <c r="D29" s="17"/>
      <c r="E29" s="18"/>
      <c r="F29" s="17"/>
      <c r="G29" s="18"/>
      <c r="H29" s="11"/>
      <c r="I29" s="12"/>
      <c r="J29" s="12"/>
      <c r="K29" s="12"/>
      <c r="L29" s="12"/>
      <c r="M29" s="12"/>
      <c r="N29" s="12"/>
      <c r="O29" s="12"/>
      <c r="P29" s="12"/>
    </row>
    <row r="30" spans="2:21">
      <c r="C30" s="10"/>
      <c r="D30" s="1"/>
      <c r="E30" s="12"/>
      <c r="F30" s="12"/>
      <c r="G30" s="12"/>
      <c r="H30" s="12"/>
      <c r="I30" s="1"/>
      <c r="J30" s="12"/>
      <c r="K30" s="12"/>
      <c r="L30" s="12"/>
      <c r="M30" s="12"/>
      <c r="N30" s="12"/>
      <c r="O30" s="12"/>
      <c r="P30" s="12"/>
    </row>
    <row r="31" spans="2:21">
      <c r="C31" s="10"/>
      <c r="D31" s="1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2:21">
      <c r="C32" s="10"/>
      <c r="D32" s="1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</row>
    <row r="33" spans="3:16">
      <c r="C33" s="10"/>
      <c r="D33" s="1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</row>
    <row r="34" spans="3:16">
      <c r="C34" s="10"/>
      <c r="D34" s="1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</row>
    <row r="35" spans="3:16">
      <c r="C35" s="10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3:16"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</sheetData>
  <mergeCells count="1">
    <mergeCell ref="Q3:U26"/>
  </mergeCells>
  <phoneticPr fontId="1"/>
  <pageMargins left="0.7" right="0.7" top="0.75" bottom="0.75" header="0.3" footer="0.3"/>
  <pageSetup paperSize="9" scale="78" orientation="landscape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4.75" style="478" customWidth="1"/>
    <col min="4" max="16" width="11.125" style="478" customWidth="1"/>
    <col min="17" max="16384" width="9" style="478"/>
  </cols>
  <sheetData>
    <row r="1" spans="2:21">
      <c r="B1" s="196" t="s">
        <v>1969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1063</v>
      </c>
      <c r="C3" s="29" t="s">
        <v>90</v>
      </c>
      <c r="D3" s="22">
        <v>70</v>
      </c>
      <c r="E3" s="487">
        <v>264.60000000000002</v>
      </c>
      <c r="F3" s="488">
        <v>9.1</v>
      </c>
      <c r="G3" s="488">
        <v>1.54</v>
      </c>
      <c r="H3" s="488">
        <v>50.54</v>
      </c>
      <c r="I3" s="487">
        <v>12.6</v>
      </c>
      <c r="J3" s="489">
        <v>0.98</v>
      </c>
      <c r="K3" s="490">
        <v>0.7</v>
      </c>
      <c r="L3" s="491">
        <v>0.13300000000000001</v>
      </c>
      <c r="M3" s="492">
        <v>4.2000000000000003E-2</v>
      </c>
      <c r="N3" s="490">
        <v>0</v>
      </c>
      <c r="O3" s="493">
        <v>1.89</v>
      </c>
      <c r="P3" s="493">
        <v>0</v>
      </c>
      <c r="Q3" s="980"/>
      <c r="R3" s="980"/>
      <c r="S3" s="980"/>
      <c r="T3" s="980"/>
      <c r="U3" s="980"/>
    </row>
    <row r="4" spans="2:21">
      <c r="B4" s="195">
        <v>11089</v>
      </c>
      <c r="C4" s="29" t="s">
        <v>47</v>
      </c>
      <c r="D4" s="31">
        <v>50</v>
      </c>
      <c r="E4" s="487">
        <v>112</v>
      </c>
      <c r="F4" s="488">
        <v>9.5</v>
      </c>
      <c r="G4" s="488">
        <v>7.55</v>
      </c>
      <c r="H4" s="488">
        <v>0.25</v>
      </c>
      <c r="I4" s="487">
        <v>2</v>
      </c>
      <c r="J4" s="489">
        <v>1.1499999999999999</v>
      </c>
      <c r="K4" s="490">
        <v>2</v>
      </c>
      <c r="L4" s="491">
        <v>0.04</v>
      </c>
      <c r="M4" s="492">
        <v>0.1</v>
      </c>
      <c r="N4" s="490">
        <v>0.5</v>
      </c>
      <c r="O4" s="493">
        <v>0</v>
      </c>
      <c r="P4" s="493">
        <v>0.05</v>
      </c>
      <c r="Q4" s="972"/>
      <c r="R4" s="972"/>
      <c r="S4" s="972"/>
      <c r="T4" s="972"/>
      <c r="U4" s="972"/>
    </row>
    <row r="5" spans="2:21">
      <c r="B5" s="195">
        <v>6153</v>
      </c>
      <c r="C5" s="29" t="s">
        <v>16</v>
      </c>
      <c r="D5" s="36">
        <v>30</v>
      </c>
      <c r="E5" s="487">
        <v>11.1</v>
      </c>
      <c r="F5" s="488">
        <v>0.3</v>
      </c>
      <c r="G5" s="488">
        <v>0.03</v>
      </c>
      <c r="H5" s="488">
        <v>2.64</v>
      </c>
      <c r="I5" s="487">
        <v>6.3</v>
      </c>
      <c r="J5" s="489">
        <v>0.06</v>
      </c>
      <c r="K5" s="490">
        <v>0</v>
      </c>
      <c r="L5" s="491">
        <v>8.9999999999999993E-3</v>
      </c>
      <c r="M5" s="492">
        <v>3.0000000000000001E-3</v>
      </c>
      <c r="N5" s="490">
        <v>2.4</v>
      </c>
      <c r="O5" s="493">
        <v>0.48</v>
      </c>
      <c r="P5" s="493">
        <v>0</v>
      </c>
      <c r="Q5" s="972"/>
      <c r="R5" s="972"/>
      <c r="S5" s="972"/>
      <c r="T5" s="972"/>
      <c r="U5" s="972"/>
    </row>
    <row r="6" spans="2:21">
      <c r="B6" s="195">
        <v>6223</v>
      </c>
      <c r="C6" s="29" t="s">
        <v>81</v>
      </c>
      <c r="D6" s="172">
        <v>2</v>
      </c>
      <c r="E6" s="487">
        <v>2.68</v>
      </c>
      <c r="F6" s="488">
        <v>0.12</v>
      </c>
      <c r="G6" s="488">
        <v>2.6000000000000002E-2</v>
      </c>
      <c r="H6" s="488">
        <v>0.52600000000000002</v>
      </c>
      <c r="I6" s="487">
        <v>0.28000000000000003</v>
      </c>
      <c r="J6" s="489">
        <v>1.6E-2</v>
      </c>
      <c r="K6" s="490">
        <v>0</v>
      </c>
      <c r="L6" s="491">
        <v>3.8E-3</v>
      </c>
      <c r="M6" s="492">
        <v>1.4000000000000002E-3</v>
      </c>
      <c r="N6" s="490">
        <v>0.2</v>
      </c>
      <c r="O6" s="493">
        <v>0.114</v>
      </c>
      <c r="P6" s="493">
        <v>0</v>
      </c>
      <c r="Q6" s="972"/>
      <c r="R6" s="972"/>
      <c r="S6" s="972"/>
      <c r="T6" s="972"/>
      <c r="U6" s="972"/>
    </row>
    <row r="7" spans="2:21">
      <c r="B7" s="195">
        <v>14017</v>
      </c>
      <c r="C7" s="29" t="s">
        <v>40</v>
      </c>
      <c r="D7" s="414">
        <v>8</v>
      </c>
      <c r="E7" s="487">
        <v>59.6</v>
      </c>
      <c r="F7" s="488">
        <v>4.8000000000000001E-2</v>
      </c>
      <c r="G7" s="488">
        <v>6.48</v>
      </c>
      <c r="H7" s="488">
        <v>1.6E-2</v>
      </c>
      <c r="I7" s="487">
        <v>1.2</v>
      </c>
      <c r="J7" s="489">
        <v>8.0000000000000002E-3</v>
      </c>
      <c r="K7" s="490">
        <v>40.799999999999997</v>
      </c>
      <c r="L7" s="491">
        <v>8.0000000000000004E-4</v>
      </c>
      <c r="M7" s="492">
        <v>2.3999999999999998E-3</v>
      </c>
      <c r="N7" s="490">
        <v>0</v>
      </c>
      <c r="O7" s="493">
        <v>0</v>
      </c>
      <c r="P7" s="493">
        <v>0.152</v>
      </c>
      <c r="Q7" s="972"/>
      <c r="R7" s="972"/>
      <c r="S7" s="972"/>
      <c r="T7" s="972"/>
      <c r="U7" s="972"/>
    </row>
    <row r="8" spans="2:21">
      <c r="B8" s="195">
        <v>8031</v>
      </c>
      <c r="C8" s="29" t="s">
        <v>146</v>
      </c>
      <c r="D8" s="36">
        <v>10</v>
      </c>
      <c r="E8" s="487">
        <v>1.1000000000000001</v>
      </c>
      <c r="F8" s="488">
        <v>0.28999999999999998</v>
      </c>
      <c r="G8" s="488">
        <v>0.03</v>
      </c>
      <c r="H8" s="488">
        <v>0.21</v>
      </c>
      <c r="I8" s="487">
        <v>0.3</v>
      </c>
      <c r="J8" s="489">
        <v>0.03</v>
      </c>
      <c r="K8" s="490">
        <v>0</v>
      </c>
      <c r="L8" s="491">
        <v>6.0000000000000001E-3</v>
      </c>
      <c r="M8" s="492">
        <v>2.8999999999999998E-2</v>
      </c>
      <c r="N8" s="490">
        <v>0.1</v>
      </c>
      <c r="O8" s="493">
        <v>0.2</v>
      </c>
      <c r="P8" s="493">
        <v>0</v>
      </c>
      <c r="Q8" s="972"/>
      <c r="R8" s="972"/>
      <c r="S8" s="972"/>
      <c r="T8" s="972"/>
      <c r="U8" s="972"/>
    </row>
    <row r="9" spans="2:21">
      <c r="B9" s="195">
        <v>1015</v>
      </c>
      <c r="C9" s="29" t="s">
        <v>17</v>
      </c>
      <c r="D9" s="414">
        <v>8</v>
      </c>
      <c r="E9" s="487">
        <v>29.44</v>
      </c>
      <c r="F9" s="488">
        <v>0.64</v>
      </c>
      <c r="G9" s="488">
        <v>0.13600000000000001</v>
      </c>
      <c r="H9" s="488">
        <v>6.0720000000000001</v>
      </c>
      <c r="I9" s="487">
        <v>1.84</v>
      </c>
      <c r="J9" s="489">
        <v>4.8000000000000001E-2</v>
      </c>
      <c r="K9" s="490">
        <v>0</v>
      </c>
      <c r="L9" s="491">
        <v>1.04E-2</v>
      </c>
      <c r="M9" s="492">
        <v>3.2000000000000002E-3</v>
      </c>
      <c r="N9" s="490">
        <v>0</v>
      </c>
      <c r="O9" s="493">
        <v>0.2</v>
      </c>
      <c r="P9" s="493">
        <v>0</v>
      </c>
      <c r="Q9" s="972"/>
      <c r="R9" s="972"/>
      <c r="S9" s="972"/>
      <c r="T9" s="972"/>
      <c r="U9" s="972"/>
    </row>
    <row r="10" spans="2:21">
      <c r="B10" s="195">
        <v>17034</v>
      </c>
      <c r="C10" s="29" t="s">
        <v>105</v>
      </c>
      <c r="D10" s="414">
        <v>30</v>
      </c>
      <c r="E10" s="487">
        <v>12.3</v>
      </c>
      <c r="F10" s="488">
        <v>0.56999999999999995</v>
      </c>
      <c r="G10" s="488">
        <v>0.03</v>
      </c>
      <c r="H10" s="488">
        <v>2.97</v>
      </c>
      <c r="I10" s="487">
        <v>5.7</v>
      </c>
      <c r="J10" s="489">
        <v>0.24</v>
      </c>
      <c r="K10" s="490">
        <v>15.6</v>
      </c>
      <c r="L10" s="491">
        <v>2.6999999999999996E-2</v>
      </c>
      <c r="M10" s="492">
        <v>2.1000000000000001E-2</v>
      </c>
      <c r="N10" s="490">
        <v>3</v>
      </c>
      <c r="O10" s="493">
        <v>0.54</v>
      </c>
      <c r="P10" s="493">
        <v>0.06</v>
      </c>
      <c r="Q10" s="972"/>
      <c r="R10" s="972"/>
      <c r="S10" s="972"/>
      <c r="T10" s="972"/>
      <c r="U10" s="972"/>
    </row>
    <row r="11" spans="2:21">
      <c r="B11" s="195">
        <v>17036</v>
      </c>
      <c r="C11" s="29" t="s">
        <v>41</v>
      </c>
      <c r="D11" s="414">
        <v>15</v>
      </c>
      <c r="E11" s="487">
        <v>17.850000000000001</v>
      </c>
      <c r="F11" s="488">
        <v>0.255</v>
      </c>
      <c r="G11" s="488">
        <v>0</v>
      </c>
      <c r="H11" s="488">
        <v>4.1100000000000003</v>
      </c>
      <c r="I11" s="487">
        <v>2.5499999999999998</v>
      </c>
      <c r="J11" s="489">
        <v>0.105</v>
      </c>
      <c r="K11" s="490">
        <v>8.4</v>
      </c>
      <c r="L11" s="491">
        <v>1.2E-2</v>
      </c>
      <c r="M11" s="492">
        <v>6.0000000000000001E-3</v>
      </c>
      <c r="N11" s="490">
        <v>1.35</v>
      </c>
      <c r="O11" s="493">
        <v>0.27</v>
      </c>
      <c r="P11" s="493">
        <v>0.495</v>
      </c>
      <c r="Q11" s="972"/>
      <c r="R11" s="972"/>
      <c r="S11" s="972"/>
      <c r="T11" s="972"/>
      <c r="U11" s="972"/>
    </row>
    <row r="12" spans="2:21">
      <c r="B12" s="195">
        <v>16011</v>
      </c>
      <c r="C12" s="29" t="s">
        <v>114</v>
      </c>
      <c r="D12" s="414">
        <v>10</v>
      </c>
      <c r="E12" s="487">
        <v>7.3</v>
      </c>
      <c r="F12" s="488">
        <v>0.02</v>
      </c>
      <c r="G12" s="488">
        <v>0</v>
      </c>
      <c r="H12" s="488">
        <v>0.15</v>
      </c>
      <c r="I12" s="487">
        <v>0.7</v>
      </c>
      <c r="J12" s="489">
        <v>0.04</v>
      </c>
      <c r="K12" s="490">
        <v>0</v>
      </c>
      <c r="L12" s="491">
        <v>0</v>
      </c>
      <c r="M12" s="492">
        <v>1E-3</v>
      </c>
      <c r="N12" s="490">
        <v>0</v>
      </c>
      <c r="O12" s="493">
        <v>0</v>
      </c>
      <c r="P12" s="493">
        <v>0</v>
      </c>
      <c r="Q12" s="972"/>
      <c r="R12" s="972"/>
      <c r="S12" s="972"/>
      <c r="T12" s="972"/>
      <c r="U12" s="972"/>
    </row>
    <row r="13" spans="2:21">
      <c r="B13" s="195">
        <v>13038</v>
      </c>
      <c r="C13" s="29" t="s">
        <v>1708</v>
      </c>
      <c r="D13" s="414">
        <v>5</v>
      </c>
      <c r="E13" s="487">
        <v>23.75</v>
      </c>
      <c r="F13" s="488">
        <v>2.2000000000000002</v>
      </c>
      <c r="G13" s="488">
        <v>1.54</v>
      </c>
      <c r="H13" s="488">
        <v>9.5000000000000001E-2</v>
      </c>
      <c r="I13" s="487">
        <v>65</v>
      </c>
      <c r="J13" s="489">
        <v>0.02</v>
      </c>
      <c r="K13" s="490">
        <v>12</v>
      </c>
      <c r="L13" s="491">
        <v>2.5000000000000001E-3</v>
      </c>
      <c r="M13" s="492">
        <v>3.4000000000000002E-2</v>
      </c>
      <c r="N13" s="490">
        <v>0</v>
      </c>
      <c r="O13" s="493">
        <v>0</v>
      </c>
      <c r="P13" s="493">
        <v>0.19</v>
      </c>
      <c r="Q13" s="972"/>
      <c r="R13" s="972"/>
      <c r="S13" s="972"/>
      <c r="T13" s="972"/>
      <c r="U13" s="972"/>
    </row>
    <row r="14" spans="2:21">
      <c r="B14" s="195">
        <v>6239</v>
      </c>
      <c r="C14" s="29" t="s">
        <v>110</v>
      </c>
      <c r="D14" s="643">
        <v>3</v>
      </c>
      <c r="E14" s="487">
        <v>1.32</v>
      </c>
      <c r="F14" s="488">
        <v>0.11100000000000002</v>
      </c>
      <c r="G14" s="488">
        <v>2.0999999999999998E-2</v>
      </c>
      <c r="H14" s="488">
        <v>0.24599999999999997</v>
      </c>
      <c r="I14" s="487">
        <v>8.6999999999999993</v>
      </c>
      <c r="J14" s="489">
        <v>0.22500000000000001</v>
      </c>
      <c r="K14" s="490">
        <v>18.600000000000001</v>
      </c>
      <c r="L14" s="491">
        <v>3.5999999999999999E-3</v>
      </c>
      <c r="M14" s="492">
        <v>7.1999999999999998E-3</v>
      </c>
      <c r="N14" s="490">
        <v>3.6</v>
      </c>
      <c r="O14" s="493">
        <v>0.20399999999999999</v>
      </c>
      <c r="P14" s="493">
        <v>0</v>
      </c>
      <c r="Q14" s="972"/>
      <c r="R14" s="972"/>
      <c r="S14" s="972"/>
      <c r="T14" s="972"/>
      <c r="U14" s="972"/>
    </row>
    <row r="15" spans="2:21">
      <c r="B15" s="195">
        <v>17026</v>
      </c>
      <c r="C15" s="29" t="s">
        <v>51</v>
      </c>
      <c r="D15" s="22">
        <v>75</v>
      </c>
      <c r="E15" s="487">
        <v>4.5</v>
      </c>
      <c r="F15" s="488">
        <v>0.97499999999999998</v>
      </c>
      <c r="G15" s="488">
        <v>0</v>
      </c>
      <c r="H15" s="488">
        <v>0.22500000000000001</v>
      </c>
      <c r="I15" s="487">
        <v>3.75</v>
      </c>
      <c r="J15" s="489">
        <v>7.4999999999999997E-2</v>
      </c>
      <c r="K15" s="490">
        <v>0</v>
      </c>
      <c r="L15" s="491">
        <v>1.4999999999999999E-2</v>
      </c>
      <c r="M15" s="492">
        <v>3.7499999999999999E-2</v>
      </c>
      <c r="N15" s="490">
        <v>0</v>
      </c>
      <c r="O15" s="493">
        <v>0</v>
      </c>
      <c r="P15" s="493">
        <v>0.375</v>
      </c>
      <c r="Q15" s="972"/>
      <c r="R15" s="972"/>
      <c r="S15" s="972"/>
      <c r="T15" s="972"/>
      <c r="U15" s="972"/>
    </row>
    <row r="16" spans="2:21">
      <c r="B16" s="195">
        <v>17012</v>
      </c>
      <c r="C16" s="29" t="s">
        <v>0</v>
      </c>
      <c r="D16" s="22">
        <v>0.75</v>
      </c>
      <c r="E16" s="487">
        <v>0</v>
      </c>
      <c r="F16" s="488">
        <v>0</v>
      </c>
      <c r="G16" s="488">
        <v>0</v>
      </c>
      <c r="H16" s="488">
        <v>0</v>
      </c>
      <c r="I16" s="487">
        <v>0.16500000000000001</v>
      </c>
      <c r="J16" s="489">
        <v>0</v>
      </c>
      <c r="K16" s="490">
        <v>0</v>
      </c>
      <c r="L16" s="491">
        <v>0</v>
      </c>
      <c r="M16" s="492">
        <v>0</v>
      </c>
      <c r="N16" s="490">
        <v>0</v>
      </c>
      <c r="O16" s="493">
        <v>0</v>
      </c>
      <c r="P16" s="493">
        <v>0.74324999999999986</v>
      </c>
      <c r="Q16" s="973"/>
      <c r="R16" s="973"/>
      <c r="S16" s="973"/>
      <c r="T16" s="973"/>
      <c r="U16" s="973"/>
    </row>
    <row r="17" spans="2:21">
      <c r="B17" s="244"/>
      <c r="C17" s="28" t="s">
        <v>1700</v>
      </c>
      <c r="D17" s="23">
        <v>316.75</v>
      </c>
      <c r="E17" s="494">
        <v>547.54000000000019</v>
      </c>
      <c r="F17" s="495">
        <v>24.129000000000001</v>
      </c>
      <c r="G17" s="495">
        <v>17.382999999999999</v>
      </c>
      <c r="H17" s="495">
        <v>68.05</v>
      </c>
      <c r="I17" s="494">
        <v>111.08500000000001</v>
      </c>
      <c r="J17" s="495">
        <v>2.9970000000000003</v>
      </c>
      <c r="K17" s="496">
        <v>98.1</v>
      </c>
      <c r="L17" s="497">
        <v>0.2631</v>
      </c>
      <c r="M17" s="498">
        <v>0.28770000000000001</v>
      </c>
      <c r="N17" s="496">
        <v>11.15</v>
      </c>
      <c r="O17" s="499">
        <v>3.8980000000000006</v>
      </c>
      <c r="P17" s="499">
        <v>2.0652499999999998</v>
      </c>
      <c r="Q17" s="27">
        <v>1</v>
      </c>
      <c r="R17" s="27">
        <v>2</v>
      </c>
      <c r="S17" s="27">
        <v>1</v>
      </c>
      <c r="T17" s="27">
        <v>0</v>
      </c>
      <c r="U17" s="27">
        <v>0</v>
      </c>
    </row>
  </sheetData>
  <mergeCells count="1">
    <mergeCell ref="Q3:U16"/>
  </mergeCells>
  <phoneticPr fontId="1"/>
  <pageMargins left="0.7" right="0.7" top="0.75" bottom="0.75" header="0.3" footer="0.3"/>
  <pageSetup paperSize="9" scale="64" orientation="landscape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2.375" style="506" customWidth="1"/>
    <col min="4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1710</v>
      </c>
      <c r="C1" s="477"/>
    </row>
    <row r="2" spans="2:21" s="478" customFormat="1" ht="27" customHeight="1">
      <c r="B2" s="19" t="s">
        <v>922</v>
      </c>
      <c r="C2" s="442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71">
        <v>1063</v>
      </c>
      <c r="C3" s="87" t="s">
        <v>90</v>
      </c>
      <c r="D3" s="42">
        <v>80</v>
      </c>
      <c r="E3" s="42">
        <v>302</v>
      </c>
      <c r="F3" s="42">
        <v>10.4</v>
      </c>
      <c r="G3" s="42">
        <v>1.8</v>
      </c>
      <c r="H3" s="42">
        <v>57.8</v>
      </c>
      <c r="I3" s="42">
        <v>14</v>
      </c>
      <c r="J3" s="42">
        <v>1.1000000000000001</v>
      </c>
      <c r="K3" s="42">
        <v>1</v>
      </c>
      <c r="L3" s="42">
        <v>0.15</v>
      </c>
      <c r="M3" s="42">
        <v>0.05</v>
      </c>
      <c r="N3" s="42">
        <v>0</v>
      </c>
      <c r="O3" s="42">
        <v>2.2000000000000002</v>
      </c>
      <c r="P3" s="42">
        <v>0</v>
      </c>
      <c r="Q3" s="964"/>
      <c r="R3" s="964"/>
      <c r="S3" s="964"/>
      <c r="T3" s="964"/>
      <c r="U3" s="964"/>
    </row>
    <row r="4" spans="2:21">
      <c r="B4" s="77">
        <v>17012</v>
      </c>
      <c r="C4" s="85" t="s">
        <v>0</v>
      </c>
      <c r="D4" s="77">
        <v>0.8</v>
      </c>
      <c r="E4" s="510">
        <v>0</v>
      </c>
      <c r="F4" s="510">
        <v>0</v>
      </c>
      <c r="G4" s="510">
        <v>0</v>
      </c>
      <c r="H4" s="510">
        <v>0</v>
      </c>
      <c r="I4" s="510">
        <v>0</v>
      </c>
      <c r="J4" s="510">
        <v>0</v>
      </c>
      <c r="K4" s="510">
        <v>0</v>
      </c>
      <c r="L4" s="510">
        <v>0</v>
      </c>
      <c r="M4" s="510">
        <v>0</v>
      </c>
      <c r="N4" s="510">
        <v>0</v>
      </c>
      <c r="O4" s="510">
        <v>0</v>
      </c>
      <c r="P4" s="510">
        <v>0.8</v>
      </c>
      <c r="Q4" s="965"/>
      <c r="R4" s="965"/>
      <c r="S4" s="965"/>
      <c r="T4" s="965"/>
      <c r="U4" s="965"/>
    </row>
    <row r="5" spans="2:21">
      <c r="B5" s="77">
        <v>6072</v>
      </c>
      <c r="C5" s="85" t="s">
        <v>89</v>
      </c>
      <c r="D5" s="510">
        <v>50</v>
      </c>
      <c r="E5" s="510">
        <v>12</v>
      </c>
      <c r="F5" s="510">
        <v>1.1000000000000001</v>
      </c>
      <c r="G5" s="510">
        <v>0.1</v>
      </c>
      <c r="H5" s="510">
        <v>2.4</v>
      </c>
      <c r="I5" s="510">
        <v>105</v>
      </c>
      <c r="J5" s="510">
        <v>1.1000000000000001</v>
      </c>
      <c r="K5" s="510">
        <v>55</v>
      </c>
      <c r="L5" s="510">
        <v>0.04</v>
      </c>
      <c r="M5" s="510">
        <v>0.08</v>
      </c>
      <c r="N5" s="510">
        <v>28</v>
      </c>
      <c r="O5" s="510">
        <v>1.5</v>
      </c>
      <c r="P5" s="510">
        <v>0.1</v>
      </c>
      <c r="Q5" s="965"/>
      <c r="R5" s="965"/>
      <c r="S5" s="965"/>
      <c r="T5" s="965"/>
      <c r="U5" s="965"/>
    </row>
    <row r="6" spans="2:21">
      <c r="B6" s="77"/>
      <c r="C6" s="86" t="s">
        <v>88</v>
      </c>
      <c r="D6" s="510">
        <v>5</v>
      </c>
      <c r="E6" s="510">
        <v>10</v>
      </c>
      <c r="F6" s="510">
        <v>0</v>
      </c>
      <c r="G6" s="510">
        <v>1.1000000000000001</v>
      </c>
      <c r="H6" s="510">
        <v>0</v>
      </c>
      <c r="I6" s="510"/>
      <c r="J6" s="510"/>
      <c r="K6" s="510"/>
      <c r="L6" s="510"/>
      <c r="M6" s="510"/>
      <c r="N6" s="510"/>
      <c r="O6" s="510"/>
      <c r="P6" s="510">
        <v>0.1</v>
      </c>
      <c r="Q6" s="965"/>
      <c r="R6" s="965"/>
      <c r="S6" s="965"/>
      <c r="T6" s="965"/>
      <c r="U6" s="965"/>
    </row>
    <row r="7" spans="2:21">
      <c r="B7" s="77">
        <v>6223</v>
      </c>
      <c r="C7" s="85" t="s">
        <v>81</v>
      </c>
      <c r="D7" s="510">
        <v>3</v>
      </c>
      <c r="E7" s="510">
        <v>4</v>
      </c>
      <c r="F7" s="510">
        <v>0.2</v>
      </c>
      <c r="G7" s="510">
        <v>0</v>
      </c>
      <c r="H7" s="510">
        <v>0.8</v>
      </c>
      <c r="I7" s="510">
        <v>0</v>
      </c>
      <c r="J7" s="510">
        <v>0</v>
      </c>
      <c r="K7" s="510">
        <v>0</v>
      </c>
      <c r="L7" s="510">
        <v>0.01</v>
      </c>
      <c r="M7" s="510">
        <v>0</v>
      </c>
      <c r="N7" s="510">
        <v>0</v>
      </c>
      <c r="O7" s="510">
        <v>0.2</v>
      </c>
      <c r="P7" s="510">
        <v>0</v>
      </c>
      <c r="Q7" s="965"/>
      <c r="R7" s="965"/>
      <c r="S7" s="965"/>
      <c r="T7" s="965"/>
      <c r="U7" s="965"/>
    </row>
    <row r="8" spans="2:21">
      <c r="B8" s="201">
        <v>14001</v>
      </c>
      <c r="C8" s="84" t="s">
        <v>87</v>
      </c>
      <c r="D8" s="60">
        <v>12</v>
      </c>
      <c r="E8" s="60">
        <v>111</v>
      </c>
      <c r="F8" s="60">
        <v>0</v>
      </c>
      <c r="G8" s="60">
        <v>12</v>
      </c>
      <c r="H8" s="60">
        <v>0</v>
      </c>
      <c r="I8" s="60">
        <v>0</v>
      </c>
      <c r="J8" s="60">
        <v>0</v>
      </c>
      <c r="K8" s="60">
        <v>2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966"/>
      <c r="R8" s="966"/>
      <c r="S8" s="966"/>
      <c r="T8" s="966"/>
      <c r="U8" s="966"/>
    </row>
    <row r="9" spans="2:21">
      <c r="C9" s="506" t="s">
        <v>1709</v>
      </c>
      <c r="D9" s="42">
        <v>145.80000000000001</v>
      </c>
      <c r="E9" s="42">
        <v>435</v>
      </c>
      <c r="F9" s="42">
        <v>11.7</v>
      </c>
      <c r="G9" s="42">
        <v>14.9</v>
      </c>
      <c r="H9" s="73">
        <v>61</v>
      </c>
      <c r="I9" s="42">
        <v>119</v>
      </c>
      <c r="J9" s="42">
        <v>2.2000000000000002</v>
      </c>
      <c r="K9" s="42">
        <v>58</v>
      </c>
      <c r="L9" s="68">
        <v>0.2</v>
      </c>
      <c r="M9" s="42">
        <v>0.12</v>
      </c>
      <c r="N9" s="42">
        <v>28</v>
      </c>
      <c r="O9" s="42">
        <v>3.9</v>
      </c>
      <c r="P9" s="644" t="s">
        <v>1711</v>
      </c>
      <c r="Q9" s="42">
        <v>1</v>
      </c>
      <c r="R9" s="42">
        <v>0</v>
      </c>
      <c r="S9" s="42">
        <v>0</v>
      </c>
      <c r="T9" s="42">
        <v>0</v>
      </c>
      <c r="U9" s="42">
        <v>0</v>
      </c>
    </row>
  </sheetData>
  <mergeCells count="1">
    <mergeCell ref="Q3:U8"/>
  </mergeCells>
  <phoneticPr fontId="1"/>
  <pageMargins left="0.7" right="0.7" top="0.75" bottom="0.75" header="0.3" footer="0.3"/>
  <pageSetup paperSize="9" scale="63" orientation="landscape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4.125" style="42" customWidth="1"/>
    <col min="4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1712</v>
      </c>
    </row>
    <row r="2" spans="2:21" s="478" customFormat="1" ht="27" customHeight="1">
      <c r="B2" s="19" t="s">
        <v>922</v>
      </c>
      <c r="C2" s="19" t="s">
        <v>923</v>
      </c>
      <c r="D2" s="20" t="s">
        <v>1149</v>
      </c>
      <c r="E2" s="20" t="s">
        <v>924</v>
      </c>
      <c r="F2" s="20" t="s">
        <v>1148</v>
      </c>
      <c r="G2" s="20" t="s">
        <v>1147</v>
      </c>
      <c r="H2" s="20" t="s">
        <v>1146</v>
      </c>
      <c r="I2" s="20" t="s">
        <v>925</v>
      </c>
      <c r="J2" s="20" t="s">
        <v>926</v>
      </c>
      <c r="K2" s="20" t="s">
        <v>927</v>
      </c>
      <c r="L2" s="20" t="s">
        <v>1145</v>
      </c>
      <c r="M2" s="20" t="s">
        <v>1144</v>
      </c>
      <c r="N2" s="20" t="s">
        <v>928</v>
      </c>
      <c r="O2" s="20" t="s">
        <v>1143</v>
      </c>
      <c r="P2" s="20" t="s">
        <v>1142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71">
        <v>1063</v>
      </c>
      <c r="C3" s="87" t="s">
        <v>90</v>
      </c>
      <c r="D3" s="71">
        <v>50</v>
      </c>
      <c r="E3" s="71">
        <v>189</v>
      </c>
      <c r="F3" s="71">
        <v>6.5</v>
      </c>
      <c r="G3" s="71">
        <v>1.1000000000000001</v>
      </c>
      <c r="H3" s="71">
        <v>36.1</v>
      </c>
      <c r="I3" s="71">
        <v>9</v>
      </c>
      <c r="J3" s="71">
        <v>0.7</v>
      </c>
      <c r="K3" s="71">
        <v>1</v>
      </c>
      <c r="L3" s="71">
        <v>0.1</v>
      </c>
      <c r="M3" s="71">
        <v>0.03</v>
      </c>
      <c r="N3" s="71">
        <v>0</v>
      </c>
      <c r="O3" s="71">
        <v>1.4</v>
      </c>
      <c r="P3" s="71">
        <v>0</v>
      </c>
      <c r="Q3" s="1000"/>
      <c r="R3" s="1000"/>
      <c r="S3" s="1000"/>
      <c r="T3" s="1000"/>
      <c r="U3" s="1000"/>
    </row>
    <row r="4" spans="2:21">
      <c r="B4" s="71">
        <v>11183</v>
      </c>
      <c r="C4" s="87" t="s">
        <v>61</v>
      </c>
      <c r="D4" s="71">
        <v>25</v>
      </c>
      <c r="E4" s="71">
        <v>101</v>
      </c>
      <c r="F4" s="71">
        <v>3.2</v>
      </c>
      <c r="G4" s="71">
        <v>9.8000000000000007</v>
      </c>
      <c r="H4" s="71">
        <v>0.1</v>
      </c>
      <c r="I4" s="71">
        <v>2</v>
      </c>
      <c r="J4" s="71">
        <v>0.2</v>
      </c>
      <c r="K4" s="71">
        <v>2</v>
      </c>
      <c r="L4" s="71">
        <v>0.12</v>
      </c>
      <c r="M4" s="71">
        <v>0.04</v>
      </c>
      <c r="N4" s="71">
        <v>9</v>
      </c>
      <c r="O4" s="71">
        <v>0</v>
      </c>
      <c r="P4" s="71">
        <v>0.5</v>
      </c>
      <c r="Q4" s="1001"/>
      <c r="R4" s="1001"/>
      <c r="S4" s="1001"/>
      <c r="T4" s="1001"/>
      <c r="U4" s="1001"/>
    </row>
    <row r="5" spans="2:21">
      <c r="B5" s="71">
        <v>6223</v>
      </c>
      <c r="C5" s="87" t="s">
        <v>81</v>
      </c>
      <c r="D5" s="71">
        <v>3</v>
      </c>
      <c r="E5" s="71">
        <v>4</v>
      </c>
      <c r="F5" s="71">
        <v>0.2</v>
      </c>
      <c r="G5" s="71">
        <v>0</v>
      </c>
      <c r="H5" s="71">
        <v>0.8</v>
      </c>
      <c r="I5" s="71">
        <v>0</v>
      </c>
      <c r="J5" s="71">
        <v>0</v>
      </c>
      <c r="K5" s="71">
        <v>0</v>
      </c>
      <c r="L5" s="71">
        <v>0.01</v>
      </c>
      <c r="M5" s="71">
        <v>0</v>
      </c>
      <c r="N5" s="71">
        <v>0</v>
      </c>
      <c r="O5" s="71">
        <v>0.2</v>
      </c>
      <c r="P5" s="71">
        <v>0</v>
      </c>
      <c r="Q5" s="1001"/>
      <c r="R5" s="1001"/>
      <c r="S5" s="1001"/>
      <c r="T5" s="1001"/>
      <c r="U5" s="1001"/>
    </row>
    <row r="6" spans="2:21">
      <c r="B6" s="71">
        <v>14001</v>
      </c>
      <c r="C6" s="87" t="s">
        <v>87</v>
      </c>
      <c r="D6" s="71">
        <v>12</v>
      </c>
      <c r="E6" s="71">
        <v>111</v>
      </c>
      <c r="F6" s="71">
        <v>0</v>
      </c>
      <c r="G6" s="71">
        <v>12</v>
      </c>
      <c r="H6" s="71">
        <v>0</v>
      </c>
      <c r="I6" s="71">
        <v>0</v>
      </c>
      <c r="J6" s="71">
        <v>0</v>
      </c>
      <c r="K6" s="71">
        <v>2</v>
      </c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1001"/>
      <c r="R6" s="1001"/>
      <c r="S6" s="1001"/>
      <c r="T6" s="1001"/>
      <c r="U6" s="1001"/>
    </row>
    <row r="7" spans="2:21">
      <c r="B7" s="71">
        <v>12004</v>
      </c>
      <c r="C7" s="87" t="s">
        <v>1</v>
      </c>
      <c r="D7" s="71">
        <v>60</v>
      </c>
      <c r="E7" s="71">
        <v>91</v>
      </c>
      <c r="F7" s="71">
        <v>7.4</v>
      </c>
      <c r="G7" s="71">
        <v>6.2</v>
      </c>
      <c r="H7" s="71">
        <v>0.2</v>
      </c>
      <c r="I7" s="71">
        <v>31</v>
      </c>
      <c r="J7" s="71">
        <v>1.1000000000000001</v>
      </c>
      <c r="K7" s="71">
        <v>90</v>
      </c>
      <c r="L7" s="71">
        <v>0.04</v>
      </c>
      <c r="M7" s="71">
        <v>0.26</v>
      </c>
      <c r="N7" s="71">
        <v>0</v>
      </c>
      <c r="O7" s="71">
        <v>0</v>
      </c>
      <c r="P7" s="71">
        <v>0.2</v>
      </c>
      <c r="Q7" s="1001"/>
      <c r="R7" s="1001"/>
      <c r="S7" s="1001"/>
      <c r="T7" s="1001"/>
      <c r="U7" s="1001"/>
    </row>
    <row r="8" spans="2:21">
      <c r="B8" s="71">
        <v>13038</v>
      </c>
      <c r="C8" s="87" t="s">
        <v>2188</v>
      </c>
      <c r="D8" s="71">
        <v>6</v>
      </c>
      <c r="E8" s="71">
        <v>29</v>
      </c>
      <c r="F8" s="71">
        <v>2.6</v>
      </c>
      <c r="G8" s="71">
        <v>1.8</v>
      </c>
      <c r="H8" s="71">
        <v>0.1</v>
      </c>
      <c r="I8" s="71">
        <v>78</v>
      </c>
      <c r="J8" s="71">
        <v>0</v>
      </c>
      <c r="K8" s="71">
        <v>14</v>
      </c>
      <c r="L8" s="71">
        <v>0</v>
      </c>
      <c r="M8" s="71">
        <v>0.04</v>
      </c>
      <c r="N8" s="71">
        <v>0</v>
      </c>
      <c r="O8" s="71">
        <v>0</v>
      </c>
      <c r="P8" s="71">
        <v>0.2</v>
      </c>
      <c r="Q8" s="1001"/>
      <c r="R8" s="1001"/>
      <c r="S8" s="1001"/>
      <c r="T8" s="1001"/>
      <c r="U8" s="1001"/>
    </row>
    <row r="9" spans="2:21">
      <c r="B9" s="77">
        <v>13014</v>
      </c>
      <c r="C9" s="85" t="s">
        <v>2337</v>
      </c>
      <c r="D9" s="77">
        <v>15</v>
      </c>
      <c r="E9" s="77">
        <v>65</v>
      </c>
      <c r="F9" s="77">
        <v>0.3</v>
      </c>
      <c r="G9" s="77">
        <v>6.8</v>
      </c>
      <c r="H9" s="77">
        <v>0.5</v>
      </c>
      <c r="I9" s="77">
        <v>9</v>
      </c>
      <c r="J9" s="77">
        <v>0</v>
      </c>
      <c r="K9" s="77">
        <v>59</v>
      </c>
      <c r="L9" s="77">
        <v>0</v>
      </c>
      <c r="M9" s="77">
        <v>0.01</v>
      </c>
      <c r="N9" s="77">
        <v>0</v>
      </c>
      <c r="O9" s="77">
        <v>0</v>
      </c>
      <c r="P9" s="77">
        <v>0</v>
      </c>
      <c r="Q9" s="1001"/>
      <c r="R9" s="1001"/>
      <c r="S9" s="1001"/>
      <c r="T9" s="1001"/>
      <c r="U9" s="1001"/>
    </row>
    <row r="10" spans="2:21">
      <c r="B10" s="201">
        <v>17012</v>
      </c>
      <c r="C10" s="84" t="s">
        <v>0</v>
      </c>
      <c r="D10" s="201">
        <v>0.1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0.1</v>
      </c>
      <c r="Q10" s="1002"/>
      <c r="R10" s="1002"/>
      <c r="S10" s="1002"/>
      <c r="T10" s="1002"/>
      <c r="U10" s="1002"/>
    </row>
    <row r="11" spans="2:21">
      <c r="C11" s="87" t="s">
        <v>1709</v>
      </c>
      <c r="D11" s="71">
        <v>171.1</v>
      </c>
      <c r="E11" s="71">
        <v>589</v>
      </c>
      <c r="F11" s="71">
        <v>20.2</v>
      </c>
      <c r="G11" s="71">
        <v>37.700000000000003</v>
      </c>
      <c r="H11" s="71">
        <v>37.700000000000003</v>
      </c>
      <c r="I11" s="71">
        <v>129</v>
      </c>
      <c r="J11" s="70">
        <v>2</v>
      </c>
      <c r="K11" s="71">
        <v>167</v>
      </c>
      <c r="L11" s="71">
        <v>0.26</v>
      </c>
      <c r="M11" s="71">
        <v>0.38</v>
      </c>
      <c r="N11" s="71">
        <v>9</v>
      </c>
      <c r="O11" s="71">
        <v>1.5</v>
      </c>
      <c r="P11" s="71">
        <v>1.1000000000000001</v>
      </c>
      <c r="Q11" s="71">
        <v>1</v>
      </c>
      <c r="R11" s="71">
        <v>1</v>
      </c>
      <c r="S11" s="71">
        <v>0</v>
      </c>
      <c r="T11" s="71">
        <v>0</v>
      </c>
      <c r="U11" s="71">
        <v>0</v>
      </c>
    </row>
    <row r="12" spans="2:21">
      <c r="C12" s="74"/>
    </row>
  </sheetData>
  <mergeCells count="1">
    <mergeCell ref="Q3:U10"/>
  </mergeCells>
  <phoneticPr fontId="1"/>
  <pageMargins left="0.7" right="0.7" top="0.75" bottom="0.75" header="0.3" footer="0.3"/>
  <pageSetup paperSize="9" scale="61" orientation="landscape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5.75" style="42" customWidth="1"/>
    <col min="4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1714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630">
        <v>1063</v>
      </c>
      <c r="C3" s="623" t="s">
        <v>90</v>
      </c>
      <c r="D3" s="71">
        <v>50</v>
      </c>
      <c r="E3" s="71">
        <v>189</v>
      </c>
      <c r="F3" s="71">
        <v>6.5</v>
      </c>
      <c r="G3" s="71">
        <v>1.1000000000000001</v>
      </c>
      <c r="H3" s="71">
        <v>36.1</v>
      </c>
      <c r="I3" s="71">
        <v>9</v>
      </c>
      <c r="J3" s="71">
        <v>0.7</v>
      </c>
      <c r="K3" s="71">
        <v>1</v>
      </c>
      <c r="L3" s="559">
        <v>0.1</v>
      </c>
      <c r="M3" s="71">
        <v>0.03</v>
      </c>
      <c r="N3" s="71">
        <v>0</v>
      </c>
      <c r="O3" s="71">
        <v>1.4</v>
      </c>
      <c r="P3" s="71">
        <v>0</v>
      </c>
      <c r="Q3" s="1000"/>
      <c r="R3" s="1000"/>
      <c r="S3" s="1000"/>
      <c r="T3" s="1000"/>
      <c r="U3" s="1000"/>
    </row>
    <row r="4" spans="2:21">
      <c r="B4" s="630">
        <v>14001</v>
      </c>
      <c r="C4" s="623" t="s">
        <v>87</v>
      </c>
      <c r="D4" s="71">
        <v>2</v>
      </c>
      <c r="E4" s="71">
        <v>18</v>
      </c>
      <c r="F4" s="71">
        <v>0</v>
      </c>
      <c r="G4" s="71">
        <v>2</v>
      </c>
      <c r="H4" s="71">
        <v>0</v>
      </c>
      <c r="I4" s="71">
        <v>0</v>
      </c>
      <c r="J4" s="71">
        <v>0</v>
      </c>
      <c r="K4" s="71">
        <v>1</v>
      </c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1001"/>
      <c r="R4" s="1001"/>
      <c r="S4" s="1001"/>
      <c r="T4" s="1001"/>
      <c r="U4" s="1001"/>
    </row>
    <row r="5" spans="2:21">
      <c r="B5" s="630">
        <v>13038</v>
      </c>
      <c r="C5" s="623" t="s">
        <v>1713</v>
      </c>
      <c r="D5" s="71">
        <v>2</v>
      </c>
      <c r="E5" s="71">
        <v>10</v>
      </c>
      <c r="F5" s="71">
        <v>0.9</v>
      </c>
      <c r="G5" s="71">
        <v>0.6</v>
      </c>
      <c r="H5" s="71">
        <v>0</v>
      </c>
      <c r="I5" s="71">
        <v>26</v>
      </c>
      <c r="J5" s="71">
        <v>0</v>
      </c>
      <c r="K5" s="71">
        <v>5</v>
      </c>
      <c r="L5" s="71">
        <v>0</v>
      </c>
      <c r="M5" s="71">
        <v>0.01</v>
      </c>
      <c r="N5" s="71">
        <v>0</v>
      </c>
      <c r="O5" s="71">
        <v>0</v>
      </c>
      <c r="P5" s="71">
        <v>0.1</v>
      </c>
      <c r="Q5" s="1001"/>
      <c r="R5" s="1001"/>
      <c r="S5" s="1001"/>
      <c r="T5" s="1001"/>
      <c r="U5" s="1001"/>
    </row>
    <row r="6" spans="2:21">
      <c r="B6" s="630">
        <v>6238</v>
      </c>
      <c r="C6" s="623" t="s">
        <v>92</v>
      </c>
      <c r="D6" s="71">
        <v>4</v>
      </c>
      <c r="E6" s="71">
        <v>0</v>
      </c>
      <c r="F6" s="71">
        <v>0</v>
      </c>
      <c r="G6" s="71">
        <v>0</v>
      </c>
      <c r="H6" s="71">
        <v>0.2</v>
      </c>
      <c r="I6" s="71">
        <v>10</v>
      </c>
      <c r="J6" s="71">
        <v>0</v>
      </c>
      <c r="K6" s="71">
        <v>20</v>
      </c>
      <c r="L6" s="71">
        <v>0</v>
      </c>
      <c r="M6" s="71">
        <v>0</v>
      </c>
      <c r="N6" s="71">
        <v>0</v>
      </c>
      <c r="O6" s="71">
        <v>0.2</v>
      </c>
      <c r="P6" s="71">
        <v>0</v>
      </c>
      <c r="Q6" s="1001"/>
      <c r="R6" s="1001"/>
      <c r="S6" s="1001"/>
      <c r="T6" s="1001"/>
      <c r="U6" s="1001"/>
    </row>
    <row r="7" spans="2:21">
      <c r="B7" s="630">
        <v>5014</v>
      </c>
      <c r="C7" s="623" t="s">
        <v>91</v>
      </c>
      <c r="D7" s="71">
        <v>1</v>
      </c>
      <c r="E7" s="71">
        <v>7</v>
      </c>
      <c r="F7" s="71">
        <v>0.1</v>
      </c>
      <c r="G7" s="71">
        <v>0.7</v>
      </c>
      <c r="H7" s="71">
        <v>0.1</v>
      </c>
      <c r="I7" s="71">
        <v>1</v>
      </c>
      <c r="J7" s="71">
        <v>0</v>
      </c>
      <c r="K7" s="71">
        <v>0</v>
      </c>
      <c r="L7" s="71">
        <v>0</v>
      </c>
      <c r="M7" s="71">
        <v>0</v>
      </c>
      <c r="N7" s="71">
        <v>0</v>
      </c>
      <c r="O7" s="71">
        <v>0.1</v>
      </c>
      <c r="P7" s="71">
        <v>0</v>
      </c>
      <c r="Q7" s="1001"/>
      <c r="R7" s="1001"/>
      <c r="S7" s="1001"/>
      <c r="T7" s="1001"/>
      <c r="U7" s="1001"/>
    </row>
    <row r="8" spans="2:21">
      <c r="B8" s="555">
        <v>6223</v>
      </c>
      <c r="C8" s="82" t="s">
        <v>81</v>
      </c>
      <c r="D8" s="77">
        <v>1</v>
      </c>
      <c r="E8" s="77">
        <v>1</v>
      </c>
      <c r="F8" s="77">
        <v>0.1</v>
      </c>
      <c r="G8" s="77">
        <v>0</v>
      </c>
      <c r="H8" s="77">
        <v>0.3</v>
      </c>
      <c r="I8" s="77">
        <v>0</v>
      </c>
      <c r="J8" s="77">
        <v>0</v>
      </c>
      <c r="K8" s="77">
        <v>0</v>
      </c>
      <c r="L8" s="77">
        <v>0</v>
      </c>
      <c r="M8" s="77">
        <v>0</v>
      </c>
      <c r="N8" s="77">
        <v>0</v>
      </c>
      <c r="O8" s="77">
        <v>0.1</v>
      </c>
      <c r="P8" s="77">
        <v>0</v>
      </c>
      <c r="Q8" s="1001"/>
      <c r="R8" s="1001"/>
      <c r="S8" s="1001"/>
      <c r="T8" s="1001"/>
      <c r="U8" s="1001"/>
    </row>
    <row r="9" spans="2:21">
      <c r="B9" s="556">
        <v>17012</v>
      </c>
      <c r="C9" s="81" t="s">
        <v>0</v>
      </c>
      <c r="D9" s="201">
        <v>0.3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0.3</v>
      </c>
      <c r="Q9" s="1002"/>
      <c r="R9" s="1002"/>
      <c r="S9" s="1002"/>
      <c r="T9" s="1002"/>
      <c r="U9" s="1002"/>
    </row>
    <row r="10" spans="2:21">
      <c r="C10" s="87" t="s">
        <v>1709</v>
      </c>
      <c r="D10" s="71">
        <v>60.1</v>
      </c>
      <c r="E10" s="71">
        <v>225</v>
      </c>
      <c r="F10" s="71">
        <v>7.6</v>
      </c>
      <c r="G10" s="71">
        <v>9.8000000000000007</v>
      </c>
      <c r="H10" s="71">
        <v>36.700000000000003</v>
      </c>
      <c r="I10" s="71">
        <v>46</v>
      </c>
      <c r="J10" s="71">
        <v>0.7</v>
      </c>
      <c r="K10" s="71">
        <v>27</v>
      </c>
      <c r="L10" s="559">
        <v>0.1</v>
      </c>
      <c r="M10" s="71">
        <v>0.04</v>
      </c>
      <c r="N10" s="71">
        <v>0</v>
      </c>
      <c r="O10" s="71">
        <v>1.8</v>
      </c>
      <c r="P10" s="71">
        <v>0.4</v>
      </c>
      <c r="Q10" s="71">
        <v>1</v>
      </c>
      <c r="R10" s="71">
        <v>0</v>
      </c>
      <c r="S10" s="71">
        <v>0</v>
      </c>
      <c r="T10" s="71">
        <v>0</v>
      </c>
      <c r="U10" s="71">
        <v>0</v>
      </c>
    </row>
  </sheetData>
  <mergeCells count="1">
    <mergeCell ref="Q3:U9"/>
  </mergeCells>
  <phoneticPr fontId="1"/>
  <pageMargins left="0.7" right="0.7" top="0.75" bottom="0.75" header="0.3" footer="0.3"/>
  <pageSetup paperSize="9" scale="59" orientation="landscape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4.75" style="478" customWidth="1"/>
    <col min="4" max="16" width="11.125" style="478" customWidth="1"/>
    <col min="17" max="16384" width="9" style="478"/>
  </cols>
  <sheetData>
    <row r="1" spans="2:21">
      <c r="B1" s="196" t="s">
        <v>1715</v>
      </c>
    </row>
    <row r="2" spans="2:21" ht="27" customHeight="1">
      <c r="B2" s="19" t="s">
        <v>922</v>
      </c>
      <c r="C2" s="19" t="s">
        <v>923</v>
      </c>
      <c r="D2" s="20" t="s">
        <v>1157</v>
      </c>
      <c r="E2" s="20" t="s">
        <v>924</v>
      </c>
      <c r="F2" s="20" t="s">
        <v>1156</v>
      </c>
      <c r="G2" s="20" t="s">
        <v>1155</v>
      </c>
      <c r="H2" s="20" t="s">
        <v>1154</v>
      </c>
      <c r="I2" s="20" t="s">
        <v>925</v>
      </c>
      <c r="J2" s="20" t="s">
        <v>926</v>
      </c>
      <c r="K2" s="20" t="s">
        <v>927</v>
      </c>
      <c r="L2" s="20" t="s">
        <v>1153</v>
      </c>
      <c r="M2" s="20" t="s">
        <v>1152</v>
      </c>
      <c r="N2" s="20" t="s">
        <v>928</v>
      </c>
      <c r="O2" s="20" t="s">
        <v>1151</v>
      </c>
      <c r="P2" s="20" t="s">
        <v>1150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1063</v>
      </c>
      <c r="C3" s="29" t="s">
        <v>90</v>
      </c>
      <c r="D3" s="10">
        <v>25</v>
      </c>
      <c r="E3" s="461">
        <v>94.5</v>
      </c>
      <c r="F3" s="462">
        <v>3.25</v>
      </c>
      <c r="G3" s="462">
        <v>0.55000000000000004</v>
      </c>
      <c r="H3" s="462">
        <v>18.05</v>
      </c>
      <c r="I3" s="461">
        <v>4.5</v>
      </c>
      <c r="J3" s="471">
        <v>0.35</v>
      </c>
      <c r="K3" s="472">
        <v>0.25</v>
      </c>
      <c r="L3" s="473">
        <v>4.7500000000000001E-2</v>
      </c>
      <c r="M3" s="474">
        <v>1.4999999999999999E-2</v>
      </c>
      <c r="N3" s="472">
        <v>0</v>
      </c>
      <c r="O3" s="475">
        <v>0.67500000000000004</v>
      </c>
      <c r="P3" s="475">
        <v>0</v>
      </c>
      <c r="Q3" s="934"/>
      <c r="R3" s="934"/>
      <c r="S3" s="934"/>
      <c r="T3" s="934"/>
      <c r="U3" s="934"/>
    </row>
    <row r="4" spans="2:21">
      <c r="B4" s="195">
        <v>14017</v>
      </c>
      <c r="C4" s="29" t="s">
        <v>40</v>
      </c>
      <c r="D4" s="10">
        <v>1</v>
      </c>
      <c r="E4" s="461">
        <v>7.45</v>
      </c>
      <c r="F4" s="462">
        <v>6.0000000000000001E-3</v>
      </c>
      <c r="G4" s="462">
        <v>0.81</v>
      </c>
      <c r="H4" s="462">
        <v>2E-3</v>
      </c>
      <c r="I4" s="461">
        <v>0.15</v>
      </c>
      <c r="J4" s="471">
        <v>1E-3</v>
      </c>
      <c r="K4" s="472">
        <v>5.0999999999999996</v>
      </c>
      <c r="L4" s="473">
        <v>1E-4</v>
      </c>
      <c r="M4" s="474">
        <v>2.9999999999999997E-4</v>
      </c>
      <c r="N4" s="472">
        <v>0</v>
      </c>
      <c r="O4" s="475">
        <v>0</v>
      </c>
      <c r="P4" s="475">
        <v>1.9E-2</v>
      </c>
      <c r="Q4" s="938"/>
      <c r="R4" s="938"/>
      <c r="S4" s="938"/>
      <c r="T4" s="938"/>
      <c r="U4" s="938"/>
    </row>
    <row r="5" spans="2:21">
      <c r="B5" s="195">
        <v>11176</v>
      </c>
      <c r="C5" s="29" t="s">
        <v>8</v>
      </c>
      <c r="D5" s="10">
        <v>10</v>
      </c>
      <c r="E5" s="461">
        <v>19.600000000000001</v>
      </c>
      <c r="F5" s="462">
        <v>1.65</v>
      </c>
      <c r="G5" s="462">
        <v>1.39</v>
      </c>
      <c r="H5" s="462">
        <v>0.13</v>
      </c>
      <c r="I5" s="461">
        <v>1</v>
      </c>
      <c r="J5" s="471">
        <v>0.05</v>
      </c>
      <c r="K5" s="472">
        <v>0</v>
      </c>
      <c r="L5" s="473">
        <v>0.06</v>
      </c>
      <c r="M5" s="474">
        <v>1.2E-2</v>
      </c>
      <c r="N5" s="472">
        <v>5</v>
      </c>
      <c r="O5" s="475">
        <v>0</v>
      </c>
      <c r="P5" s="475">
        <v>0.25</v>
      </c>
      <c r="Q5" s="938"/>
      <c r="R5" s="938"/>
      <c r="S5" s="938"/>
      <c r="T5" s="938"/>
      <c r="U5" s="938"/>
    </row>
    <row r="6" spans="2:21">
      <c r="B6" s="195">
        <v>8031</v>
      </c>
      <c r="C6" s="29" t="s">
        <v>146</v>
      </c>
      <c r="D6" s="10">
        <v>7</v>
      </c>
      <c r="E6" s="461">
        <v>0.77</v>
      </c>
      <c r="F6" s="462">
        <v>0.20300000000000001</v>
      </c>
      <c r="G6" s="462">
        <v>2.1000000000000001E-2</v>
      </c>
      <c r="H6" s="462">
        <v>0.14700000000000002</v>
      </c>
      <c r="I6" s="461">
        <v>0.21</v>
      </c>
      <c r="J6" s="471">
        <v>2.1000000000000001E-2</v>
      </c>
      <c r="K6" s="472">
        <v>0</v>
      </c>
      <c r="L6" s="473">
        <v>4.1999999999999997E-3</v>
      </c>
      <c r="M6" s="474">
        <v>2.0299999999999999E-2</v>
      </c>
      <c r="N6" s="472">
        <v>7.0000000000000007E-2</v>
      </c>
      <c r="O6" s="475">
        <v>0.14000000000000001</v>
      </c>
      <c r="P6" s="475">
        <v>0</v>
      </c>
      <c r="Q6" s="938"/>
      <c r="R6" s="938"/>
      <c r="S6" s="938"/>
      <c r="T6" s="938"/>
      <c r="U6" s="938"/>
    </row>
    <row r="7" spans="2:21">
      <c r="B7" s="195">
        <v>14017</v>
      </c>
      <c r="C7" s="29" t="s">
        <v>40</v>
      </c>
      <c r="D7" s="10">
        <v>8</v>
      </c>
      <c r="E7" s="461">
        <v>59.6</v>
      </c>
      <c r="F7" s="462">
        <v>4.8000000000000001E-2</v>
      </c>
      <c r="G7" s="462">
        <v>6.48</v>
      </c>
      <c r="H7" s="462">
        <v>1.6E-2</v>
      </c>
      <c r="I7" s="461">
        <v>1.2</v>
      </c>
      <c r="J7" s="471">
        <v>8.0000000000000002E-3</v>
      </c>
      <c r="K7" s="472">
        <v>40.799999999999997</v>
      </c>
      <c r="L7" s="473">
        <v>8.0000000000000004E-4</v>
      </c>
      <c r="M7" s="474">
        <v>2.3999999999999998E-3</v>
      </c>
      <c r="N7" s="472">
        <v>0</v>
      </c>
      <c r="O7" s="475">
        <v>0</v>
      </c>
      <c r="P7" s="475">
        <v>0.152</v>
      </c>
      <c r="Q7" s="938"/>
      <c r="R7" s="938"/>
      <c r="S7" s="938"/>
      <c r="T7" s="938"/>
      <c r="U7" s="938"/>
    </row>
    <row r="8" spans="2:21">
      <c r="B8" s="195">
        <v>1015</v>
      </c>
      <c r="C8" s="29" t="s">
        <v>17</v>
      </c>
      <c r="D8" s="10">
        <v>8</v>
      </c>
      <c r="E8" s="461">
        <v>29.44</v>
      </c>
      <c r="F8" s="462">
        <v>0.64</v>
      </c>
      <c r="G8" s="462">
        <v>0.13600000000000001</v>
      </c>
      <c r="H8" s="462">
        <v>6.0720000000000001</v>
      </c>
      <c r="I8" s="461">
        <v>1.84</v>
      </c>
      <c r="J8" s="471">
        <v>4.8000000000000001E-2</v>
      </c>
      <c r="K8" s="472">
        <v>0</v>
      </c>
      <c r="L8" s="473">
        <v>1.04E-2</v>
      </c>
      <c r="M8" s="474">
        <v>3.2000000000000002E-3</v>
      </c>
      <c r="N8" s="472">
        <v>0</v>
      </c>
      <c r="O8" s="475">
        <v>0.2</v>
      </c>
      <c r="P8" s="475">
        <v>0</v>
      </c>
      <c r="Q8" s="938"/>
      <c r="R8" s="938"/>
      <c r="S8" s="938"/>
      <c r="T8" s="938"/>
      <c r="U8" s="938"/>
    </row>
    <row r="9" spans="2:21">
      <c r="B9" s="195">
        <v>13003</v>
      </c>
      <c r="C9" s="29" t="s">
        <v>42</v>
      </c>
      <c r="D9" s="10">
        <v>100</v>
      </c>
      <c r="E9" s="461">
        <v>67</v>
      </c>
      <c r="F9" s="462">
        <v>3.3</v>
      </c>
      <c r="G9" s="462">
        <v>3.8</v>
      </c>
      <c r="H9" s="462">
        <v>4.8</v>
      </c>
      <c r="I9" s="461">
        <v>110</v>
      </c>
      <c r="J9" s="471">
        <v>0</v>
      </c>
      <c r="K9" s="472">
        <v>38</v>
      </c>
      <c r="L9" s="473">
        <v>0.04</v>
      </c>
      <c r="M9" s="474">
        <v>0.15</v>
      </c>
      <c r="N9" s="472">
        <v>1</v>
      </c>
      <c r="O9" s="475">
        <v>0</v>
      </c>
      <c r="P9" s="475">
        <v>0.1</v>
      </c>
      <c r="Q9" s="938"/>
      <c r="R9" s="938"/>
      <c r="S9" s="938"/>
      <c r="T9" s="938"/>
      <c r="U9" s="938"/>
    </row>
    <row r="10" spans="2:21">
      <c r="B10" s="195">
        <v>2017</v>
      </c>
      <c r="C10" s="29" t="s">
        <v>147</v>
      </c>
      <c r="D10" s="10">
        <v>50</v>
      </c>
      <c r="E10" s="461">
        <v>38</v>
      </c>
      <c r="F10" s="462">
        <v>0.8</v>
      </c>
      <c r="G10" s="462">
        <v>0.05</v>
      </c>
      <c r="H10" s="462">
        <v>8.8000000000000007</v>
      </c>
      <c r="I10" s="461">
        <v>1.5</v>
      </c>
      <c r="J10" s="471">
        <v>0.2</v>
      </c>
      <c r="K10" s="472">
        <v>0</v>
      </c>
      <c r="L10" s="473">
        <v>4.4999999999999998E-2</v>
      </c>
      <c r="M10" s="474">
        <v>1.4999999999999999E-2</v>
      </c>
      <c r="N10" s="472">
        <v>17.5</v>
      </c>
      <c r="O10" s="475">
        <v>0.65</v>
      </c>
      <c r="P10" s="475">
        <v>0</v>
      </c>
      <c r="Q10" s="938"/>
      <c r="R10" s="938"/>
      <c r="S10" s="938"/>
      <c r="T10" s="938"/>
      <c r="U10" s="938"/>
    </row>
    <row r="11" spans="2:21">
      <c r="B11" s="195">
        <v>14017</v>
      </c>
      <c r="C11" s="29" t="s">
        <v>40</v>
      </c>
      <c r="D11" s="10">
        <v>2.5</v>
      </c>
      <c r="E11" s="461">
        <v>18.625</v>
      </c>
      <c r="F11" s="462">
        <v>1.4999999999999999E-2</v>
      </c>
      <c r="G11" s="462">
        <v>2.0249999999999999</v>
      </c>
      <c r="H11" s="462">
        <v>5.0000000000000001E-3</v>
      </c>
      <c r="I11" s="461">
        <v>0.375</v>
      </c>
      <c r="J11" s="471">
        <v>2.5000000000000001E-3</v>
      </c>
      <c r="K11" s="472">
        <v>12.75</v>
      </c>
      <c r="L11" s="473">
        <v>2.5000000000000001E-4</v>
      </c>
      <c r="M11" s="474">
        <v>7.5000000000000002E-4</v>
      </c>
      <c r="N11" s="472">
        <v>0</v>
      </c>
      <c r="O11" s="475">
        <v>0</v>
      </c>
      <c r="P11" s="475">
        <v>4.7500000000000001E-2</v>
      </c>
      <c r="Q11" s="938"/>
      <c r="R11" s="938"/>
      <c r="S11" s="938"/>
      <c r="T11" s="938"/>
      <c r="U11" s="938"/>
    </row>
    <row r="12" spans="2:21">
      <c r="B12" s="195">
        <v>12010</v>
      </c>
      <c r="C12" s="29" t="s">
        <v>71</v>
      </c>
      <c r="D12" s="10">
        <v>5</v>
      </c>
      <c r="E12" s="461">
        <v>19.350000000000001</v>
      </c>
      <c r="F12" s="462">
        <v>0.82499999999999996</v>
      </c>
      <c r="G12" s="462">
        <v>1.675</v>
      </c>
      <c r="H12" s="462">
        <v>5.0000000000000001E-3</v>
      </c>
      <c r="I12" s="461">
        <v>7.5</v>
      </c>
      <c r="J12" s="471">
        <v>0.3</v>
      </c>
      <c r="K12" s="472">
        <v>24</v>
      </c>
      <c r="L12" s="473">
        <v>1.0500000000000001E-2</v>
      </c>
      <c r="M12" s="474">
        <v>2.6000000000000002E-2</v>
      </c>
      <c r="N12" s="472">
        <v>0</v>
      </c>
      <c r="O12" s="475">
        <v>0</v>
      </c>
      <c r="P12" s="475">
        <v>5.0000000000000001E-3</v>
      </c>
      <c r="Q12" s="938"/>
      <c r="R12" s="938"/>
      <c r="S12" s="938"/>
      <c r="T12" s="938"/>
      <c r="U12" s="938"/>
    </row>
    <row r="13" spans="2:21">
      <c r="B13" s="195">
        <v>13003</v>
      </c>
      <c r="C13" s="29" t="s">
        <v>42</v>
      </c>
      <c r="D13" s="10">
        <v>12.5</v>
      </c>
      <c r="E13" s="461">
        <v>8.375</v>
      </c>
      <c r="F13" s="462">
        <v>0.41249999999999998</v>
      </c>
      <c r="G13" s="462">
        <v>0.47499999999999998</v>
      </c>
      <c r="H13" s="462">
        <v>0.6</v>
      </c>
      <c r="I13" s="461">
        <v>13.75</v>
      </c>
      <c r="J13" s="471">
        <v>0</v>
      </c>
      <c r="K13" s="472">
        <v>4.75</v>
      </c>
      <c r="L13" s="473">
        <v>5.0000000000000001E-3</v>
      </c>
      <c r="M13" s="474">
        <v>1.8749999999999999E-2</v>
      </c>
      <c r="N13" s="472">
        <v>0.125</v>
      </c>
      <c r="O13" s="475">
        <v>0</v>
      </c>
      <c r="P13" s="475">
        <v>1.2500000000000001E-2</v>
      </c>
      <c r="Q13" s="947"/>
      <c r="R13" s="947"/>
      <c r="S13" s="947"/>
      <c r="T13" s="947"/>
      <c r="U13" s="947"/>
    </row>
    <row r="14" spans="2:21">
      <c r="B14" s="244"/>
      <c r="C14" s="28" t="s">
        <v>1700</v>
      </c>
      <c r="D14" s="265">
        <v>229</v>
      </c>
      <c r="E14" s="463">
        <v>362.71000000000004</v>
      </c>
      <c r="F14" s="464">
        <v>11.1495</v>
      </c>
      <c r="G14" s="464">
        <v>17.412000000000003</v>
      </c>
      <c r="H14" s="464">
        <v>38.627000000000002</v>
      </c>
      <c r="I14" s="463">
        <v>142.02500000000001</v>
      </c>
      <c r="J14" s="464">
        <v>0.98049999999999993</v>
      </c>
      <c r="K14" s="465">
        <v>125.65</v>
      </c>
      <c r="L14" s="466">
        <v>0.22375000000000003</v>
      </c>
      <c r="M14" s="467">
        <v>0.26369999999999999</v>
      </c>
      <c r="N14" s="465">
        <v>23.695</v>
      </c>
      <c r="O14" s="468">
        <v>1.665</v>
      </c>
      <c r="P14" s="468">
        <v>0.58599999999999997</v>
      </c>
      <c r="Q14" s="265">
        <v>0</v>
      </c>
      <c r="R14" s="265">
        <v>0</v>
      </c>
      <c r="S14" s="265">
        <v>1</v>
      </c>
      <c r="T14" s="265">
        <v>1</v>
      </c>
      <c r="U14" s="265">
        <v>0</v>
      </c>
    </row>
  </sheetData>
  <mergeCells count="1">
    <mergeCell ref="Q3:U13"/>
  </mergeCells>
  <phoneticPr fontId="1"/>
  <pageMargins left="0.7" right="0.7" top="0.75" bottom="0.75" header="0.3" footer="0.3"/>
  <pageSetup paperSize="9" scale="64" orientation="landscape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25.75" style="479" customWidth="1"/>
    <col min="4" max="16" width="11.125" style="479" customWidth="1"/>
    <col min="17" max="21" width="9" style="931" customWidth="1"/>
    <col min="22" max="16384" width="9" style="479"/>
  </cols>
  <sheetData>
    <row r="1" spans="2:21">
      <c r="B1" s="479" t="s">
        <v>1839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1015</v>
      </c>
      <c r="C3" s="458" t="s">
        <v>1840</v>
      </c>
      <c r="D3" s="486">
        <v>100</v>
      </c>
      <c r="E3" s="487">
        <v>368</v>
      </c>
      <c r="F3" s="488">
        <v>8</v>
      </c>
      <c r="G3" s="488">
        <v>1.7</v>
      </c>
      <c r="H3" s="488">
        <v>75.900000000000006</v>
      </c>
      <c r="I3" s="487">
        <v>23</v>
      </c>
      <c r="J3" s="489">
        <v>0.6</v>
      </c>
      <c r="K3" s="490">
        <v>0</v>
      </c>
      <c r="L3" s="491">
        <v>0.13</v>
      </c>
      <c r="M3" s="492">
        <v>0.04</v>
      </c>
      <c r="N3" s="490">
        <v>0</v>
      </c>
      <c r="O3" s="493">
        <v>2.5</v>
      </c>
      <c r="P3" s="493">
        <v>0</v>
      </c>
      <c r="Q3" s="1010"/>
      <c r="R3" s="1011"/>
      <c r="S3" s="1011"/>
      <c r="T3" s="1011"/>
      <c r="U3" s="1011"/>
    </row>
    <row r="4" spans="2:21">
      <c r="B4" s="480">
        <v>17084</v>
      </c>
      <c r="C4" s="481" t="s">
        <v>1841</v>
      </c>
      <c r="D4" s="486">
        <v>6</v>
      </c>
      <c r="E4" s="487">
        <v>7.62</v>
      </c>
      <c r="F4" s="488">
        <v>0</v>
      </c>
      <c r="G4" s="488">
        <v>7.1999999999999995E-2</v>
      </c>
      <c r="H4" s="488">
        <v>1.74</v>
      </c>
      <c r="I4" s="487">
        <v>144</v>
      </c>
      <c r="J4" s="489">
        <v>6.000000000000001E-3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1.038</v>
      </c>
      <c r="Q4" s="1012"/>
      <c r="R4" s="1012"/>
      <c r="S4" s="1012"/>
      <c r="T4" s="1012"/>
      <c r="U4" s="1012"/>
    </row>
    <row r="5" spans="2:21">
      <c r="B5" s="480">
        <v>14018</v>
      </c>
      <c r="C5" s="482" t="s">
        <v>1842</v>
      </c>
      <c r="D5" s="486">
        <v>13</v>
      </c>
      <c r="E5" s="487">
        <v>99.19</v>
      </c>
      <c r="F5" s="488">
        <v>6.5000000000000002E-2</v>
      </c>
      <c r="G5" s="488">
        <v>10.79</v>
      </c>
      <c r="H5" s="488">
        <v>2.6000000000000002E-2</v>
      </c>
      <c r="I5" s="487">
        <v>1.82</v>
      </c>
      <c r="J5" s="489">
        <v>5.2000000000000005E-2</v>
      </c>
      <c r="K5" s="490">
        <v>102.7</v>
      </c>
      <c r="L5" s="491">
        <v>0</v>
      </c>
      <c r="M5" s="492">
        <v>3.9000000000000003E-3</v>
      </c>
      <c r="N5" s="490">
        <v>0</v>
      </c>
      <c r="O5" s="493">
        <v>0</v>
      </c>
      <c r="P5" s="493">
        <v>0</v>
      </c>
      <c r="Q5" s="1012"/>
      <c r="R5" s="1012"/>
      <c r="S5" s="1012"/>
      <c r="T5" s="1012"/>
      <c r="U5" s="1012"/>
    </row>
    <row r="6" spans="2:21">
      <c r="B6" s="480">
        <v>3003</v>
      </c>
      <c r="C6" s="476" t="s">
        <v>1843</v>
      </c>
      <c r="D6" s="486">
        <v>20</v>
      </c>
      <c r="E6" s="487">
        <v>76.8</v>
      </c>
      <c r="F6" s="488">
        <v>0</v>
      </c>
      <c r="G6" s="488">
        <v>0</v>
      </c>
      <c r="H6" s="488">
        <v>19.84</v>
      </c>
      <c r="I6" s="487">
        <v>0.2</v>
      </c>
      <c r="J6" s="489">
        <v>0</v>
      </c>
      <c r="K6" s="490">
        <v>0</v>
      </c>
      <c r="L6" s="491">
        <v>0</v>
      </c>
      <c r="M6" s="492">
        <v>0</v>
      </c>
      <c r="N6" s="490">
        <v>0</v>
      </c>
      <c r="O6" s="493">
        <v>0</v>
      </c>
      <c r="P6" s="493">
        <v>0</v>
      </c>
      <c r="Q6" s="1012"/>
      <c r="R6" s="1012"/>
      <c r="S6" s="1012"/>
      <c r="T6" s="1012"/>
      <c r="U6" s="1012"/>
    </row>
    <row r="7" spans="2:21">
      <c r="B7" s="480">
        <v>12004</v>
      </c>
      <c r="C7" s="482" t="s">
        <v>1844</v>
      </c>
      <c r="D7" s="486">
        <v>30</v>
      </c>
      <c r="E7" s="487">
        <v>45.3</v>
      </c>
      <c r="F7" s="488">
        <v>3.69</v>
      </c>
      <c r="G7" s="488">
        <v>3.09</v>
      </c>
      <c r="H7" s="488">
        <v>0.09</v>
      </c>
      <c r="I7" s="487">
        <v>15.3</v>
      </c>
      <c r="J7" s="489">
        <v>0.54</v>
      </c>
      <c r="K7" s="490">
        <v>45</v>
      </c>
      <c r="L7" s="491">
        <v>1.7999999999999999E-2</v>
      </c>
      <c r="M7" s="492">
        <v>0.129</v>
      </c>
      <c r="N7" s="490">
        <v>0</v>
      </c>
      <c r="O7" s="493">
        <v>0</v>
      </c>
      <c r="P7" s="493">
        <v>0.12</v>
      </c>
      <c r="Q7" s="1012"/>
      <c r="R7" s="1012"/>
      <c r="S7" s="1012"/>
      <c r="T7" s="1012"/>
      <c r="U7" s="1012"/>
    </row>
    <row r="8" spans="2:21">
      <c r="B8" s="480">
        <v>13003</v>
      </c>
      <c r="C8" s="476" t="s">
        <v>1845</v>
      </c>
      <c r="D8" s="457">
        <v>100</v>
      </c>
      <c r="E8" s="487">
        <v>67</v>
      </c>
      <c r="F8" s="488">
        <v>3.3</v>
      </c>
      <c r="G8" s="488">
        <v>3.8</v>
      </c>
      <c r="H8" s="488">
        <v>4.8</v>
      </c>
      <c r="I8" s="487">
        <v>110</v>
      </c>
      <c r="J8" s="489">
        <v>0</v>
      </c>
      <c r="K8" s="490">
        <v>38</v>
      </c>
      <c r="L8" s="491">
        <v>0.04</v>
      </c>
      <c r="M8" s="492">
        <v>0.15</v>
      </c>
      <c r="N8" s="490">
        <v>1</v>
      </c>
      <c r="O8" s="493">
        <v>0</v>
      </c>
      <c r="P8" s="493">
        <v>0.1</v>
      </c>
      <c r="Q8" s="1012"/>
      <c r="R8" s="1012"/>
      <c r="S8" s="1012"/>
      <c r="T8" s="1012"/>
      <c r="U8" s="1012"/>
    </row>
    <row r="9" spans="2:21">
      <c r="B9" s="480">
        <v>7047</v>
      </c>
      <c r="C9" s="476" t="s">
        <v>1921</v>
      </c>
      <c r="D9" s="457">
        <v>10</v>
      </c>
      <c r="E9" s="487">
        <v>19.3</v>
      </c>
      <c r="F9" s="488">
        <v>0.03</v>
      </c>
      <c r="G9" s="488">
        <v>0.01</v>
      </c>
      <c r="H9" s="488">
        <v>4.7699999999999996</v>
      </c>
      <c r="I9" s="487">
        <v>1.9</v>
      </c>
      <c r="J9" s="489">
        <v>0.02</v>
      </c>
      <c r="K9" s="490">
        <v>0.5</v>
      </c>
      <c r="L9" s="491">
        <v>1E-3</v>
      </c>
      <c r="M9" s="492">
        <v>0</v>
      </c>
      <c r="N9" s="490">
        <v>0.4</v>
      </c>
      <c r="O9" s="493">
        <v>0.13</v>
      </c>
      <c r="P9" s="493">
        <v>0</v>
      </c>
      <c r="Q9" s="1013"/>
      <c r="R9" s="1013"/>
      <c r="S9" s="1013"/>
      <c r="T9" s="1013"/>
      <c r="U9" s="1013"/>
    </row>
    <row r="10" spans="2:21">
      <c r="B10" s="483"/>
      <c r="C10" s="484" t="s">
        <v>1846</v>
      </c>
      <c r="D10" s="485">
        <v>279</v>
      </c>
      <c r="E10" s="494">
        <v>683.21</v>
      </c>
      <c r="F10" s="495">
        <v>15.085000000000001</v>
      </c>
      <c r="G10" s="495">
        <v>19.462</v>
      </c>
      <c r="H10" s="495">
        <v>107.166</v>
      </c>
      <c r="I10" s="494">
        <v>296.22000000000003</v>
      </c>
      <c r="J10" s="495">
        <v>1.218</v>
      </c>
      <c r="K10" s="496">
        <v>186.2</v>
      </c>
      <c r="L10" s="497">
        <v>0.189</v>
      </c>
      <c r="M10" s="498">
        <v>0.32289999999999996</v>
      </c>
      <c r="N10" s="496">
        <v>1.4</v>
      </c>
      <c r="O10" s="499">
        <v>2.63</v>
      </c>
      <c r="P10" s="499">
        <v>1.258</v>
      </c>
      <c r="Q10" s="78" t="s">
        <v>1717</v>
      </c>
      <c r="R10" s="78" t="s">
        <v>1717</v>
      </c>
      <c r="S10" s="78" t="s">
        <v>1717</v>
      </c>
      <c r="T10" s="78" t="s">
        <v>1717</v>
      </c>
      <c r="U10" s="78" t="s">
        <v>1717</v>
      </c>
    </row>
  </sheetData>
  <mergeCells count="1">
    <mergeCell ref="Q3:U9"/>
  </mergeCells>
  <phoneticPr fontId="1"/>
  <pageMargins left="0.7" right="0.7" top="0.75" bottom="0.75" header="0.3" footer="0.3"/>
  <pageSetup paperSize="9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19.5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1716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630">
        <v>1015</v>
      </c>
      <c r="C3" s="623" t="s">
        <v>17</v>
      </c>
      <c r="D3" s="71">
        <f>22</f>
        <v>22</v>
      </c>
      <c r="E3" s="645">
        <v>81</v>
      </c>
      <c r="F3" s="71">
        <v>1.8</v>
      </c>
      <c r="G3" s="71">
        <v>0.4</v>
      </c>
      <c r="H3" s="71">
        <v>16.7</v>
      </c>
      <c r="I3" s="71">
        <v>5</v>
      </c>
      <c r="J3" s="71">
        <v>0.1</v>
      </c>
      <c r="K3" s="71">
        <v>0</v>
      </c>
      <c r="L3" s="71">
        <v>0.03</v>
      </c>
      <c r="M3" s="71">
        <v>0.01</v>
      </c>
      <c r="N3" s="71">
        <v>0</v>
      </c>
      <c r="O3" s="71">
        <v>0.6</v>
      </c>
      <c r="P3" s="71">
        <v>0</v>
      </c>
      <c r="Q3" s="1000"/>
      <c r="R3" s="1000"/>
      <c r="S3" s="1000"/>
      <c r="T3" s="1000"/>
      <c r="U3" s="1000"/>
    </row>
    <row r="4" spans="2:21">
      <c r="B4" s="630">
        <v>1020</v>
      </c>
      <c r="C4" s="623" t="s">
        <v>46</v>
      </c>
      <c r="D4" s="71">
        <v>32</v>
      </c>
      <c r="E4" s="645">
        <v>117</v>
      </c>
      <c r="F4" s="71">
        <v>3.7</v>
      </c>
      <c r="G4" s="71">
        <v>0.6</v>
      </c>
      <c r="H4" s="71">
        <v>22.9</v>
      </c>
      <c r="I4" s="71">
        <v>6</v>
      </c>
      <c r="J4" s="71">
        <v>0.3</v>
      </c>
      <c r="K4" s="71">
        <v>0</v>
      </c>
      <c r="L4" s="71">
        <v>0.03</v>
      </c>
      <c r="M4" s="71">
        <v>0.02</v>
      </c>
      <c r="N4" s="71">
        <v>0</v>
      </c>
      <c r="O4" s="71">
        <v>0.9</v>
      </c>
      <c r="P4" s="71">
        <v>0</v>
      </c>
      <c r="Q4" s="1001"/>
      <c r="R4" s="1001"/>
      <c r="S4" s="1001"/>
      <c r="T4" s="1001"/>
      <c r="U4" s="1001"/>
    </row>
    <row r="5" spans="2:21">
      <c r="B5" s="630">
        <v>14017</v>
      </c>
      <c r="C5" s="82" t="s">
        <v>96</v>
      </c>
      <c r="D5" s="71">
        <v>16</v>
      </c>
      <c r="E5" s="71">
        <v>119</v>
      </c>
      <c r="F5" s="71">
        <v>0.1</v>
      </c>
      <c r="G5" s="71">
        <v>13</v>
      </c>
      <c r="H5" s="71">
        <v>0</v>
      </c>
      <c r="I5" s="71">
        <v>4</v>
      </c>
      <c r="J5" s="71">
        <v>0</v>
      </c>
      <c r="K5" s="71">
        <v>83</v>
      </c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1001"/>
      <c r="R5" s="1001"/>
      <c r="S5" s="1001"/>
      <c r="T5" s="1001"/>
      <c r="U5" s="1001"/>
    </row>
    <row r="6" spans="2:21">
      <c r="B6" s="630">
        <v>3022</v>
      </c>
      <c r="C6" s="80" t="s">
        <v>82</v>
      </c>
      <c r="D6" s="538">
        <v>1.6</v>
      </c>
      <c r="E6" s="71">
        <v>5</v>
      </c>
      <c r="F6" s="71">
        <v>0</v>
      </c>
      <c r="G6" s="71">
        <v>0</v>
      </c>
      <c r="H6" s="71">
        <v>1.27</v>
      </c>
      <c r="I6" s="71">
        <v>0</v>
      </c>
      <c r="J6" s="71">
        <v>0</v>
      </c>
      <c r="K6" s="71">
        <v>0</v>
      </c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1001"/>
      <c r="R6" s="1001"/>
      <c r="S6" s="1001"/>
      <c r="T6" s="1001"/>
      <c r="U6" s="1001"/>
    </row>
    <row r="7" spans="2:21">
      <c r="B7" s="630">
        <v>13003</v>
      </c>
      <c r="C7" s="623" t="s">
        <v>42</v>
      </c>
      <c r="D7" s="71">
        <v>26</v>
      </c>
      <c r="E7" s="627">
        <v>17</v>
      </c>
      <c r="F7" s="79">
        <v>1.1000000000000001</v>
      </c>
      <c r="G7" s="71">
        <v>1</v>
      </c>
      <c r="H7" s="71">
        <v>1.2</v>
      </c>
      <c r="I7" s="71">
        <v>29</v>
      </c>
      <c r="J7" s="71">
        <v>0</v>
      </c>
      <c r="K7" s="71">
        <v>10</v>
      </c>
      <c r="L7" s="71">
        <v>0.02</v>
      </c>
      <c r="M7" s="71">
        <v>0.04</v>
      </c>
      <c r="N7" s="71">
        <v>0</v>
      </c>
      <c r="O7" s="71">
        <v>0</v>
      </c>
      <c r="P7" s="71">
        <v>0</v>
      </c>
      <c r="Q7" s="1001"/>
      <c r="R7" s="1001"/>
      <c r="S7" s="1001"/>
      <c r="T7" s="1001"/>
      <c r="U7" s="1001"/>
    </row>
    <row r="8" spans="2:21">
      <c r="B8" s="630">
        <v>13014</v>
      </c>
      <c r="C8" s="623" t="s">
        <v>95</v>
      </c>
      <c r="D8" s="71">
        <v>5</v>
      </c>
      <c r="E8" s="555">
        <v>22</v>
      </c>
      <c r="F8" s="71">
        <v>0.1</v>
      </c>
      <c r="G8" s="71">
        <v>2.2999999999999998</v>
      </c>
      <c r="H8" s="71">
        <v>0.2</v>
      </c>
      <c r="I8" s="71">
        <v>3</v>
      </c>
      <c r="J8" s="71">
        <v>0</v>
      </c>
      <c r="K8" s="71">
        <v>20</v>
      </c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1001"/>
      <c r="R8" s="1001"/>
      <c r="S8" s="1001"/>
      <c r="T8" s="1001"/>
      <c r="U8" s="1001"/>
    </row>
    <row r="9" spans="2:21">
      <c r="B9" s="630">
        <v>7146</v>
      </c>
      <c r="C9" s="623" t="s">
        <v>94</v>
      </c>
      <c r="D9" s="71">
        <v>10</v>
      </c>
      <c r="E9" s="71">
        <v>4</v>
      </c>
      <c r="F9" s="71">
        <v>0.2</v>
      </c>
      <c r="G9" s="71">
        <v>0</v>
      </c>
      <c r="H9" s="71">
        <v>1</v>
      </c>
      <c r="I9" s="71">
        <v>2</v>
      </c>
      <c r="J9" s="71">
        <v>0</v>
      </c>
      <c r="K9" s="71">
        <v>0</v>
      </c>
      <c r="L9" s="71">
        <v>0</v>
      </c>
      <c r="M9" s="71">
        <v>0</v>
      </c>
      <c r="N9" s="71">
        <v>2</v>
      </c>
      <c r="O9" s="71">
        <v>0.4</v>
      </c>
      <c r="P9" s="71">
        <v>0</v>
      </c>
      <c r="Q9" s="1001"/>
      <c r="R9" s="1001"/>
      <c r="S9" s="1001"/>
      <c r="T9" s="1001"/>
      <c r="U9" s="1001"/>
    </row>
    <row r="10" spans="2:21">
      <c r="B10" s="555">
        <v>3003</v>
      </c>
      <c r="C10" s="82" t="s">
        <v>4</v>
      </c>
      <c r="D10" s="77">
        <v>5</v>
      </c>
      <c r="E10" s="77">
        <v>20</v>
      </c>
      <c r="F10" s="77">
        <v>0</v>
      </c>
      <c r="G10" s="77">
        <v>0</v>
      </c>
      <c r="H10" s="77">
        <v>5</v>
      </c>
      <c r="I10" s="77">
        <v>0</v>
      </c>
      <c r="J10" s="77">
        <v>0</v>
      </c>
      <c r="K10" s="77">
        <v>0</v>
      </c>
      <c r="L10" s="77">
        <v>0</v>
      </c>
      <c r="M10" s="77">
        <v>0</v>
      </c>
      <c r="N10" s="77">
        <v>0</v>
      </c>
      <c r="O10" s="77">
        <v>0</v>
      </c>
      <c r="P10" s="77">
        <v>0</v>
      </c>
      <c r="Q10" s="1001"/>
      <c r="R10" s="1001"/>
      <c r="S10" s="1001"/>
      <c r="T10" s="1001"/>
      <c r="U10" s="1001"/>
    </row>
    <row r="11" spans="2:21">
      <c r="B11" s="556">
        <v>7156</v>
      </c>
      <c r="C11" s="81" t="s">
        <v>93</v>
      </c>
      <c r="D11" s="201">
        <v>1</v>
      </c>
      <c r="E11" s="201">
        <v>0</v>
      </c>
      <c r="F11" s="201">
        <v>0</v>
      </c>
      <c r="G11" s="201">
        <v>0</v>
      </c>
      <c r="H11" s="201">
        <v>0.1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1</v>
      </c>
      <c r="O11" s="201">
        <v>0</v>
      </c>
      <c r="P11" s="201">
        <v>0</v>
      </c>
      <c r="Q11" s="1002"/>
      <c r="R11" s="1002"/>
      <c r="S11" s="1002"/>
      <c r="T11" s="1002"/>
      <c r="U11" s="1002"/>
    </row>
    <row r="12" spans="2:21">
      <c r="C12" s="87" t="s">
        <v>1709</v>
      </c>
      <c r="D12" s="71">
        <f t="shared" ref="D12:P12" si="0">D3+D4+D5+D6+D7+D8+D9+D10+D11</f>
        <v>118.6</v>
      </c>
      <c r="E12" s="71">
        <f t="shared" si="0"/>
        <v>385</v>
      </c>
      <c r="F12" s="70">
        <f t="shared" si="0"/>
        <v>6.9999999999999991</v>
      </c>
      <c r="G12" s="71">
        <f t="shared" si="0"/>
        <v>17.3</v>
      </c>
      <c r="H12" s="70">
        <f t="shared" si="0"/>
        <v>48.370000000000005</v>
      </c>
      <c r="I12" s="71">
        <f t="shared" si="0"/>
        <v>49</v>
      </c>
      <c r="J12" s="71">
        <f t="shared" si="0"/>
        <v>0.4</v>
      </c>
      <c r="K12" s="71">
        <f t="shared" si="0"/>
        <v>113</v>
      </c>
      <c r="L12" s="71">
        <f t="shared" si="0"/>
        <v>0.08</v>
      </c>
      <c r="M12" s="71">
        <f t="shared" si="0"/>
        <v>7.0000000000000007E-2</v>
      </c>
      <c r="N12" s="71">
        <f t="shared" si="0"/>
        <v>3</v>
      </c>
      <c r="O12" s="71">
        <f t="shared" si="0"/>
        <v>1.9</v>
      </c>
      <c r="P12" s="71">
        <f t="shared" si="0"/>
        <v>0</v>
      </c>
      <c r="Q12" s="78" t="s">
        <v>1717</v>
      </c>
      <c r="R12" s="78" t="s">
        <v>1717</v>
      </c>
      <c r="S12" s="78" t="s">
        <v>1717</v>
      </c>
      <c r="T12" s="78" t="s">
        <v>1717</v>
      </c>
      <c r="U12" s="78" t="s">
        <v>1717</v>
      </c>
    </row>
    <row r="13" spans="2:21"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</row>
  </sheetData>
  <mergeCells count="1">
    <mergeCell ref="Q3:U11"/>
  </mergeCells>
  <phoneticPr fontId="1"/>
  <pageMargins left="0.7" right="0.7" top="0.75" bottom="0.75" header="0.3" footer="0.3"/>
  <pageSetup paperSize="9" scale="6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2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2.875" customWidth="1"/>
    <col min="4" max="16" width="11.125" customWidth="1"/>
    <col min="17" max="21" width="9" customWidth="1"/>
  </cols>
  <sheetData>
    <row r="1" spans="2:21">
      <c r="B1" t="s">
        <v>911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10362</v>
      </c>
      <c r="C3" s="29" t="s">
        <v>279</v>
      </c>
      <c r="D3" s="10">
        <v>60</v>
      </c>
      <c r="E3" s="248">
        <v>59.4</v>
      </c>
      <c r="F3" s="249">
        <v>13.02</v>
      </c>
      <c r="G3" s="249">
        <v>0.42</v>
      </c>
      <c r="H3" s="249">
        <v>0.06</v>
      </c>
      <c r="I3" s="250">
        <v>11.4</v>
      </c>
      <c r="J3" s="251">
        <v>0.12</v>
      </c>
      <c r="K3" s="252">
        <v>3</v>
      </c>
      <c r="L3" s="253">
        <v>1.7999999999999999E-2</v>
      </c>
      <c r="M3" s="254">
        <v>0.03</v>
      </c>
      <c r="N3" s="252">
        <v>0</v>
      </c>
      <c r="O3" s="255">
        <v>0</v>
      </c>
      <c r="P3" s="255">
        <v>0.36</v>
      </c>
      <c r="Q3" s="935"/>
      <c r="R3" s="935"/>
      <c r="S3" s="935"/>
      <c r="T3" s="935"/>
      <c r="U3" s="935"/>
    </row>
    <row r="4" spans="2:21">
      <c r="B4" s="10">
        <v>17021</v>
      </c>
      <c r="C4" s="29" t="s">
        <v>174</v>
      </c>
      <c r="D4" s="10">
        <v>250</v>
      </c>
      <c r="E4" s="248">
        <v>5</v>
      </c>
      <c r="F4" s="249">
        <v>0.75</v>
      </c>
      <c r="G4" s="249">
        <v>0</v>
      </c>
      <c r="H4" s="249">
        <v>0.75</v>
      </c>
      <c r="I4" s="250">
        <v>7.5</v>
      </c>
      <c r="J4" s="251">
        <v>0</v>
      </c>
      <c r="K4" s="252">
        <v>0</v>
      </c>
      <c r="L4" s="253">
        <v>2.5000000000000001E-2</v>
      </c>
      <c r="M4" s="254">
        <v>2.5000000000000001E-2</v>
      </c>
      <c r="N4" s="252">
        <v>0</v>
      </c>
      <c r="O4" s="255">
        <v>0</v>
      </c>
      <c r="P4" s="255">
        <v>0.25</v>
      </c>
      <c r="Q4" s="936"/>
      <c r="R4" s="936"/>
      <c r="S4" s="936"/>
      <c r="T4" s="936"/>
      <c r="U4" s="936"/>
    </row>
    <row r="5" spans="2:21">
      <c r="B5" s="10">
        <v>12004</v>
      </c>
      <c r="C5" s="29" t="s">
        <v>1</v>
      </c>
      <c r="D5" s="10">
        <v>50</v>
      </c>
      <c r="E5" s="248">
        <v>75.5</v>
      </c>
      <c r="F5" s="249">
        <v>6.15</v>
      </c>
      <c r="G5" s="249">
        <v>5.15</v>
      </c>
      <c r="H5" s="249">
        <v>0.15</v>
      </c>
      <c r="I5" s="250">
        <v>25.5</v>
      </c>
      <c r="J5" s="251">
        <v>0.9</v>
      </c>
      <c r="K5" s="252">
        <v>75</v>
      </c>
      <c r="L5" s="253">
        <v>0.03</v>
      </c>
      <c r="M5" s="254">
        <v>0.215</v>
      </c>
      <c r="N5" s="252">
        <v>0</v>
      </c>
      <c r="O5" s="255">
        <v>0</v>
      </c>
      <c r="P5" s="255">
        <v>0.2</v>
      </c>
      <c r="Q5" s="936"/>
      <c r="R5" s="936"/>
      <c r="S5" s="936"/>
      <c r="T5" s="936"/>
      <c r="U5" s="936"/>
    </row>
    <row r="6" spans="2:21">
      <c r="B6" s="10">
        <v>17012</v>
      </c>
      <c r="C6" s="29" t="s">
        <v>0</v>
      </c>
      <c r="D6" s="10">
        <v>0.7</v>
      </c>
      <c r="E6" s="248">
        <v>0</v>
      </c>
      <c r="F6" s="249">
        <v>0</v>
      </c>
      <c r="G6" s="249">
        <v>0</v>
      </c>
      <c r="H6" s="249">
        <v>0</v>
      </c>
      <c r="I6" s="250">
        <v>0.154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0.69369999999999987</v>
      </c>
      <c r="Q6" s="936"/>
      <c r="R6" s="936"/>
      <c r="S6" s="936"/>
      <c r="T6" s="936"/>
      <c r="U6" s="936"/>
    </row>
    <row r="7" spans="2:21">
      <c r="B7" s="10">
        <v>17008</v>
      </c>
      <c r="C7" s="29" t="s">
        <v>170</v>
      </c>
      <c r="D7" s="10">
        <v>2.5</v>
      </c>
      <c r="E7" s="248">
        <v>1.35</v>
      </c>
      <c r="F7" s="249">
        <v>0.14249999999999999</v>
      </c>
      <c r="G7" s="249">
        <v>0</v>
      </c>
      <c r="H7" s="249">
        <v>0.19500000000000001</v>
      </c>
      <c r="I7" s="250">
        <v>0.6</v>
      </c>
      <c r="J7" s="251">
        <v>2.75E-2</v>
      </c>
      <c r="K7" s="252">
        <v>0</v>
      </c>
      <c r="L7" s="253">
        <v>1.25E-3</v>
      </c>
      <c r="M7" s="254">
        <v>2.7500000000000003E-3</v>
      </c>
      <c r="N7" s="252">
        <v>0</v>
      </c>
      <c r="O7" s="255">
        <v>0</v>
      </c>
      <c r="P7" s="255">
        <v>0.4</v>
      </c>
      <c r="Q7" s="936"/>
      <c r="R7" s="936"/>
      <c r="S7" s="936"/>
      <c r="T7" s="936"/>
      <c r="U7" s="936"/>
    </row>
    <row r="8" spans="2:21">
      <c r="B8" s="10">
        <v>1015</v>
      </c>
      <c r="C8" s="29" t="s">
        <v>17</v>
      </c>
      <c r="D8" s="10">
        <v>75</v>
      </c>
      <c r="E8" s="248">
        <v>276</v>
      </c>
      <c r="F8" s="249">
        <v>6</v>
      </c>
      <c r="G8" s="249">
        <v>1.2749999999999999</v>
      </c>
      <c r="H8" s="249">
        <v>56.924999999999997</v>
      </c>
      <c r="I8" s="250">
        <v>17.25</v>
      </c>
      <c r="J8" s="251">
        <v>0.45</v>
      </c>
      <c r="K8" s="252">
        <v>0</v>
      </c>
      <c r="L8" s="253">
        <v>9.7500000000000003E-2</v>
      </c>
      <c r="M8" s="254">
        <v>0.03</v>
      </c>
      <c r="N8" s="252">
        <v>0</v>
      </c>
      <c r="O8" s="255">
        <v>1.875</v>
      </c>
      <c r="P8" s="255">
        <v>0</v>
      </c>
      <c r="Q8" s="936"/>
      <c r="R8" s="936"/>
      <c r="S8" s="936"/>
      <c r="T8" s="936"/>
      <c r="U8" s="936"/>
    </row>
    <row r="9" spans="2:21">
      <c r="B9" s="10">
        <v>14006</v>
      </c>
      <c r="C9" s="29" t="s">
        <v>15</v>
      </c>
      <c r="D9" s="10">
        <v>5</v>
      </c>
      <c r="E9" s="248">
        <v>46.05</v>
      </c>
      <c r="F9" s="249">
        <v>0</v>
      </c>
      <c r="G9" s="249">
        <v>5</v>
      </c>
      <c r="H9" s="249">
        <v>0</v>
      </c>
      <c r="I9" s="250">
        <v>0</v>
      </c>
      <c r="J9" s="251">
        <v>0</v>
      </c>
      <c r="K9" s="252">
        <v>0</v>
      </c>
      <c r="L9" s="253">
        <v>0</v>
      </c>
      <c r="M9" s="254">
        <v>0</v>
      </c>
      <c r="N9" s="252">
        <v>0</v>
      </c>
      <c r="O9" s="255">
        <v>0</v>
      </c>
      <c r="P9" s="255">
        <v>0</v>
      </c>
      <c r="Q9" s="936"/>
      <c r="R9" s="936"/>
      <c r="S9" s="936"/>
      <c r="T9" s="936"/>
      <c r="U9" s="936"/>
    </row>
    <row r="10" spans="2:21">
      <c r="B10" s="10">
        <v>17003</v>
      </c>
      <c r="C10" s="29" t="s">
        <v>277</v>
      </c>
      <c r="D10" s="10">
        <v>15</v>
      </c>
      <c r="E10" s="248">
        <v>19.8</v>
      </c>
      <c r="F10" s="249">
        <v>0.13500000000000001</v>
      </c>
      <c r="G10" s="249">
        <v>1.4999999999999999E-2</v>
      </c>
      <c r="H10" s="249">
        <v>4.6349999999999998</v>
      </c>
      <c r="I10" s="250">
        <v>9.15</v>
      </c>
      <c r="J10" s="251">
        <v>0.22500000000000001</v>
      </c>
      <c r="K10" s="252">
        <v>1.35</v>
      </c>
      <c r="L10" s="253">
        <v>4.4999999999999997E-3</v>
      </c>
      <c r="M10" s="254">
        <v>6.0000000000000001E-3</v>
      </c>
      <c r="N10" s="252">
        <v>0</v>
      </c>
      <c r="O10" s="255">
        <v>0.15</v>
      </c>
      <c r="P10" s="255">
        <v>0.84</v>
      </c>
      <c r="Q10" s="936"/>
      <c r="R10" s="936"/>
      <c r="S10" s="936"/>
      <c r="T10" s="936"/>
      <c r="U10" s="936"/>
    </row>
    <row r="11" spans="2:21">
      <c r="B11" s="10">
        <v>10092</v>
      </c>
      <c r="C11" s="29" t="s">
        <v>275</v>
      </c>
      <c r="D11" s="10">
        <v>1</v>
      </c>
      <c r="E11" s="248">
        <v>3.51</v>
      </c>
      <c r="F11" s="249">
        <v>0.75700000000000001</v>
      </c>
      <c r="G11" s="249">
        <v>3.2000000000000001E-2</v>
      </c>
      <c r="H11" s="249">
        <v>4.0000000000000001E-3</v>
      </c>
      <c r="I11" s="250">
        <v>0.46</v>
      </c>
      <c r="J11" s="251">
        <v>0.09</v>
      </c>
      <c r="K11" s="252">
        <v>0.24</v>
      </c>
      <c r="L11" s="253">
        <v>3.8E-3</v>
      </c>
      <c r="M11" s="254">
        <v>5.6999999999999993E-3</v>
      </c>
      <c r="N11" s="252">
        <v>0</v>
      </c>
      <c r="O11" s="255">
        <v>0</v>
      </c>
      <c r="P11" s="255">
        <v>1.2E-2</v>
      </c>
      <c r="Q11" s="936"/>
      <c r="R11" s="936"/>
      <c r="S11" s="936"/>
      <c r="T11" s="936"/>
      <c r="U11" s="936"/>
    </row>
    <row r="12" spans="2:21">
      <c r="B12" s="10">
        <v>9002</v>
      </c>
      <c r="C12" s="29" t="s">
        <v>276</v>
      </c>
      <c r="D12" s="10">
        <v>0.3</v>
      </c>
      <c r="E12" s="248">
        <v>0.45</v>
      </c>
      <c r="F12" s="249">
        <v>5.4300000000000008E-2</v>
      </c>
      <c r="G12" s="249">
        <v>8.9999999999999998E-4</v>
      </c>
      <c r="H12" s="249">
        <v>0.16800000000000001</v>
      </c>
      <c r="I12" s="250">
        <v>2.16</v>
      </c>
      <c r="J12" s="251">
        <v>0.22439999999999999</v>
      </c>
      <c r="K12" s="252">
        <v>4.2</v>
      </c>
      <c r="L12" s="253">
        <v>2.6700000000000001E-3</v>
      </c>
      <c r="M12" s="254">
        <v>4.8300000000000001E-3</v>
      </c>
      <c r="N12" s="252">
        <v>0.12</v>
      </c>
      <c r="O12" s="255">
        <v>0.11549999999999999</v>
      </c>
      <c r="P12" s="255">
        <v>2.5799999999999997E-2</v>
      </c>
      <c r="Q12" s="936"/>
      <c r="R12" s="936"/>
      <c r="S12" s="936"/>
      <c r="T12" s="936"/>
      <c r="U12" s="936"/>
    </row>
    <row r="13" spans="2:21">
      <c r="B13" s="28"/>
      <c r="C13" s="245" t="s">
        <v>220</v>
      </c>
      <c r="D13" s="256">
        <v>459.5</v>
      </c>
      <c r="E13" s="257">
        <v>487.06</v>
      </c>
      <c r="F13" s="258">
        <v>27.008800000000004</v>
      </c>
      <c r="G13" s="258">
        <v>11.892900000000001</v>
      </c>
      <c r="H13" s="258">
        <v>62.886999999999993</v>
      </c>
      <c r="I13" s="259">
        <v>74.173999999999992</v>
      </c>
      <c r="J13" s="258">
        <v>2.0369000000000002</v>
      </c>
      <c r="K13" s="260">
        <v>83.789999999999992</v>
      </c>
      <c r="L13" s="261">
        <v>0.18272000000000002</v>
      </c>
      <c r="M13" s="262">
        <v>0.31927999999999995</v>
      </c>
      <c r="N13" s="260">
        <v>0.12</v>
      </c>
      <c r="O13" s="263">
        <v>2.1404999999999998</v>
      </c>
      <c r="P13" s="263">
        <v>2.7814999999999994</v>
      </c>
      <c r="Q13" s="28">
        <v>1</v>
      </c>
      <c r="R13" s="28">
        <v>3</v>
      </c>
      <c r="S13" s="28">
        <v>0</v>
      </c>
      <c r="T13" s="28">
        <v>0</v>
      </c>
      <c r="U13" s="28">
        <v>0</v>
      </c>
    </row>
    <row r="14" spans="2:21">
      <c r="D14" s="14"/>
      <c r="E14" s="14"/>
      <c r="F14" s="14"/>
      <c r="G14" s="14"/>
    </row>
    <row r="15" spans="2:21">
      <c r="C15" s="10"/>
      <c r="D15" s="17"/>
      <c r="E15" s="18"/>
      <c r="F15" s="17"/>
      <c r="G15" s="18"/>
      <c r="H15" s="11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3:16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</sheetData>
  <mergeCells count="1">
    <mergeCell ref="Q3:U12"/>
  </mergeCells>
  <phoneticPr fontId="1"/>
  <pageMargins left="0.7" right="0.7" top="0.75" bottom="0.75" header="0.3" footer="0.3"/>
  <pageSetup paperSize="9" scale="81" orientation="landscape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37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1970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1020</v>
      </c>
      <c r="C3" s="29" t="s">
        <v>46</v>
      </c>
      <c r="D3" s="10">
        <v>200</v>
      </c>
      <c r="E3" s="461">
        <v>732</v>
      </c>
      <c r="F3" s="462">
        <v>23.4</v>
      </c>
      <c r="G3" s="462">
        <v>3.6</v>
      </c>
      <c r="H3" s="462">
        <v>143.19999999999999</v>
      </c>
      <c r="I3" s="461">
        <v>40</v>
      </c>
      <c r="J3" s="471">
        <v>2</v>
      </c>
      <c r="K3" s="472">
        <v>0</v>
      </c>
      <c r="L3" s="473">
        <v>0.2</v>
      </c>
      <c r="M3" s="474">
        <v>0.1</v>
      </c>
      <c r="N3" s="472">
        <v>0</v>
      </c>
      <c r="O3" s="475">
        <v>5.4</v>
      </c>
      <c r="P3" s="475">
        <v>0</v>
      </c>
      <c r="Q3" s="938"/>
      <c r="R3" s="938"/>
      <c r="S3" s="938"/>
      <c r="T3" s="938"/>
      <c r="U3" s="938"/>
    </row>
    <row r="4" spans="2:21">
      <c r="B4" s="10">
        <v>17083</v>
      </c>
      <c r="C4" s="29" t="s">
        <v>2338</v>
      </c>
      <c r="D4" s="10">
        <v>4</v>
      </c>
      <c r="E4" s="461">
        <v>12.52</v>
      </c>
      <c r="F4" s="462">
        <v>1.484</v>
      </c>
      <c r="G4" s="462">
        <v>0.27200000000000002</v>
      </c>
      <c r="H4" s="462">
        <v>1.724</v>
      </c>
      <c r="I4" s="461">
        <v>0.76</v>
      </c>
      <c r="J4" s="471">
        <v>0.52</v>
      </c>
      <c r="K4" s="472">
        <v>0</v>
      </c>
      <c r="L4" s="473">
        <v>0.35240000000000005</v>
      </c>
      <c r="M4" s="474">
        <v>0.14880000000000002</v>
      </c>
      <c r="N4" s="472">
        <v>0.04</v>
      </c>
      <c r="O4" s="475">
        <v>1.304</v>
      </c>
      <c r="P4" s="475">
        <v>1.2E-2</v>
      </c>
      <c r="Q4" s="938"/>
      <c r="R4" s="938"/>
      <c r="S4" s="938"/>
      <c r="T4" s="938"/>
      <c r="U4" s="938"/>
    </row>
    <row r="5" spans="2:21">
      <c r="B5" s="10">
        <v>3003</v>
      </c>
      <c r="C5" s="29" t="s">
        <v>4</v>
      </c>
      <c r="D5" s="10">
        <v>20</v>
      </c>
      <c r="E5" s="461">
        <v>76.8</v>
      </c>
      <c r="F5" s="462">
        <v>0</v>
      </c>
      <c r="G5" s="462">
        <v>0</v>
      </c>
      <c r="H5" s="462">
        <v>19.84</v>
      </c>
      <c r="I5" s="461">
        <v>0.2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8"/>
      <c r="R5" s="938"/>
      <c r="S5" s="938"/>
      <c r="T5" s="938"/>
      <c r="U5" s="938"/>
    </row>
    <row r="6" spans="2:21">
      <c r="B6" s="10">
        <v>13010</v>
      </c>
      <c r="C6" s="29" t="s">
        <v>307</v>
      </c>
      <c r="D6" s="10">
        <v>6</v>
      </c>
      <c r="E6" s="461">
        <v>21.54</v>
      </c>
      <c r="F6" s="462">
        <v>2.04</v>
      </c>
      <c r="G6" s="462">
        <v>0.06</v>
      </c>
      <c r="H6" s="462">
        <v>3.1979999999999995</v>
      </c>
      <c r="I6" s="461">
        <v>66</v>
      </c>
      <c r="J6" s="471">
        <v>0.03</v>
      </c>
      <c r="K6" s="472">
        <v>0.36</v>
      </c>
      <c r="L6" s="473">
        <v>1.7999999999999999E-2</v>
      </c>
      <c r="M6" s="474">
        <v>9.6000000000000016E-2</v>
      </c>
      <c r="N6" s="472">
        <v>0.3</v>
      </c>
      <c r="O6" s="475">
        <v>0</v>
      </c>
      <c r="P6" s="475">
        <v>8.3999999999999991E-2</v>
      </c>
      <c r="Q6" s="938"/>
      <c r="R6" s="938"/>
      <c r="S6" s="938"/>
      <c r="T6" s="938"/>
      <c r="U6" s="938"/>
    </row>
    <row r="7" spans="2:21">
      <c r="B7" s="10">
        <v>17012</v>
      </c>
      <c r="C7" s="29" t="s">
        <v>0</v>
      </c>
      <c r="D7" s="10">
        <v>3</v>
      </c>
      <c r="E7" s="461">
        <v>0</v>
      </c>
      <c r="F7" s="462">
        <v>0</v>
      </c>
      <c r="G7" s="462">
        <v>0</v>
      </c>
      <c r="H7" s="462">
        <v>0</v>
      </c>
      <c r="I7" s="461">
        <v>0.66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2.9729999999999994</v>
      </c>
      <c r="Q7" s="938"/>
      <c r="R7" s="938"/>
      <c r="S7" s="938"/>
      <c r="T7" s="938"/>
      <c r="U7" s="938"/>
    </row>
    <row r="8" spans="2:21">
      <c r="B8" s="10">
        <v>12004</v>
      </c>
      <c r="C8" s="29" t="s">
        <v>1</v>
      </c>
      <c r="D8" s="10">
        <v>20</v>
      </c>
      <c r="E8" s="461">
        <v>30.2</v>
      </c>
      <c r="F8" s="462">
        <v>2.46</v>
      </c>
      <c r="G8" s="462">
        <v>2.06</v>
      </c>
      <c r="H8" s="462">
        <v>0.06</v>
      </c>
      <c r="I8" s="461">
        <v>10.199999999999999</v>
      </c>
      <c r="J8" s="471">
        <v>0.36</v>
      </c>
      <c r="K8" s="472">
        <v>30</v>
      </c>
      <c r="L8" s="473">
        <v>1.2E-2</v>
      </c>
      <c r="M8" s="474">
        <v>8.5999999999999993E-2</v>
      </c>
      <c r="N8" s="472">
        <v>0</v>
      </c>
      <c r="O8" s="475">
        <v>0</v>
      </c>
      <c r="P8" s="475">
        <v>0.08</v>
      </c>
      <c r="Q8" s="938"/>
      <c r="R8" s="938"/>
      <c r="S8" s="938"/>
      <c r="T8" s="938"/>
      <c r="U8" s="938"/>
    </row>
    <row r="9" spans="2:21">
      <c r="B9" s="10">
        <v>12004</v>
      </c>
      <c r="C9" s="29" t="s">
        <v>1</v>
      </c>
      <c r="D9" s="10">
        <v>15</v>
      </c>
      <c r="E9" s="461">
        <v>22.65</v>
      </c>
      <c r="F9" s="462">
        <v>1.845</v>
      </c>
      <c r="G9" s="462">
        <v>1.5449999999999999</v>
      </c>
      <c r="H9" s="462">
        <v>4.4999999999999998E-2</v>
      </c>
      <c r="I9" s="461">
        <v>7.65</v>
      </c>
      <c r="J9" s="471">
        <v>0.27</v>
      </c>
      <c r="K9" s="472">
        <v>22.5</v>
      </c>
      <c r="L9" s="473">
        <v>8.9999999999999993E-3</v>
      </c>
      <c r="M9" s="474">
        <v>6.4500000000000002E-2</v>
      </c>
      <c r="N9" s="472">
        <v>0</v>
      </c>
      <c r="O9" s="475">
        <v>0</v>
      </c>
      <c r="P9" s="475">
        <v>0.06</v>
      </c>
      <c r="Q9" s="938"/>
      <c r="R9" s="938"/>
      <c r="S9" s="938"/>
      <c r="T9" s="938"/>
      <c r="U9" s="938"/>
    </row>
    <row r="10" spans="2:21">
      <c r="B10" s="40">
        <v>14018</v>
      </c>
      <c r="C10" s="242" t="s">
        <v>45</v>
      </c>
      <c r="D10" s="40">
        <v>30</v>
      </c>
      <c r="E10" s="269">
        <v>228.9</v>
      </c>
      <c r="F10" s="268">
        <v>0.15</v>
      </c>
      <c r="G10" s="268">
        <v>24.9</v>
      </c>
      <c r="H10" s="268">
        <v>0.06</v>
      </c>
      <c r="I10" s="269">
        <v>4.2</v>
      </c>
      <c r="J10" s="268">
        <v>0.12</v>
      </c>
      <c r="K10" s="270">
        <v>237</v>
      </c>
      <c r="L10" s="271">
        <v>0</v>
      </c>
      <c r="M10" s="272">
        <v>8.9999999999999993E-3</v>
      </c>
      <c r="N10" s="270">
        <v>0</v>
      </c>
      <c r="O10" s="273">
        <v>0</v>
      </c>
      <c r="P10" s="273">
        <v>0</v>
      </c>
      <c r="Q10" s="947"/>
      <c r="R10" s="947"/>
      <c r="S10" s="947"/>
      <c r="T10" s="947"/>
      <c r="U10" s="947"/>
    </row>
    <row r="11" spans="2:21">
      <c r="C11" s="29" t="s">
        <v>12</v>
      </c>
      <c r="D11" s="10">
        <v>298</v>
      </c>
      <c r="E11" s="248">
        <v>1124.6099999999999</v>
      </c>
      <c r="F11" s="462">
        <v>31.378999999999998</v>
      </c>
      <c r="G11" s="462">
        <v>32.436999999999998</v>
      </c>
      <c r="H11" s="462">
        <v>168.12699999999998</v>
      </c>
      <c r="I11" s="461">
        <v>129.67000000000002</v>
      </c>
      <c r="J11" s="471">
        <v>3.3</v>
      </c>
      <c r="K11" s="472">
        <v>289.86</v>
      </c>
      <c r="L11" s="473">
        <v>0.59140000000000004</v>
      </c>
      <c r="M11" s="474">
        <v>0.50430000000000008</v>
      </c>
      <c r="N11" s="472">
        <v>0.33999999999999997</v>
      </c>
      <c r="O11" s="475">
        <v>6.7040000000000006</v>
      </c>
      <c r="P11" s="475">
        <v>3.2089999999999996</v>
      </c>
      <c r="Q11" s="646"/>
      <c r="R11" s="646"/>
      <c r="S11" s="646"/>
      <c r="T11" s="646"/>
      <c r="U11" s="646"/>
    </row>
    <row r="14" spans="2:21">
      <c r="C14" s="163"/>
    </row>
  </sheetData>
  <mergeCells count="1">
    <mergeCell ref="Q3:U10"/>
  </mergeCells>
  <phoneticPr fontId="1"/>
  <pageMargins left="0.7" right="0.7" top="0.75" bottom="0.75" header="0.3" footer="0.3"/>
  <pageSetup paperSize="9" scale="73" orientation="landscape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5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37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1158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78">
        <v>1020</v>
      </c>
      <c r="C3" s="478" t="s">
        <v>46</v>
      </c>
      <c r="D3" s="10">
        <v>200</v>
      </c>
      <c r="E3" s="461">
        <v>732</v>
      </c>
      <c r="F3" s="462">
        <v>23.4</v>
      </c>
      <c r="G3" s="462">
        <v>3.6</v>
      </c>
      <c r="H3" s="462">
        <v>143.19999999999999</v>
      </c>
      <c r="I3" s="461">
        <v>40</v>
      </c>
      <c r="J3" s="471">
        <v>2</v>
      </c>
      <c r="K3" s="472">
        <v>0</v>
      </c>
      <c r="L3" s="473">
        <v>0.2</v>
      </c>
      <c r="M3" s="474">
        <v>0.1</v>
      </c>
      <c r="N3" s="472">
        <v>0</v>
      </c>
      <c r="O3" s="475">
        <v>5.4</v>
      </c>
      <c r="P3" s="475">
        <v>0</v>
      </c>
      <c r="Q3" s="938"/>
      <c r="R3" s="938"/>
      <c r="S3" s="938"/>
      <c r="T3" s="938"/>
      <c r="U3" s="938"/>
    </row>
    <row r="4" spans="2:21">
      <c r="B4" s="478">
        <v>17083</v>
      </c>
      <c r="C4" s="478" t="s">
        <v>2338</v>
      </c>
      <c r="D4" s="10">
        <v>6</v>
      </c>
      <c r="E4" s="461">
        <v>18.78</v>
      </c>
      <c r="F4" s="462">
        <v>2.2260000000000004</v>
      </c>
      <c r="G4" s="462">
        <v>0.40799999999999997</v>
      </c>
      <c r="H4" s="462">
        <v>2.5860000000000003</v>
      </c>
      <c r="I4" s="461">
        <v>1.1399999999999999</v>
      </c>
      <c r="J4" s="471">
        <v>0.78</v>
      </c>
      <c r="K4" s="472">
        <v>0</v>
      </c>
      <c r="L4" s="473">
        <v>0.52859999999999996</v>
      </c>
      <c r="M4" s="474">
        <v>0.22320000000000001</v>
      </c>
      <c r="N4" s="472">
        <v>0.06</v>
      </c>
      <c r="O4" s="475">
        <v>1.9560000000000002</v>
      </c>
      <c r="P4" s="475">
        <v>1.7999999999999999E-2</v>
      </c>
      <c r="Q4" s="938"/>
      <c r="R4" s="938"/>
      <c r="S4" s="938"/>
      <c r="T4" s="938"/>
      <c r="U4" s="938"/>
    </row>
    <row r="5" spans="2:21">
      <c r="B5" s="478">
        <v>3003</v>
      </c>
      <c r="C5" s="478" t="s">
        <v>4</v>
      </c>
      <c r="D5" s="10">
        <v>30</v>
      </c>
      <c r="E5" s="461">
        <v>115.2</v>
      </c>
      <c r="F5" s="462">
        <v>0</v>
      </c>
      <c r="G5" s="462">
        <v>0</v>
      </c>
      <c r="H5" s="462">
        <v>29.76</v>
      </c>
      <c r="I5" s="461">
        <v>0.3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8"/>
      <c r="R5" s="938"/>
      <c r="S5" s="938"/>
      <c r="T5" s="938"/>
      <c r="U5" s="938"/>
    </row>
    <row r="6" spans="2:21">
      <c r="B6" s="478">
        <v>17012</v>
      </c>
      <c r="C6" s="478" t="s">
        <v>0</v>
      </c>
      <c r="D6" s="10">
        <v>2</v>
      </c>
      <c r="E6" s="461">
        <v>0</v>
      </c>
      <c r="F6" s="462">
        <v>0</v>
      </c>
      <c r="G6" s="462">
        <v>0</v>
      </c>
      <c r="H6" s="462">
        <v>0</v>
      </c>
      <c r="I6" s="461">
        <v>0.44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1.982</v>
      </c>
      <c r="Q6" s="938"/>
      <c r="R6" s="938"/>
      <c r="S6" s="938"/>
      <c r="T6" s="938"/>
      <c r="U6" s="938"/>
    </row>
    <row r="7" spans="2:21">
      <c r="B7" s="478">
        <v>14018</v>
      </c>
      <c r="C7" s="478" t="s">
        <v>45</v>
      </c>
      <c r="D7" s="10">
        <v>35</v>
      </c>
      <c r="E7" s="461">
        <v>267.05</v>
      </c>
      <c r="F7" s="462">
        <v>0.17499999999999999</v>
      </c>
      <c r="G7" s="462">
        <v>29.05</v>
      </c>
      <c r="H7" s="462">
        <v>7.0000000000000007E-2</v>
      </c>
      <c r="I7" s="461">
        <v>4.9000000000000004</v>
      </c>
      <c r="J7" s="471">
        <v>0.14000000000000001</v>
      </c>
      <c r="K7" s="472">
        <v>276.5</v>
      </c>
      <c r="L7" s="473">
        <v>0</v>
      </c>
      <c r="M7" s="474">
        <v>1.0500000000000001E-2</v>
      </c>
      <c r="N7" s="472">
        <v>0</v>
      </c>
      <c r="O7" s="475">
        <v>0</v>
      </c>
      <c r="P7" s="475">
        <v>0</v>
      </c>
      <c r="Q7" s="938"/>
      <c r="R7" s="938"/>
      <c r="S7" s="938"/>
      <c r="T7" s="938"/>
      <c r="U7" s="938"/>
    </row>
    <row r="8" spans="2:21">
      <c r="B8" s="478">
        <v>12004</v>
      </c>
      <c r="C8" s="478" t="s">
        <v>1</v>
      </c>
      <c r="D8" s="10">
        <v>40</v>
      </c>
      <c r="E8" s="461">
        <v>60.4</v>
      </c>
      <c r="F8" s="462">
        <v>4.92</v>
      </c>
      <c r="G8" s="462">
        <v>4.12</v>
      </c>
      <c r="H8" s="462">
        <v>0.12</v>
      </c>
      <c r="I8" s="461">
        <v>20.399999999999999</v>
      </c>
      <c r="J8" s="471">
        <v>0.72</v>
      </c>
      <c r="K8" s="472">
        <v>60</v>
      </c>
      <c r="L8" s="473">
        <v>2.4E-2</v>
      </c>
      <c r="M8" s="474">
        <v>0.17199999999999999</v>
      </c>
      <c r="N8" s="472">
        <v>0</v>
      </c>
      <c r="O8" s="475">
        <v>0</v>
      </c>
      <c r="P8" s="475">
        <v>0.16</v>
      </c>
      <c r="Q8" s="938"/>
      <c r="R8" s="938"/>
      <c r="S8" s="938"/>
      <c r="T8" s="938"/>
      <c r="U8" s="938"/>
    </row>
    <row r="9" spans="2:21">
      <c r="B9" s="478">
        <v>7117</v>
      </c>
      <c r="C9" s="478" t="s">
        <v>30</v>
      </c>
      <c r="D9" s="10">
        <v>50</v>
      </c>
      <c r="E9" s="461">
        <v>150.5</v>
      </c>
      <c r="F9" s="462">
        <v>1.35</v>
      </c>
      <c r="G9" s="462">
        <v>0.1</v>
      </c>
      <c r="H9" s="462">
        <v>40.35</v>
      </c>
      <c r="I9" s="461">
        <v>32.5</v>
      </c>
      <c r="J9" s="471">
        <v>1.1499999999999999</v>
      </c>
      <c r="K9" s="472">
        <v>0.5</v>
      </c>
      <c r="L9" s="473">
        <v>0.06</v>
      </c>
      <c r="M9" s="474">
        <v>1.4999999999999999E-2</v>
      </c>
      <c r="N9" s="472">
        <v>0</v>
      </c>
      <c r="O9" s="475">
        <v>2.0499999999999998</v>
      </c>
      <c r="P9" s="475">
        <v>0</v>
      </c>
      <c r="Q9" s="938"/>
      <c r="R9" s="938"/>
      <c r="S9" s="938"/>
      <c r="T9" s="938"/>
      <c r="U9" s="938"/>
    </row>
    <row r="10" spans="2:21">
      <c r="B10" s="478">
        <v>12004</v>
      </c>
      <c r="C10" s="25" t="s">
        <v>1</v>
      </c>
      <c r="D10" s="27">
        <v>15</v>
      </c>
      <c r="E10" s="461">
        <v>22.65</v>
      </c>
      <c r="F10" s="462">
        <v>1.845</v>
      </c>
      <c r="G10" s="462">
        <v>1.5449999999999999</v>
      </c>
      <c r="H10" s="462">
        <v>4.4999999999999998E-2</v>
      </c>
      <c r="I10" s="461">
        <v>7.65</v>
      </c>
      <c r="J10" s="471">
        <v>0.27</v>
      </c>
      <c r="K10" s="472">
        <v>22.5</v>
      </c>
      <c r="L10" s="473">
        <v>8.9999999999999993E-3</v>
      </c>
      <c r="M10" s="474">
        <v>6.4500000000000002E-2</v>
      </c>
      <c r="N10" s="472">
        <v>0</v>
      </c>
      <c r="O10" s="475">
        <v>0</v>
      </c>
      <c r="P10" s="475">
        <v>0.06</v>
      </c>
      <c r="Q10" s="938"/>
      <c r="R10" s="938"/>
      <c r="S10" s="938"/>
      <c r="T10" s="938"/>
      <c r="U10" s="938"/>
    </row>
    <row r="11" spans="2:21">
      <c r="B11" s="478">
        <v>3007</v>
      </c>
      <c r="C11" s="25" t="s">
        <v>325</v>
      </c>
      <c r="D11" s="197">
        <v>10</v>
      </c>
      <c r="E11" s="407">
        <v>38.700000000000003</v>
      </c>
      <c r="F11" s="471">
        <v>0</v>
      </c>
      <c r="G11" s="471">
        <v>0</v>
      </c>
      <c r="H11" s="471">
        <v>10</v>
      </c>
      <c r="I11" s="364">
        <v>0</v>
      </c>
      <c r="J11" s="471">
        <v>0.01</v>
      </c>
      <c r="K11" s="472">
        <v>0</v>
      </c>
      <c r="L11" s="473">
        <v>0</v>
      </c>
      <c r="M11" s="474">
        <v>0</v>
      </c>
      <c r="N11" s="472">
        <v>0</v>
      </c>
      <c r="O11" s="475">
        <v>0</v>
      </c>
      <c r="P11" s="475">
        <v>0</v>
      </c>
      <c r="Q11" s="938"/>
      <c r="R11" s="938"/>
      <c r="S11" s="938"/>
      <c r="T11" s="938"/>
      <c r="U11" s="938"/>
    </row>
    <row r="12" spans="2:21">
      <c r="B12" s="9">
        <v>13003</v>
      </c>
      <c r="C12" s="9" t="s">
        <v>42</v>
      </c>
      <c r="D12" s="266">
        <v>15</v>
      </c>
      <c r="E12" s="267">
        <v>10.050000000000001</v>
      </c>
      <c r="F12" s="268">
        <v>0.495</v>
      </c>
      <c r="G12" s="268">
        <v>0.56999999999999995</v>
      </c>
      <c r="H12" s="268">
        <v>0.72</v>
      </c>
      <c r="I12" s="269">
        <v>16.5</v>
      </c>
      <c r="J12" s="268">
        <v>0</v>
      </c>
      <c r="K12" s="270">
        <v>5.7</v>
      </c>
      <c r="L12" s="271">
        <v>6.0000000000000001E-3</v>
      </c>
      <c r="M12" s="272">
        <v>2.2499999999999999E-2</v>
      </c>
      <c r="N12" s="270">
        <v>0.15</v>
      </c>
      <c r="O12" s="273">
        <v>0</v>
      </c>
      <c r="P12" s="273">
        <v>1.4999999999999999E-2</v>
      </c>
      <c r="Q12" s="947"/>
      <c r="R12" s="947"/>
      <c r="S12" s="947"/>
      <c r="T12" s="947"/>
      <c r="U12" s="947"/>
    </row>
    <row r="13" spans="2:21">
      <c r="C13" s="478" t="s">
        <v>12</v>
      </c>
      <c r="D13" s="264">
        <v>403</v>
      </c>
      <c r="E13" s="248">
        <v>1415.3300000000002</v>
      </c>
      <c r="F13" s="462">
        <v>34.410999999999994</v>
      </c>
      <c r="G13" s="462">
        <v>39.393000000000001</v>
      </c>
      <c r="H13" s="462">
        <v>226.85099999999997</v>
      </c>
      <c r="I13" s="461">
        <v>123.83</v>
      </c>
      <c r="J13" s="471">
        <v>5.07</v>
      </c>
      <c r="K13" s="472">
        <v>365.2</v>
      </c>
      <c r="L13" s="473">
        <v>0.8276</v>
      </c>
      <c r="M13" s="474">
        <v>0.60770000000000002</v>
      </c>
      <c r="N13" s="472">
        <v>0.21</v>
      </c>
      <c r="O13" s="475">
        <v>9.4060000000000006</v>
      </c>
      <c r="P13" s="475">
        <v>2.2350000000000003</v>
      </c>
      <c r="Q13" s="646"/>
      <c r="R13" s="646"/>
      <c r="S13" s="646"/>
      <c r="T13" s="646"/>
      <c r="U13" s="646"/>
    </row>
    <row r="15" spans="2:21">
      <c r="C15" s="163"/>
    </row>
  </sheetData>
  <mergeCells count="1">
    <mergeCell ref="Q3:U12"/>
  </mergeCells>
  <phoneticPr fontId="1"/>
  <pageMargins left="0.7" right="0.7" top="0.75" bottom="0.75" header="0.3" footer="0.3"/>
  <pageSetup paperSize="9" scale="73" orientation="landscape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37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831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1142</v>
      </c>
      <c r="C3" s="29" t="s">
        <v>326</v>
      </c>
      <c r="D3" s="22">
        <v>25</v>
      </c>
      <c r="E3" s="487">
        <v>83.5</v>
      </c>
      <c r="F3" s="488">
        <v>3.1749999999999998</v>
      </c>
      <c r="G3" s="488">
        <v>0.67500000000000004</v>
      </c>
      <c r="H3" s="488">
        <v>17.675000000000001</v>
      </c>
      <c r="I3" s="487">
        <v>7.75</v>
      </c>
      <c r="J3" s="489">
        <v>0.875</v>
      </c>
      <c r="K3" s="490">
        <v>0</v>
      </c>
      <c r="L3" s="491">
        <v>0.11749999999999999</v>
      </c>
      <c r="M3" s="492">
        <v>0.05</v>
      </c>
      <c r="N3" s="490">
        <v>0</v>
      </c>
      <c r="O3" s="493">
        <v>3.3250000000000002</v>
      </c>
      <c r="P3" s="493">
        <v>0</v>
      </c>
      <c r="Q3" s="972"/>
      <c r="R3" s="972"/>
      <c r="S3" s="972"/>
      <c r="T3" s="972"/>
      <c r="U3" s="972"/>
    </row>
    <row r="4" spans="2:21">
      <c r="B4" s="10">
        <v>13025</v>
      </c>
      <c r="C4" s="29" t="s">
        <v>217</v>
      </c>
      <c r="D4" s="22">
        <v>25</v>
      </c>
      <c r="E4" s="487">
        <v>15.5</v>
      </c>
      <c r="F4" s="488">
        <v>0.9</v>
      </c>
      <c r="G4" s="488">
        <v>0.75</v>
      </c>
      <c r="H4" s="488">
        <v>1.2250000000000001</v>
      </c>
      <c r="I4" s="487">
        <v>30</v>
      </c>
      <c r="J4" s="489">
        <v>0</v>
      </c>
      <c r="K4" s="490">
        <v>8.25</v>
      </c>
      <c r="L4" s="491">
        <v>0.01</v>
      </c>
      <c r="M4" s="492">
        <v>3.5000000000000003E-2</v>
      </c>
      <c r="N4" s="490">
        <v>0.25</v>
      </c>
      <c r="O4" s="493">
        <v>0</v>
      </c>
      <c r="P4" s="493">
        <v>2.5000000000000001E-2</v>
      </c>
      <c r="Q4" s="972"/>
      <c r="R4" s="972"/>
      <c r="S4" s="972"/>
      <c r="T4" s="972"/>
      <c r="U4" s="972"/>
    </row>
    <row r="5" spans="2:21">
      <c r="B5" s="10">
        <v>1020</v>
      </c>
      <c r="C5" s="29" t="s">
        <v>46</v>
      </c>
      <c r="D5" s="22">
        <v>175</v>
      </c>
      <c r="E5" s="487">
        <v>640.5</v>
      </c>
      <c r="F5" s="488">
        <v>20.474999999999998</v>
      </c>
      <c r="G5" s="488">
        <v>3.15</v>
      </c>
      <c r="H5" s="488">
        <v>125.29999999999998</v>
      </c>
      <c r="I5" s="487">
        <v>35</v>
      </c>
      <c r="J5" s="489">
        <v>1.75</v>
      </c>
      <c r="K5" s="490">
        <v>0</v>
      </c>
      <c r="L5" s="491">
        <v>0.17499999999999999</v>
      </c>
      <c r="M5" s="492">
        <v>8.7499999999999994E-2</v>
      </c>
      <c r="N5" s="490">
        <v>0</v>
      </c>
      <c r="O5" s="493">
        <v>4.7250000000000005</v>
      </c>
      <c r="P5" s="493">
        <v>0</v>
      </c>
      <c r="Q5" s="972"/>
      <c r="R5" s="972"/>
      <c r="S5" s="972"/>
      <c r="T5" s="972"/>
      <c r="U5" s="972"/>
    </row>
    <row r="6" spans="2:21">
      <c r="B6" s="10">
        <v>1142</v>
      </c>
      <c r="C6" s="29" t="s">
        <v>326</v>
      </c>
      <c r="D6" s="647">
        <v>75</v>
      </c>
      <c r="E6" s="487">
        <v>250.5</v>
      </c>
      <c r="F6" s="488">
        <v>9.5250000000000004</v>
      </c>
      <c r="G6" s="488">
        <v>2.0249999999999999</v>
      </c>
      <c r="H6" s="488">
        <v>53.024999999999999</v>
      </c>
      <c r="I6" s="487">
        <v>23.25</v>
      </c>
      <c r="J6" s="489">
        <v>2.625</v>
      </c>
      <c r="K6" s="490">
        <v>0</v>
      </c>
      <c r="L6" s="491">
        <v>0.35249999999999998</v>
      </c>
      <c r="M6" s="492">
        <v>0.15</v>
      </c>
      <c r="N6" s="490">
        <v>0</v>
      </c>
      <c r="O6" s="493">
        <v>9.9749999999999996</v>
      </c>
      <c r="P6" s="493">
        <v>0</v>
      </c>
      <c r="Q6" s="972"/>
      <c r="R6" s="972"/>
      <c r="S6" s="972"/>
      <c r="T6" s="972"/>
      <c r="U6" s="972"/>
    </row>
    <row r="7" spans="2:21">
      <c r="B7" s="10">
        <v>17083</v>
      </c>
      <c r="C7" s="29" t="s">
        <v>2339</v>
      </c>
      <c r="D7" s="648">
        <v>4</v>
      </c>
      <c r="E7" s="487">
        <v>12.52</v>
      </c>
      <c r="F7" s="488">
        <v>1.484</v>
      </c>
      <c r="G7" s="488">
        <v>0.27200000000000002</v>
      </c>
      <c r="H7" s="488">
        <v>1.724</v>
      </c>
      <c r="I7" s="487">
        <v>0.76</v>
      </c>
      <c r="J7" s="489">
        <v>0.52</v>
      </c>
      <c r="K7" s="490">
        <v>0</v>
      </c>
      <c r="L7" s="491">
        <v>0.35240000000000005</v>
      </c>
      <c r="M7" s="492">
        <v>0.14880000000000002</v>
      </c>
      <c r="N7" s="490">
        <v>0.04</v>
      </c>
      <c r="O7" s="493">
        <v>1.304</v>
      </c>
      <c r="P7" s="493">
        <v>1.2E-2</v>
      </c>
      <c r="Q7" s="972"/>
      <c r="R7" s="972"/>
      <c r="S7" s="972"/>
      <c r="T7" s="972"/>
      <c r="U7" s="972"/>
    </row>
    <row r="8" spans="2:21">
      <c r="B8" s="10">
        <v>3003</v>
      </c>
      <c r="C8" s="29" t="s">
        <v>4</v>
      </c>
      <c r="D8" s="649">
        <v>13</v>
      </c>
      <c r="E8" s="650">
        <v>49.92</v>
      </c>
      <c r="F8" s="489">
        <v>0</v>
      </c>
      <c r="G8" s="489">
        <v>0</v>
      </c>
      <c r="H8" s="489">
        <v>12.896000000000001</v>
      </c>
      <c r="I8" s="650">
        <v>0.13</v>
      </c>
      <c r="J8" s="489">
        <v>0</v>
      </c>
      <c r="K8" s="490">
        <v>0</v>
      </c>
      <c r="L8" s="491">
        <v>0</v>
      </c>
      <c r="M8" s="492">
        <v>0</v>
      </c>
      <c r="N8" s="490">
        <v>0</v>
      </c>
      <c r="O8" s="493">
        <v>0</v>
      </c>
      <c r="P8" s="493">
        <v>0</v>
      </c>
      <c r="Q8" s="972"/>
      <c r="R8" s="972"/>
      <c r="S8" s="972"/>
      <c r="T8" s="972"/>
      <c r="U8" s="972"/>
    </row>
    <row r="9" spans="2:21">
      <c r="B9" s="27">
        <v>17012</v>
      </c>
      <c r="C9" s="37" t="s">
        <v>0</v>
      </c>
      <c r="D9" s="649">
        <v>4</v>
      </c>
      <c r="E9" s="650">
        <v>0</v>
      </c>
      <c r="F9" s="489">
        <v>0</v>
      </c>
      <c r="G9" s="489">
        <v>0</v>
      </c>
      <c r="H9" s="489">
        <v>0</v>
      </c>
      <c r="I9" s="650">
        <v>0.88</v>
      </c>
      <c r="J9" s="489">
        <v>0</v>
      </c>
      <c r="K9" s="490">
        <v>0</v>
      </c>
      <c r="L9" s="491">
        <v>0</v>
      </c>
      <c r="M9" s="492">
        <v>0</v>
      </c>
      <c r="N9" s="490">
        <v>0</v>
      </c>
      <c r="O9" s="493">
        <v>0</v>
      </c>
      <c r="P9" s="493">
        <v>3.964</v>
      </c>
      <c r="Q9" s="972"/>
      <c r="R9" s="972"/>
      <c r="S9" s="972"/>
      <c r="T9" s="972"/>
      <c r="U9" s="972"/>
    </row>
    <row r="10" spans="2:21">
      <c r="B10" s="40">
        <v>14018</v>
      </c>
      <c r="C10" s="242" t="s">
        <v>45</v>
      </c>
      <c r="D10" s="651">
        <v>13</v>
      </c>
      <c r="E10" s="638">
        <v>99.19</v>
      </c>
      <c r="F10" s="387">
        <v>6.5000000000000002E-2</v>
      </c>
      <c r="G10" s="387">
        <v>10.79</v>
      </c>
      <c r="H10" s="387">
        <v>2.6000000000000002E-2</v>
      </c>
      <c r="I10" s="638">
        <v>1.82</v>
      </c>
      <c r="J10" s="387">
        <v>5.2000000000000005E-2</v>
      </c>
      <c r="K10" s="388">
        <v>102.7</v>
      </c>
      <c r="L10" s="389">
        <v>0</v>
      </c>
      <c r="M10" s="390">
        <v>3.9000000000000003E-3</v>
      </c>
      <c r="N10" s="388">
        <v>0</v>
      </c>
      <c r="O10" s="391">
        <v>0</v>
      </c>
      <c r="P10" s="391">
        <v>0</v>
      </c>
      <c r="Q10" s="973"/>
      <c r="R10" s="973"/>
      <c r="S10" s="973"/>
      <c r="T10" s="973"/>
      <c r="U10" s="973"/>
    </row>
    <row r="11" spans="2:21">
      <c r="C11" s="478" t="s">
        <v>12</v>
      </c>
      <c r="D11" s="22">
        <v>334</v>
      </c>
      <c r="E11" s="378">
        <v>1151.6300000000001</v>
      </c>
      <c r="F11" s="488">
        <v>35.623999999999995</v>
      </c>
      <c r="G11" s="488">
        <v>17.661999999999999</v>
      </c>
      <c r="H11" s="488">
        <v>211.87099999999998</v>
      </c>
      <c r="I11" s="487">
        <v>99.589999999999989</v>
      </c>
      <c r="J11" s="489">
        <v>5.8219999999999992</v>
      </c>
      <c r="K11" s="490">
        <v>110.95</v>
      </c>
      <c r="L11" s="491">
        <v>1.0074000000000001</v>
      </c>
      <c r="M11" s="492">
        <v>0.47520000000000007</v>
      </c>
      <c r="N11" s="490">
        <v>0.28999999999999998</v>
      </c>
      <c r="O11" s="493">
        <v>19.328999999999997</v>
      </c>
      <c r="P11" s="493">
        <v>4.0010000000000003</v>
      </c>
      <c r="Q11" s="22"/>
      <c r="R11" s="22"/>
      <c r="S11" s="22"/>
      <c r="T11" s="22"/>
      <c r="U11" s="22"/>
    </row>
  </sheetData>
  <mergeCells count="1">
    <mergeCell ref="Q3:U10"/>
  </mergeCells>
  <phoneticPr fontId="1"/>
  <pageMargins left="0.7" right="0.7" top="0.75" bottom="0.75" header="0.3" footer="0.3"/>
  <pageSetup paperSize="9" scale="69" orientation="landscape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3.625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1718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630">
        <v>1015</v>
      </c>
      <c r="C3" s="623" t="s">
        <v>17</v>
      </c>
      <c r="D3" s="645">
        <v>100</v>
      </c>
      <c r="E3" s="71">
        <v>368</v>
      </c>
      <c r="F3" s="71">
        <v>8</v>
      </c>
      <c r="G3" s="71">
        <v>1.7</v>
      </c>
      <c r="H3" s="71">
        <v>75.900000000000006</v>
      </c>
      <c r="I3" s="71">
        <v>23</v>
      </c>
      <c r="J3" s="71">
        <v>0.6</v>
      </c>
      <c r="K3" s="71">
        <v>0</v>
      </c>
      <c r="L3" s="71">
        <v>0.13</v>
      </c>
      <c r="M3" s="71">
        <v>0.04</v>
      </c>
      <c r="N3" s="71">
        <v>0</v>
      </c>
      <c r="O3" s="71">
        <v>2.5</v>
      </c>
      <c r="P3" s="71">
        <v>0</v>
      </c>
      <c r="Q3" s="1000"/>
      <c r="R3" s="1000"/>
      <c r="S3" s="1000"/>
      <c r="T3" s="1000"/>
      <c r="U3" s="1000"/>
    </row>
    <row r="4" spans="2:21">
      <c r="B4" s="630">
        <v>1020</v>
      </c>
      <c r="C4" s="623" t="s">
        <v>46</v>
      </c>
      <c r="D4" s="645">
        <v>100</v>
      </c>
      <c r="E4" s="71">
        <v>366</v>
      </c>
      <c r="F4" s="71">
        <v>11.7</v>
      </c>
      <c r="G4" s="71">
        <v>1.8</v>
      </c>
      <c r="H4" s="71">
        <v>71.599999999999994</v>
      </c>
      <c r="I4" s="71">
        <v>20</v>
      </c>
      <c r="J4" s="71">
        <v>1</v>
      </c>
      <c r="K4" s="71">
        <v>0</v>
      </c>
      <c r="L4" s="71">
        <v>0.1</v>
      </c>
      <c r="M4" s="71">
        <v>0.05</v>
      </c>
      <c r="N4" s="71">
        <v>0</v>
      </c>
      <c r="O4" s="71">
        <v>2.7</v>
      </c>
      <c r="P4" s="71">
        <v>0</v>
      </c>
      <c r="Q4" s="1001"/>
      <c r="R4" s="1001"/>
      <c r="S4" s="1001"/>
      <c r="T4" s="1001"/>
      <c r="U4" s="1001"/>
    </row>
    <row r="5" spans="2:21">
      <c r="B5" s="630">
        <v>17083</v>
      </c>
      <c r="C5" s="623" t="s">
        <v>2338</v>
      </c>
      <c r="D5" s="645">
        <v>5</v>
      </c>
      <c r="E5" s="71">
        <v>5</v>
      </c>
      <c r="F5" s="71">
        <v>0.8</v>
      </c>
      <c r="G5" s="71">
        <v>0.1</v>
      </c>
      <c r="H5" s="71">
        <v>0.6</v>
      </c>
      <c r="I5" s="71">
        <v>1</v>
      </c>
      <c r="J5" s="71">
        <v>0.1</v>
      </c>
      <c r="K5" s="71">
        <v>0</v>
      </c>
      <c r="L5" s="71">
        <v>0.11</v>
      </c>
      <c r="M5" s="71">
        <v>0.09</v>
      </c>
      <c r="N5" s="71">
        <f>N20*0.05</f>
        <v>0</v>
      </c>
      <c r="O5" s="71">
        <v>0.5</v>
      </c>
      <c r="P5" s="71">
        <v>0</v>
      </c>
      <c r="Q5" s="1001"/>
      <c r="R5" s="1001"/>
      <c r="S5" s="1001"/>
      <c r="T5" s="1001"/>
      <c r="U5" s="1001"/>
    </row>
    <row r="6" spans="2:21">
      <c r="B6" s="630">
        <v>17012</v>
      </c>
      <c r="C6" s="623" t="s">
        <v>0</v>
      </c>
      <c r="D6" s="645">
        <v>6</v>
      </c>
      <c r="E6" s="71">
        <f>E17*0.06</f>
        <v>0</v>
      </c>
      <c r="F6" s="71">
        <f>F17*0.06</f>
        <v>0</v>
      </c>
      <c r="G6" s="71">
        <f>G17*0.06</f>
        <v>0</v>
      </c>
      <c r="H6" s="71">
        <f>H17*0.06</f>
        <v>0</v>
      </c>
      <c r="I6" s="71">
        <v>1</v>
      </c>
      <c r="J6" s="71">
        <f t="shared" ref="J6:O6" si="0">J17*0.06</f>
        <v>0</v>
      </c>
      <c r="K6" s="71">
        <f t="shared" si="0"/>
        <v>0</v>
      </c>
      <c r="L6" s="71">
        <f t="shared" si="0"/>
        <v>0</v>
      </c>
      <c r="M6" s="71">
        <f t="shared" si="0"/>
        <v>0</v>
      </c>
      <c r="N6" s="71">
        <f t="shared" si="0"/>
        <v>0</v>
      </c>
      <c r="O6" s="71">
        <f t="shared" si="0"/>
        <v>0</v>
      </c>
      <c r="P6" s="71">
        <v>5.9</v>
      </c>
      <c r="Q6" s="1001"/>
      <c r="R6" s="1001"/>
      <c r="S6" s="1001"/>
      <c r="T6" s="1001"/>
      <c r="U6" s="1001"/>
    </row>
    <row r="7" spans="2:21">
      <c r="B7" s="630">
        <v>3003</v>
      </c>
      <c r="C7" s="623" t="s">
        <v>4</v>
      </c>
      <c r="D7" s="645">
        <v>5</v>
      </c>
      <c r="E7" s="71">
        <v>19</v>
      </c>
      <c r="F7" s="71">
        <f>F18*0.05</f>
        <v>0</v>
      </c>
      <c r="G7" s="71">
        <f>G18*0.05</f>
        <v>0</v>
      </c>
      <c r="H7" s="71">
        <v>5</v>
      </c>
      <c r="I7" s="71">
        <v>0</v>
      </c>
      <c r="J7" s="71">
        <f t="shared" ref="J7:P7" si="1">J18*0.05</f>
        <v>0</v>
      </c>
      <c r="K7" s="71">
        <f t="shared" si="1"/>
        <v>0</v>
      </c>
      <c r="L7" s="71">
        <f t="shared" si="1"/>
        <v>0</v>
      </c>
      <c r="M7" s="71">
        <f t="shared" si="1"/>
        <v>0</v>
      </c>
      <c r="N7" s="71">
        <f t="shared" si="1"/>
        <v>0</v>
      </c>
      <c r="O7" s="71">
        <f t="shared" si="1"/>
        <v>0</v>
      </c>
      <c r="P7" s="71">
        <f t="shared" si="1"/>
        <v>0</v>
      </c>
      <c r="Q7" s="1001"/>
      <c r="R7" s="1001"/>
      <c r="S7" s="1001"/>
      <c r="T7" s="1001"/>
      <c r="U7" s="1001"/>
    </row>
    <row r="8" spans="2:21">
      <c r="B8" s="630">
        <v>14001</v>
      </c>
      <c r="C8" s="623" t="s">
        <v>87</v>
      </c>
      <c r="D8" s="645">
        <v>24</v>
      </c>
      <c r="E8" s="71">
        <v>149</v>
      </c>
      <c r="F8" s="71">
        <f>F16*0.24</f>
        <v>0</v>
      </c>
      <c r="G8" s="71">
        <f>G16*0.24</f>
        <v>0</v>
      </c>
      <c r="H8" s="71">
        <f>H16*0.24</f>
        <v>0</v>
      </c>
      <c r="I8" s="71">
        <f>I16*0.24</f>
        <v>0</v>
      </c>
      <c r="J8" s="71">
        <f>J16*0.24</f>
        <v>0</v>
      </c>
      <c r="K8" s="71">
        <v>7</v>
      </c>
      <c r="L8" s="71">
        <f>L16*0.24</f>
        <v>0</v>
      </c>
      <c r="M8" s="71">
        <f>M16*0.24</f>
        <v>0</v>
      </c>
      <c r="N8" s="71">
        <f>N16*0.24</f>
        <v>0</v>
      </c>
      <c r="O8" s="71">
        <f>O16*0.24</f>
        <v>0</v>
      </c>
      <c r="P8" s="71"/>
      <c r="Q8" s="1001"/>
      <c r="R8" s="1001"/>
      <c r="S8" s="1001"/>
      <c r="T8" s="1001"/>
      <c r="U8" s="1001"/>
    </row>
    <row r="9" spans="2:21">
      <c r="B9" s="630">
        <v>12004</v>
      </c>
      <c r="C9" s="623" t="s">
        <v>1</v>
      </c>
      <c r="D9" s="77">
        <v>60</v>
      </c>
      <c r="E9" s="71">
        <v>91</v>
      </c>
      <c r="F9" s="71">
        <v>7.4</v>
      </c>
      <c r="G9" s="71">
        <v>6.2</v>
      </c>
      <c r="H9" s="71">
        <v>0.2</v>
      </c>
      <c r="I9" s="71">
        <v>31</v>
      </c>
      <c r="J9" s="71">
        <v>1.1000000000000001</v>
      </c>
      <c r="K9" s="71">
        <f>K15*0.6</f>
        <v>0</v>
      </c>
      <c r="L9" s="71">
        <v>0.04</v>
      </c>
      <c r="M9" s="71">
        <v>0.26</v>
      </c>
      <c r="N9" s="71">
        <f>N15*0.6</f>
        <v>0</v>
      </c>
      <c r="O9" s="71">
        <f>O15*0.6</f>
        <v>0</v>
      </c>
      <c r="P9" s="71">
        <v>0.2</v>
      </c>
      <c r="Q9" s="1001"/>
      <c r="R9" s="1001"/>
      <c r="S9" s="1001"/>
      <c r="T9" s="1001"/>
      <c r="U9" s="1001"/>
    </row>
    <row r="10" spans="2:21">
      <c r="B10" s="555">
        <v>13038</v>
      </c>
      <c r="C10" s="82" t="s">
        <v>1719</v>
      </c>
      <c r="D10" s="652">
        <v>1</v>
      </c>
      <c r="E10" s="77">
        <v>5</v>
      </c>
      <c r="F10" s="77">
        <v>0.4</v>
      </c>
      <c r="G10" s="77">
        <v>0.3</v>
      </c>
      <c r="H10" s="77">
        <v>0</v>
      </c>
      <c r="I10" s="77">
        <v>13</v>
      </c>
      <c r="J10" s="77">
        <v>0</v>
      </c>
      <c r="K10" s="77">
        <v>3</v>
      </c>
      <c r="L10" s="77">
        <v>0</v>
      </c>
      <c r="M10" s="77">
        <v>0</v>
      </c>
      <c r="N10" s="77">
        <v>0</v>
      </c>
      <c r="O10" s="77">
        <v>0</v>
      </c>
      <c r="P10" s="77">
        <v>0</v>
      </c>
      <c r="Q10" s="1001"/>
      <c r="R10" s="1001"/>
      <c r="S10" s="1001"/>
      <c r="T10" s="1001"/>
      <c r="U10" s="1001"/>
    </row>
    <row r="11" spans="2:21">
      <c r="B11" s="555">
        <v>6238</v>
      </c>
      <c r="C11" s="82" t="s">
        <v>92</v>
      </c>
      <c r="D11" s="652">
        <v>0.2</v>
      </c>
      <c r="E11" s="77">
        <v>0</v>
      </c>
      <c r="F11" s="77">
        <v>0</v>
      </c>
      <c r="G11" s="77">
        <v>0</v>
      </c>
      <c r="H11" s="77">
        <v>0</v>
      </c>
      <c r="I11" s="77">
        <v>0</v>
      </c>
      <c r="J11" s="77">
        <v>0</v>
      </c>
      <c r="K11" s="77">
        <v>2</v>
      </c>
      <c r="L11" s="77">
        <v>0</v>
      </c>
      <c r="M11" s="77">
        <v>0</v>
      </c>
      <c r="N11" s="77">
        <v>0</v>
      </c>
      <c r="O11" s="77">
        <v>0</v>
      </c>
      <c r="P11" s="77">
        <v>0</v>
      </c>
      <c r="Q11" s="1001"/>
      <c r="R11" s="1001"/>
      <c r="S11" s="1001"/>
      <c r="T11" s="1001"/>
      <c r="U11" s="1001"/>
    </row>
    <row r="12" spans="2:21">
      <c r="B12" s="556">
        <v>17055</v>
      </c>
      <c r="C12" s="81" t="s">
        <v>97</v>
      </c>
      <c r="D12" s="653">
        <v>0.1</v>
      </c>
      <c r="E12" s="201">
        <v>2</v>
      </c>
      <c r="F12" s="201">
        <v>0</v>
      </c>
      <c r="G12" s="201">
        <v>0</v>
      </c>
      <c r="H12" s="201">
        <v>0.4</v>
      </c>
      <c r="I12" s="201">
        <v>4</v>
      </c>
      <c r="J12" s="201">
        <v>0</v>
      </c>
      <c r="K12" s="201">
        <v>0</v>
      </c>
      <c r="L12" s="201">
        <f>L22*0.005</f>
        <v>0</v>
      </c>
      <c r="M12" s="201">
        <v>0</v>
      </c>
      <c r="N12" s="201">
        <f>N22*0.005</f>
        <v>0</v>
      </c>
      <c r="O12" s="201">
        <f>O22*0.005</f>
        <v>0</v>
      </c>
      <c r="P12" s="201">
        <v>0</v>
      </c>
      <c r="Q12" s="1002"/>
      <c r="R12" s="1002"/>
      <c r="S12" s="1002"/>
      <c r="T12" s="1002"/>
      <c r="U12" s="1002"/>
    </row>
    <row r="13" spans="2:21">
      <c r="C13" s="87" t="s">
        <v>12</v>
      </c>
      <c r="D13" s="77">
        <f t="shared" ref="D13:P13" si="2">D3+D4+D5+D6+D7+D8+D9+D10+D11+D12</f>
        <v>301.3</v>
      </c>
      <c r="E13" s="71">
        <f t="shared" si="2"/>
        <v>1005</v>
      </c>
      <c r="F13" s="71">
        <f t="shared" si="2"/>
        <v>28.299999999999997</v>
      </c>
      <c r="G13" s="71">
        <f t="shared" si="2"/>
        <v>10.100000000000001</v>
      </c>
      <c r="H13" s="71">
        <f t="shared" si="2"/>
        <v>153.69999999999999</v>
      </c>
      <c r="I13" s="71">
        <f t="shared" si="2"/>
        <v>93</v>
      </c>
      <c r="J13" s="71">
        <f t="shared" si="2"/>
        <v>2.8000000000000003</v>
      </c>
      <c r="K13" s="71">
        <f t="shared" si="2"/>
        <v>12</v>
      </c>
      <c r="L13" s="71">
        <f t="shared" si="2"/>
        <v>0.38</v>
      </c>
      <c r="M13" s="71">
        <f t="shared" si="2"/>
        <v>0.44</v>
      </c>
      <c r="N13" s="71">
        <f t="shared" si="2"/>
        <v>0</v>
      </c>
      <c r="O13" s="71">
        <f t="shared" si="2"/>
        <v>5.7</v>
      </c>
      <c r="P13" s="71">
        <f t="shared" si="2"/>
        <v>6.1000000000000005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</row>
  </sheetData>
  <mergeCells count="1">
    <mergeCell ref="Q3:U12"/>
  </mergeCells>
  <phoneticPr fontId="1"/>
  <pageMargins left="0.7" right="0.7" top="0.75" bottom="0.75" header="0.3" footer="0.3"/>
  <pageSetup paperSize="9" scale="64" orientation="landscape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3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37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832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1020</v>
      </c>
      <c r="C3" s="29" t="s">
        <v>46</v>
      </c>
      <c r="D3" s="10">
        <v>200</v>
      </c>
      <c r="E3" s="461">
        <v>732</v>
      </c>
      <c r="F3" s="462">
        <v>23.4</v>
      </c>
      <c r="G3" s="462">
        <v>3.6</v>
      </c>
      <c r="H3" s="462">
        <v>143.19999999999999</v>
      </c>
      <c r="I3" s="461">
        <v>40</v>
      </c>
      <c r="J3" s="471">
        <v>2</v>
      </c>
      <c r="K3" s="472">
        <v>0</v>
      </c>
      <c r="L3" s="473">
        <v>0.2</v>
      </c>
      <c r="M3" s="474">
        <v>0.1</v>
      </c>
      <c r="N3" s="472">
        <v>0</v>
      </c>
      <c r="O3" s="475">
        <v>5.4</v>
      </c>
      <c r="P3" s="475">
        <v>0</v>
      </c>
      <c r="Q3" s="938"/>
      <c r="R3" s="938"/>
      <c r="S3" s="938"/>
      <c r="T3" s="938"/>
      <c r="U3" s="938"/>
    </row>
    <row r="4" spans="2:21">
      <c r="B4" s="10">
        <v>17083</v>
      </c>
      <c r="C4" s="29" t="s">
        <v>2338</v>
      </c>
      <c r="D4" s="10">
        <v>3.6</v>
      </c>
      <c r="E4" s="461">
        <v>11.267999999999999</v>
      </c>
      <c r="F4" s="462">
        <v>1.3356000000000001</v>
      </c>
      <c r="G4" s="462">
        <v>0.24480000000000002</v>
      </c>
      <c r="H4" s="462">
        <v>1.5515999999999999</v>
      </c>
      <c r="I4" s="461">
        <v>0.68400000000000005</v>
      </c>
      <c r="J4" s="471">
        <v>0.46800000000000003</v>
      </c>
      <c r="K4" s="472">
        <v>0</v>
      </c>
      <c r="L4" s="473">
        <v>0.31716</v>
      </c>
      <c r="M4" s="474">
        <v>0.13392000000000001</v>
      </c>
      <c r="N4" s="472">
        <v>3.6000000000000004E-2</v>
      </c>
      <c r="O4" s="475">
        <v>1.1736000000000002</v>
      </c>
      <c r="P4" s="475">
        <v>1.0800000000000001E-2</v>
      </c>
      <c r="Q4" s="938"/>
      <c r="R4" s="938"/>
      <c r="S4" s="938"/>
      <c r="T4" s="938"/>
      <c r="U4" s="938"/>
    </row>
    <row r="5" spans="2:21">
      <c r="B5" s="10">
        <v>3003</v>
      </c>
      <c r="C5" s="29" t="s">
        <v>4</v>
      </c>
      <c r="D5" s="10">
        <v>9</v>
      </c>
      <c r="E5" s="461">
        <v>34.56</v>
      </c>
      <c r="F5" s="462">
        <v>0</v>
      </c>
      <c r="G5" s="462">
        <v>0</v>
      </c>
      <c r="H5" s="462">
        <v>8.9280000000000008</v>
      </c>
      <c r="I5" s="461">
        <v>0.09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8"/>
      <c r="R5" s="938"/>
      <c r="S5" s="938"/>
      <c r="T5" s="938"/>
      <c r="U5" s="938"/>
    </row>
    <row r="6" spans="2:21">
      <c r="B6" s="10">
        <v>17012</v>
      </c>
      <c r="C6" s="29" t="s">
        <v>0</v>
      </c>
      <c r="D6" s="10">
        <v>6</v>
      </c>
      <c r="E6" s="461">
        <v>0</v>
      </c>
      <c r="F6" s="462">
        <v>0</v>
      </c>
      <c r="G6" s="462">
        <v>0</v>
      </c>
      <c r="H6" s="462">
        <v>0</v>
      </c>
      <c r="I6" s="461">
        <v>1.32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5.9459999999999988</v>
      </c>
      <c r="Q6" s="938"/>
      <c r="R6" s="938"/>
      <c r="S6" s="938"/>
      <c r="T6" s="938"/>
      <c r="U6" s="938"/>
    </row>
    <row r="7" spans="2:21">
      <c r="B7" s="10">
        <v>14001</v>
      </c>
      <c r="C7" s="29" t="s">
        <v>87</v>
      </c>
      <c r="D7" s="10">
        <v>9</v>
      </c>
      <c r="E7" s="461">
        <v>82.89</v>
      </c>
      <c r="F7" s="462">
        <v>0</v>
      </c>
      <c r="G7" s="462">
        <v>9</v>
      </c>
      <c r="H7" s="462">
        <v>0</v>
      </c>
      <c r="I7" s="461">
        <v>0</v>
      </c>
      <c r="J7" s="471">
        <v>0</v>
      </c>
      <c r="K7" s="472">
        <v>1.35</v>
      </c>
      <c r="L7" s="473">
        <v>0</v>
      </c>
      <c r="M7" s="474">
        <v>0</v>
      </c>
      <c r="N7" s="472">
        <v>0</v>
      </c>
      <c r="O7" s="475">
        <v>0</v>
      </c>
      <c r="P7" s="475">
        <v>0</v>
      </c>
      <c r="Q7" s="938"/>
      <c r="R7" s="938"/>
      <c r="S7" s="938"/>
      <c r="T7" s="938"/>
      <c r="U7" s="938"/>
    </row>
    <row r="8" spans="2:21">
      <c r="B8" s="10">
        <v>13010</v>
      </c>
      <c r="C8" s="29" t="s">
        <v>307</v>
      </c>
      <c r="D8" s="10">
        <v>9</v>
      </c>
      <c r="E8" s="364">
        <v>32.31</v>
      </c>
      <c r="F8" s="471">
        <v>3.06</v>
      </c>
      <c r="G8" s="471">
        <v>0.09</v>
      </c>
      <c r="H8" s="471">
        <v>4.7969999999999997</v>
      </c>
      <c r="I8" s="364">
        <v>99</v>
      </c>
      <c r="J8" s="471">
        <v>4.4999999999999998E-2</v>
      </c>
      <c r="K8" s="472">
        <v>0.54</v>
      </c>
      <c r="L8" s="473">
        <v>2.6999999999999996E-2</v>
      </c>
      <c r="M8" s="474">
        <v>0.14400000000000002</v>
      </c>
      <c r="N8" s="472">
        <v>0.45</v>
      </c>
      <c r="O8" s="475">
        <v>0</v>
      </c>
      <c r="P8" s="475">
        <v>0.126</v>
      </c>
      <c r="Q8" s="938"/>
      <c r="R8" s="938"/>
      <c r="S8" s="938"/>
      <c r="T8" s="938"/>
      <c r="U8" s="938"/>
    </row>
    <row r="9" spans="2:21">
      <c r="B9" s="40">
        <v>1023</v>
      </c>
      <c r="C9" s="242" t="s">
        <v>327</v>
      </c>
      <c r="D9" s="40">
        <v>100</v>
      </c>
      <c r="E9" s="269">
        <v>328</v>
      </c>
      <c r="F9" s="268">
        <v>12.8</v>
      </c>
      <c r="G9" s="268">
        <v>2.9</v>
      </c>
      <c r="H9" s="268">
        <v>68.2</v>
      </c>
      <c r="I9" s="269">
        <v>26</v>
      </c>
      <c r="J9" s="268">
        <v>3.1</v>
      </c>
      <c r="K9" s="270">
        <v>0</v>
      </c>
      <c r="L9" s="271">
        <v>0.34</v>
      </c>
      <c r="M9" s="272">
        <v>0.09</v>
      </c>
      <c r="N9" s="270">
        <v>0</v>
      </c>
      <c r="O9" s="273">
        <v>11.2</v>
      </c>
      <c r="P9" s="273">
        <v>0</v>
      </c>
      <c r="Q9" s="947"/>
      <c r="R9" s="947"/>
      <c r="S9" s="947"/>
      <c r="T9" s="947"/>
      <c r="U9" s="947"/>
    </row>
    <row r="10" spans="2:21">
      <c r="C10" s="29" t="s">
        <v>12</v>
      </c>
      <c r="D10" s="10">
        <v>336.6</v>
      </c>
      <c r="E10" s="248">
        <v>1221.028</v>
      </c>
      <c r="F10" s="462">
        <v>40.595599999999997</v>
      </c>
      <c r="G10" s="462">
        <v>15.8348</v>
      </c>
      <c r="H10" s="462">
        <v>226.67660000000001</v>
      </c>
      <c r="I10" s="248">
        <v>167.09399999999999</v>
      </c>
      <c r="J10" s="471">
        <v>5.6129999999999995</v>
      </c>
      <c r="K10" s="472">
        <v>1.8900000000000001</v>
      </c>
      <c r="L10" s="473">
        <v>0.88416000000000006</v>
      </c>
      <c r="M10" s="474">
        <v>0.46792</v>
      </c>
      <c r="N10" s="472">
        <v>0.48599999999999999</v>
      </c>
      <c r="O10" s="475">
        <v>17.773600000000002</v>
      </c>
      <c r="P10" s="475">
        <v>6.0827999999999989</v>
      </c>
      <c r="Q10" s="646"/>
      <c r="R10" s="646"/>
      <c r="S10" s="646"/>
      <c r="T10" s="646"/>
      <c r="U10" s="646"/>
    </row>
    <row r="13" spans="2:21">
      <c r="C13" s="163"/>
    </row>
  </sheetData>
  <mergeCells count="1">
    <mergeCell ref="Q3:U9"/>
  </mergeCells>
  <phoneticPr fontId="1"/>
  <pageMargins left="0.7" right="0.7" top="0.75" bottom="0.75" header="0.3" footer="0.3"/>
  <pageSetup paperSize="9" scale="73" orientation="landscape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3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1720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1018</v>
      </c>
      <c r="C3" s="29" t="s">
        <v>191</v>
      </c>
      <c r="D3" s="10">
        <v>250</v>
      </c>
      <c r="E3" s="461">
        <v>920</v>
      </c>
      <c r="F3" s="462">
        <v>22.5</v>
      </c>
      <c r="G3" s="462">
        <v>4.5</v>
      </c>
      <c r="H3" s="462">
        <v>187</v>
      </c>
      <c r="I3" s="461">
        <v>50</v>
      </c>
      <c r="J3" s="471">
        <v>1.5</v>
      </c>
      <c r="K3" s="472">
        <v>0</v>
      </c>
      <c r="L3" s="473">
        <v>0.3</v>
      </c>
      <c r="M3" s="474">
        <v>0.1</v>
      </c>
      <c r="N3" s="472">
        <v>0</v>
      </c>
      <c r="O3" s="475">
        <v>7</v>
      </c>
      <c r="P3" s="475">
        <v>0</v>
      </c>
      <c r="Q3" s="938"/>
      <c r="R3" s="938"/>
      <c r="S3" s="938"/>
      <c r="T3" s="938"/>
      <c r="U3" s="938"/>
    </row>
    <row r="4" spans="2:21">
      <c r="B4" s="10">
        <v>17083</v>
      </c>
      <c r="C4" s="29" t="s">
        <v>2338</v>
      </c>
      <c r="D4" s="10">
        <v>3</v>
      </c>
      <c r="E4" s="461">
        <v>9.39</v>
      </c>
      <c r="F4" s="462">
        <v>1.1130000000000002</v>
      </c>
      <c r="G4" s="462">
        <v>0.20399999999999999</v>
      </c>
      <c r="H4" s="462">
        <v>1.2930000000000001</v>
      </c>
      <c r="I4" s="461">
        <v>0.56999999999999995</v>
      </c>
      <c r="J4" s="471">
        <v>0.39</v>
      </c>
      <c r="K4" s="472">
        <v>0</v>
      </c>
      <c r="L4" s="473">
        <v>0.26429999999999998</v>
      </c>
      <c r="M4" s="474">
        <v>0.1116</v>
      </c>
      <c r="N4" s="472">
        <v>0.03</v>
      </c>
      <c r="O4" s="475">
        <v>0.97800000000000009</v>
      </c>
      <c r="P4" s="475">
        <v>8.9999999999999993E-3</v>
      </c>
      <c r="Q4" s="938"/>
      <c r="R4" s="938"/>
      <c r="S4" s="938"/>
      <c r="T4" s="938"/>
      <c r="U4" s="938"/>
    </row>
    <row r="5" spans="2:21">
      <c r="B5" s="10">
        <v>3003</v>
      </c>
      <c r="C5" s="29" t="s">
        <v>4</v>
      </c>
      <c r="D5" s="10">
        <v>5</v>
      </c>
      <c r="E5" s="461">
        <v>19.2</v>
      </c>
      <c r="F5" s="462">
        <v>0</v>
      </c>
      <c r="G5" s="462">
        <v>0</v>
      </c>
      <c r="H5" s="462">
        <v>4.96</v>
      </c>
      <c r="I5" s="461">
        <v>0.05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8"/>
      <c r="R5" s="938"/>
      <c r="S5" s="938"/>
      <c r="T5" s="938"/>
      <c r="U5" s="938"/>
    </row>
    <row r="6" spans="2:21">
      <c r="B6" s="10">
        <v>17012</v>
      </c>
      <c r="C6" s="29" t="s">
        <v>0</v>
      </c>
      <c r="D6" s="10">
        <v>5</v>
      </c>
      <c r="E6" s="461">
        <v>0</v>
      </c>
      <c r="F6" s="462">
        <v>0</v>
      </c>
      <c r="G6" s="462">
        <v>0</v>
      </c>
      <c r="H6" s="462">
        <v>0</v>
      </c>
      <c r="I6" s="461">
        <v>1.1000000000000001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4.9550000000000001</v>
      </c>
      <c r="Q6" s="938"/>
      <c r="R6" s="938"/>
      <c r="S6" s="938"/>
      <c r="T6" s="938"/>
      <c r="U6" s="938"/>
    </row>
    <row r="7" spans="2:21">
      <c r="B7" s="10">
        <v>14018</v>
      </c>
      <c r="C7" s="29" t="s">
        <v>45</v>
      </c>
      <c r="D7" s="10">
        <v>5</v>
      </c>
      <c r="E7" s="461">
        <v>38.15</v>
      </c>
      <c r="F7" s="462">
        <v>2.5000000000000001E-2</v>
      </c>
      <c r="G7" s="462">
        <v>4.1500000000000004</v>
      </c>
      <c r="H7" s="462">
        <v>0.01</v>
      </c>
      <c r="I7" s="461">
        <v>0.7</v>
      </c>
      <c r="J7" s="471">
        <v>0.02</v>
      </c>
      <c r="K7" s="472">
        <v>39.5</v>
      </c>
      <c r="L7" s="473">
        <v>0</v>
      </c>
      <c r="M7" s="474">
        <v>1.5E-3</v>
      </c>
      <c r="N7" s="472">
        <v>0</v>
      </c>
      <c r="O7" s="475">
        <v>0</v>
      </c>
      <c r="P7" s="475">
        <v>0</v>
      </c>
      <c r="Q7" s="938"/>
      <c r="R7" s="938"/>
      <c r="S7" s="938"/>
      <c r="T7" s="938"/>
      <c r="U7" s="938"/>
    </row>
    <row r="8" spans="2:21">
      <c r="B8" s="10">
        <v>13010</v>
      </c>
      <c r="C8" s="29" t="s">
        <v>307</v>
      </c>
      <c r="D8" s="10">
        <v>5</v>
      </c>
      <c r="E8" s="461">
        <v>17.95</v>
      </c>
      <c r="F8" s="462">
        <v>1.7</v>
      </c>
      <c r="G8" s="462">
        <v>0.05</v>
      </c>
      <c r="H8" s="462">
        <v>2.665</v>
      </c>
      <c r="I8" s="461">
        <v>55</v>
      </c>
      <c r="J8" s="471">
        <v>2.5000000000000001E-2</v>
      </c>
      <c r="K8" s="472">
        <v>0.3</v>
      </c>
      <c r="L8" s="473">
        <v>1.4999999999999999E-2</v>
      </c>
      <c r="M8" s="474">
        <v>0.08</v>
      </c>
      <c r="N8" s="472">
        <v>0.25</v>
      </c>
      <c r="O8" s="475">
        <v>0</v>
      </c>
      <c r="P8" s="475">
        <v>7.0000000000000007E-2</v>
      </c>
      <c r="Q8" s="938"/>
      <c r="R8" s="938"/>
      <c r="S8" s="938"/>
      <c r="T8" s="938"/>
      <c r="U8" s="938"/>
    </row>
    <row r="9" spans="2:21">
      <c r="B9" s="40">
        <v>11183</v>
      </c>
      <c r="C9" s="242" t="s">
        <v>61</v>
      </c>
      <c r="D9" s="40">
        <v>90</v>
      </c>
      <c r="E9" s="269">
        <v>364.5</v>
      </c>
      <c r="F9" s="268">
        <v>11.61</v>
      </c>
      <c r="G9" s="268">
        <v>35.19</v>
      </c>
      <c r="H9" s="268">
        <v>0.27</v>
      </c>
      <c r="I9" s="269">
        <v>5.4</v>
      </c>
      <c r="J9" s="268">
        <v>0.54</v>
      </c>
      <c r="K9" s="270">
        <v>5.4</v>
      </c>
      <c r="L9" s="271">
        <v>0.42299999999999999</v>
      </c>
      <c r="M9" s="272">
        <v>0.126</v>
      </c>
      <c r="N9" s="270">
        <v>31.5</v>
      </c>
      <c r="O9" s="273">
        <v>0</v>
      </c>
      <c r="P9" s="273">
        <v>1.8</v>
      </c>
      <c r="Q9" s="947"/>
      <c r="R9" s="947"/>
      <c r="S9" s="947"/>
      <c r="T9" s="947"/>
      <c r="U9" s="947"/>
    </row>
    <row r="10" spans="2:21">
      <c r="C10" s="29" t="s">
        <v>12</v>
      </c>
      <c r="D10" s="264">
        <v>363</v>
      </c>
      <c r="E10" s="248">
        <v>1369.19</v>
      </c>
      <c r="F10" s="462">
        <v>36.947999999999993</v>
      </c>
      <c r="G10" s="462">
        <v>44.093999999999994</v>
      </c>
      <c r="H10" s="462">
        <v>196.19800000000001</v>
      </c>
      <c r="I10" s="248">
        <v>112.82000000000001</v>
      </c>
      <c r="J10" s="471">
        <v>2.4750000000000001</v>
      </c>
      <c r="K10" s="472">
        <v>45.199999999999996</v>
      </c>
      <c r="L10" s="473">
        <v>1.0023</v>
      </c>
      <c r="M10" s="474">
        <v>0.41910000000000003</v>
      </c>
      <c r="N10" s="472">
        <v>31.78</v>
      </c>
      <c r="O10" s="475">
        <v>7.9779999999999998</v>
      </c>
      <c r="P10" s="475">
        <v>6.8340000000000005</v>
      </c>
      <c r="Q10" s="646"/>
      <c r="R10" s="646"/>
      <c r="S10" s="646"/>
      <c r="T10" s="646"/>
      <c r="U10" s="646"/>
    </row>
    <row r="11" spans="2:21"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R11" s="14"/>
      <c r="S11" s="14"/>
    </row>
    <row r="12" spans="2:21"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</row>
    <row r="13" spans="2:21">
      <c r="C13" s="163"/>
    </row>
  </sheetData>
  <mergeCells count="1">
    <mergeCell ref="Q3:U9"/>
  </mergeCells>
  <phoneticPr fontId="1"/>
  <pageMargins left="0.7" right="0.7" top="0.75" bottom="0.75" header="0.3" footer="0.3"/>
  <pageSetup paperSize="9" scale="73" orientation="landscape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1159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13032</v>
      </c>
      <c r="C3" s="29" t="s">
        <v>1979</v>
      </c>
      <c r="D3" s="10">
        <v>400</v>
      </c>
      <c r="E3" s="248">
        <v>1716</v>
      </c>
      <c r="F3" s="462">
        <v>109.2</v>
      </c>
      <c r="G3" s="462">
        <v>134.4</v>
      </c>
      <c r="H3" s="462">
        <v>6.4</v>
      </c>
      <c r="I3" s="461">
        <v>4800</v>
      </c>
      <c r="J3" s="471">
        <v>1.2</v>
      </c>
      <c r="K3" s="472">
        <v>880</v>
      </c>
      <c r="L3" s="473">
        <v>0.08</v>
      </c>
      <c r="M3" s="474">
        <v>1.92</v>
      </c>
      <c r="N3" s="472">
        <v>0</v>
      </c>
      <c r="O3" s="475">
        <v>0</v>
      </c>
      <c r="P3" s="475">
        <v>5.2</v>
      </c>
      <c r="Q3" s="935"/>
      <c r="R3" s="935"/>
      <c r="S3" s="935"/>
      <c r="T3" s="935"/>
      <c r="U3" s="935"/>
    </row>
    <row r="4" spans="2:21">
      <c r="B4" s="10">
        <v>16010</v>
      </c>
      <c r="C4" s="29" t="s">
        <v>56</v>
      </c>
      <c r="D4" s="10">
        <v>200</v>
      </c>
      <c r="E4" s="248">
        <v>146</v>
      </c>
      <c r="F4" s="462">
        <v>0.2</v>
      </c>
      <c r="G4" s="462">
        <v>0</v>
      </c>
      <c r="H4" s="462">
        <v>4</v>
      </c>
      <c r="I4" s="461">
        <v>16</v>
      </c>
      <c r="J4" s="471">
        <v>0.6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10">
        <v>17012</v>
      </c>
      <c r="C5" s="29" t="s">
        <v>0</v>
      </c>
      <c r="D5" s="10">
        <v>5</v>
      </c>
      <c r="E5" s="248">
        <v>0</v>
      </c>
      <c r="F5" s="462">
        <v>0</v>
      </c>
      <c r="G5" s="462">
        <v>0</v>
      </c>
      <c r="H5" s="462">
        <v>0</v>
      </c>
      <c r="I5" s="461">
        <v>1.1000000000000001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4.9550000000000001</v>
      </c>
      <c r="Q5" s="936"/>
      <c r="R5" s="936"/>
      <c r="S5" s="936"/>
      <c r="T5" s="936"/>
      <c r="U5" s="936"/>
    </row>
    <row r="6" spans="2:21">
      <c r="B6" s="10">
        <v>17063</v>
      </c>
      <c r="C6" s="29" t="s">
        <v>2340</v>
      </c>
      <c r="D6" s="10">
        <v>0.05</v>
      </c>
      <c r="E6" s="248">
        <v>0.182</v>
      </c>
      <c r="F6" s="462">
        <v>5.5000000000000005E-3</v>
      </c>
      <c r="G6" s="462">
        <v>3.0000000000000005E-3</v>
      </c>
      <c r="H6" s="462">
        <v>3.3300000000000003E-2</v>
      </c>
      <c r="I6" s="461">
        <v>0.20499999999999999</v>
      </c>
      <c r="J6" s="471">
        <v>0.01</v>
      </c>
      <c r="K6" s="472">
        <v>7.4999999999999997E-3</v>
      </c>
      <c r="L6" s="473">
        <v>5.0000000000000009E-5</v>
      </c>
      <c r="M6" s="474">
        <v>1.2E-4</v>
      </c>
      <c r="N6" s="472">
        <v>0</v>
      </c>
      <c r="O6" s="475">
        <v>0</v>
      </c>
      <c r="P6" s="475">
        <v>1.0000000000000002E-4</v>
      </c>
      <c r="Q6" s="936"/>
      <c r="R6" s="936"/>
      <c r="S6" s="936"/>
      <c r="T6" s="936"/>
      <c r="U6" s="936"/>
    </row>
    <row r="7" spans="2:21">
      <c r="B7" s="10">
        <v>17074</v>
      </c>
      <c r="C7" s="29" t="s">
        <v>121</v>
      </c>
      <c r="D7" s="10">
        <v>0.05</v>
      </c>
      <c r="E7" s="248">
        <v>0.27950000000000003</v>
      </c>
      <c r="F7" s="462">
        <v>2.8500000000000001E-3</v>
      </c>
      <c r="G7" s="462">
        <v>1.925E-2</v>
      </c>
      <c r="H7" s="462">
        <v>2.375E-2</v>
      </c>
      <c r="I7" s="461">
        <v>0.08</v>
      </c>
      <c r="J7" s="471">
        <v>1.25E-3</v>
      </c>
      <c r="K7" s="472">
        <v>5.0000000000000001E-4</v>
      </c>
      <c r="L7" s="473">
        <v>2.5000000000000005E-5</v>
      </c>
      <c r="M7" s="474">
        <v>5.0000000000000009E-5</v>
      </c>
      <c r="N7" s="472">
        <v>0</v>
      </c>
      <c r="O7" s="475">
        <v>0</v>
      </c>
      <c r="P7" s="475">
        <v>0</v>
      </c>
      <c r="Q7" s="936"/>
      <c r="R7" s="936"/>
      <c r="S7" s="936"/>
      <c r="T7" s="936"/>
      <c r="U7" s="936"/>
    </row>
    <row r="8" spans="2:21">
      <c r="B8" s="10">
        <v>2034</v>
      </c>
      <c r="C8" s="29" t="s">
        <v>3</v>
      </c>
      <c r="D8" s="10">
        <v>10</v>
      </c>
      <c r="E8" s="248">
        <v>33</v>
      </c>
      <c r="F8" s="462">
        <v>0.01</v>
      </c>
      <c r="G8" s="462">
        <v>0.01</v>
      </c>
      <c r="H8" s="462">
        <v>8.16</v>
      </c>
      <c r="I8" s="461">
        <v>1</v>
      </c>
      <c r="J8" s="471">
        <v>0.06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936"/>
      <c r="R8" s="936"/>
      <c r="S8" s="936"/>
      <c r="T8" s="936"/>
      <c r="U8" s="936"/>
    </row>
    <row r="9" spans="2:21">
      <c r="B9" s="10">
        <v>16017</v>
      </c>
      <c r="C9" s="29" t="s">
        <v>55</v>
      </c>
      <c r="D9" s="10">
        <v>30</v>
      </c>
      <c r="E9" s="248">
        <v>71.099999999999994</v>
      </c>
      <c r="F9" s="462">
        <v>0</v>
      </c>
      <c r="G9" s="462">
        <v>0</v>
      </c>
      <c r="H9" s="462">
        <v>0</v>
      </c>
      <c r="I9" s="461">
        <v>0</v>
      </c>
      <c r="J9" s="471">
        <v>0</v>
      </c>
      <c r="K9" s="472">
        <v>0</v>
      </c>
      <c r="L9" s="473">
        <v>0</v>
      </c>
      <c r="M9" s="474">
        <v>0</v>
      </c>
      <c r="N9" s="472">
        <v>0</v>
      </c>
      <c r="O9" s="475">
        <v>0</v>
      </c>
      <c r="P9" s="475">
        <v>0</v>
      </c>
      <c r="Q9" s="936"/>
      <c r="R9" s="936"/>
      <c r="S9" s="936"/>
      <c r="T9" s="936"/>
      <c r="U9" s="936"/>
    </row>
    <row r="10" spans="2:21">
      <c r="B10" s="10">
        <v>1031</v>
      </c>
      <c r="C10" s="29" t="s">
        <v>52</v>
      </c>
      <c r="D10" s="10">
        <v>200</v>
      </c>
      <c r="E10" s="248">
        <v>558</v>
      </c>
      <c r="F10" s="462">
        <v>18.8</v>
      </c>
      <c r="G10" s="462">
        <v>2.6</v>
      </c>
      <c r="H10" s="462">
        <v>115</v>
      </c>
      <c r="I10" s="461">
        <v>32</v>
      </c>
      <c r="J10" s="471">
        <v>1.8</v>
      </c>
      <c r="K10" s="472">
        <v>0</v>
      </c>
      <c r="L10" s="473">
        <v>0.16</v>
      </c>
      <c r="M10" s="474">
        <v>0.1</v>
      </c>
      <c r="N10" s="472">
        <v>0</v>
      </c>
      <c r="O10" s="475">
        <v>5.4</v>
      </c>
      <c r="P10" s="475">
        <v>3.2</v>
      </c>
      <c r="Q10" s="936"/>
      <c r="R10" s="936"/>
      <c r="S10" s="936"/>
      <c r="T10" s="936"/>
      <c r="U10" s="936"/>
    </row>
    <row r="11" spans="2:21">
      <c r="B11" s="28"/>
      <c r="C11" s="28" t="s">
        <v>25</v>
      </c>
      <c r="D11" s="256">
        <v>845.09999999999991</v>
      </c>
      <c r="E11" s="257">
        <v>2524.5614999999998</v>
      </c>
      <c r="F11" s="464">
        <v>128.21835000000002</v>
      </c>
      <c r="G11" s="464">
        <v>137.03224999999998</v>
      </c>
      <c r="H11" s="464">
        <v>133.61705000000001</v>
      </c>
      <c r="I11" s="257">
        <v>4850.3850000000002</v>
      </c>
      <c r="J11" s="464">
        <v>3.6712499999999997</v>
      </c>
      <c r="K11" s="465">
        <v>880.00800000000004</v>
      </c>
      <c r="L11" s="466">
        <v>0.24007499999999998</v>
      </c>
      <c r="M11" s="467">
        <v>2.0201699999999998</v>
      </c>
      <c r="N11" s="465">
        <v>0</v>
      </c>
      <c r="O11" s="468">
        <v>5.4</v>
      </c>
      <c r="P11" s="468">
        <v>13.3551</v>
      </c>
      <c r="Q11" s="28"/>
      <c r="R11" s="28"/>
      <c r="S11" s="28"/>
      <c r="T11" s="28"/>
      <c r="U11" s="28"/>
    </row>
    <row r="12" spans="2:21">
      <c r="D12" s="14"/>
      <c r="E12" s="14"/>
      <c r="F12" s="14"/>
      <c r="G12" s="14"/>
    </row>
    <row r="13" spans="2:21">
      <c r="C13" s="10"/>
      <c r="D13" s="17"/>
      <c r="E13" s="18"/>
      <c r="F13" s="17"/>
      <c r="G13" s="18"/>
      <c r="H13" s="768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767"/>
      <c r="I14" s="1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3:16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</sheetData>
  <mergeCells count="1">
    <mergeCell ref="Q3:U10"/>
  </mergeCells>
  <phoneticPr fontId="1"/>
  <pageMargins left="0.7" right="0.7" top="0.75" bottom="0.75" header="0.3" footer="0.3"/>
  <pageSetup paperSize="9" scale="79" orientation="landscape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20.87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1847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1020</v>
      </c>
      <c r="C3" s="469" t="s">
        <v>1174</v>
      </c>
      <c r="D3" s="486">
        <v>350</v>
      </c>
      <c r="E3" s="487">
        <v>1281</v>
      </c>
      <c r="F3" s="488">
        <v>40.950000000000003</v>
      </c>
      <c r="G3" s="488">
        <v>6.3</v>
      </c>
      <c r="H3" s="488">
        <v>250.6</v>
      </c>
      <c r="I3" s="487">
        <v>70</v>
      </c>
      <c r="J3" s="489">
        <v>3.5</v>
      </c>
      <c r="K3" s="490">
        <v>0</v>
      </c>
      <c r="L3" s="491">
        <v>0.35</v>
      </c>
      <c r="M3" s="492">
        <v>0.17499999999999999</v>
      </c>
      <c r="N3" s="490">
        <v>0</v>
      </c>
      <c r="O3" s="493">
        <v>9.4499999999999993</v>
      </c>
      <c r="P3" s="493">
        <v>0</v>
      </c>
      <c r="Q3" s="1010"/>
      <c r="R3" s="996"/>
      <c r="S3" s="996"/>
      <c r="T3" s="996"/>
      <c r="U3" s="996"/>
    </row>
    <row r="4" spans="2:21">
      <c r="B4" s="480">
        <v>17083</v>
      </c>
      <c r="C4" s="470" t="s">
        <v>2341</v>
      </c>
      <c r="D4" s="486">
        <v>6</v>
      </c>
      <c r="E4" s="487">
        <v>18.78</v>
      </c>
      <c r="F4" s="488">
        <v>2.2260000000000004</v>
      </c>
      <c r="G4" s="488">
        <v>0.40799999999999997</v>
      </c>
      <c r="H4" s="488">
        <v>2.5860000000000003</v>
      </c>
      <c r="I4" s="487">
        <v>1.1399999999999999</v>
      </c>
      <c r="J4" s="489">
        <v>0.78</v>
      </c>
      <c r="K4" s="490">
        <v>0</v>
      </c>
      <c r="L4" s="491">
        <v>0.52859999999999996</v>
      </c>
      <c r="M4" s="492">
        <v>0.22320000000000001</v>
      </c>
      <c r="N4" s="490">
        <v>0.06</v>
      </c>
      <c r="O4" s="493">
        <v>1.9560000000000002</v>
      </c>
      <c r="P4" s="493">
        <v>1.7999999999999999E-2</v>
      </c>
      <c r="Q4" s="985"/>
      <c r="R4" s="985"/>
      <c r="S4" s="985"/>
      <c r="T4" s="985"/>
      <c r="U4" s="985"/>
    </row>
    <row r="5" spans="2:21">
      <c r="B5" s="480">
        <v>3003</v>
      </c>
      <c r="C5" s="482" t="s">
        <v>355</v>
      </c>
      <c r="D5" s="486">
        <v>17</v>
      </c>
      <c r="E5" s="487">
        <v>65.28</v>
      </c>
      <c r="F5" s="488">
        <v>0</v>
      </c>
      <c r="G5" s="488">
        <v>0</v>
      </c>
      <c r="H5" s="488">
        <v>16.864000000000001</v>
      </c>
      <c r="I5" s="487">
        <v>0.17</v>
      </c>
      <c r="J5" s="489">
        <v>0</v>
      </c>
      <c r="K5" s="490">
        <v>0</v>
      </c>
      <c r="L5" s="491">
        <v>0</v>
      </c>
      <c r="M5" s="492">
        <v>0</v>
      </c>
      <c r="N5" s="490">
        <v>0</v>
      </c>
      <c r="O5" s="493">
        <v>0</v>
      </c>
      <c r="P5" s="493">
        <v>0</v>
      </c>
      <c r="Q5" s="985"/>
      <c r="R5" s="985"/>
      <c r="S5" s="985"/>
      <c r="T5" s="985"/>
      <c r="U5" s="985"/>
    </row>
    <row r="6" spans="2:21">
      <c r="B6" s="480">
        <v>17012</v>
      </c>
      <c r="C6" s="476" t="s">
        <v>353</v>
      </c>
      <c r="D6" s="486">
        <v>6</v>
      </c>
      <c r="E6" s="487">
        <v>0</v>
      </c>
      <c r="F6" s="488">
        <v>0</v>
      </c>
      <c r="G6" s="488">
        <v>0</v>
      </c>
      <c r="H6" s="488">
        <v>0</v>
      </c>
      <c r="I6" s="487">
        <v>1.32</v>
      </c>
      <c r="J6" s="489">
        <v>0</v>
      </c>
      <c r="K6" s="490">
        <v>0</v>
      </c>
      <c r="L6" s="491">
        <v>0</v>
      </c>
      <c r="M6" s="492">
        <v>0</v>
      </c>
      <c r="N6" s="490">
        <v>0</v>
      </c>
      <c r="O6" s="493">
        <v>0</v>
      </c>
      <c r="P6" s="493">
        <v>5.9459999999999988</v>
      </c>
      <c r="Q6" s="985"/>
      <c r="R6" s="985"/>
      <c r="S6" s="985"/>
      <c r="T6" s="985"/>
      <c r="U6" s="985"/>
    </row>
    <row r="7" spans="2:21">
      <c r="B7" s="480">
        <v>14018</v>
      </c>
      <c r="C7" s="476" t="s">
        <v>637</v>
      </c>
      <c r="D7" s="457">
        <v>17</v>
      </c>
      <c r="E7" s="487">
        <v>129.71</v>
      </c>
      <c r="F7" s="488">
        <v>8.5000000000000006E-2</v>
      </c>
      <c r="G7" s="488">
        <v>14.11</v>
      </c>
      <c r="H7" s="488">
        <v>3.4000000000000002E-2</v>
      </c>
      <c r="I7" s="487">
        <v>2.38</v>
      </c>
      <c r="J7" s="489">
        <v>6.8000000000000005E-2</v>
      </c>
      <c r="K7" s="490">
        <v>134.30000000000001</v>
      </c>
      <c r="L7" s="491">
        <v>0</v>
      </c>
      <c r="M7" s="492">
        <v>5.1000000000000004E-3</v>
      </c>
      <c r="N7" s="490">
        <v>0</v>
      </c>
      <c r="O7" s="493">
        <v>0</v>
      </c>
      <c r="P7" s="493">
        <v>0</v>
      </c>
      <c r="Q7" s="986"/>
      <c r="R7" s="986"/>
      <c r="S7" s="986"/>
      <c r="T7" s="986"/>
      <c r="U7" s="986"/>
    </row>
    <row r="8" spans="2:21">
      <c r="B8" s="483"/>
      <c r="C8" s="484" t="s">
        <v>895</v>
      </c>
      <c r="D8" s="485">
        <v>396</v>
      </c>
      <c r="E8" s="494">
        <v>1494.77</v>
      </c>
      <c r="F8" s="495">
        <v>43.260999999999996</v>
      </c>
      <c r="G8" s="495">
        <v>20.817999999999998</v>
      </c>
      <c r="H8" s="495">
        <v>270.08399999999995</v>
      </c>
      <c r="I8" s="494">
        <v>75.010000000000005</v>
      </c>
      <c r="J8" s="495">
        <v>4.3479999999999999</v>
      </c>
      <c r="K8" s="496">
        <v>134.30000000000001</v>
      </c>
      <c r="L8" s="497">
        <v>0.87859999999999994</v>
      </c>
      <c r="M8" s="498">
        <v>0.40329999999999999</v>
      </c>
      <c r="N8" s="496">
        <v>0.06</v>
      </c>
      <c r="O8" s="499">
        <v>11.406000000000001</v>
      </c>
      <c r="P8" s="499">
        <v>5.9639999999999986</v>
      </c>
      <c r="Q8" s="485"/>
      <c r="R8" s="485"/>
      <c r="S8" s="485"/>
      <c r="T8" s="485"/>
      <c r="U8" s="485"/>
    </row>
  </sheetData>
  <mergeCells count="1">
    <mergeCell ref="Q3:U7"/>
  </mergeCells>
  <phoneticPr fontId="1"/>
  <pageMargins left="0.7" right="0.7" top="0.75" bottom="0.75" header="0.3" footer="0.3"/>
  <pageSetup paperSize="9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15.2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1922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1026</v>
      </c>
      <c r="C3" s="756" t="s">
        <v>1848</v>
      </c>
      <c r="D3" s="459">
        <v>50</v>
      </c>
      <c r="E3" s="461">
        <v>132</v>
      </c>
      <c r="F3" s="462">
        <v>4.6500000000000004</v>
      </c>
      <c r="G3" s="462">
        <v>2.2000000000000002</v>
      </c>
      <c r="H3" s="462">
        <v>23.35</v>
      </c>
      <c r="I3" s="461">
        <v>14.5</v>
      </c>
      <c r="J3" s="471">
        <v>0.3</v>
      </c>
      <c r="K3" s="472">
        <v>0</v>
      </c>
      <c r="L3" s="473">
        <v>3.5000000000000003E-2</v>
      </c>
      <c r="M3" s="474">
        <v>0.02</v>
      </c>
      <c r="N3" s="472">
        <v>0</v>
      </c>
      <c r="O3" s="475">
        <v>1.1499999999999999</v>
      </c>
      <c r="P3" s="475">
        <v>0.65</v>
      </c>
      <c r="Q3" s="985"/>
      <c r="R3" s="985"/>
      <c r="S3" s="985"/>
      <c r="T3" s="985"/>
      <c r="U3" s="985"/>
    </row>
    <row r="4" spans="2:21">
      <c r="B4" s="480">
        <v>12004</v>
      </c>
      <c r="C4" s="757" t="s">
        <v>356</v>
      </c>
      <c r="D4" s="459">
        <v>30</v>
      </c>
      <c r="E4" s="461">
        <v>45.3</v>
      </c>
      <c r="F4" s="462">
        <v>3.69</v>
      </c>
      <c r="G4" s="462">
        <v>3.09</v>
      </c>
      <c r="H4" s="462">
        <v>0.09</v>
      </c>
      <c r="I4" s="461">
        <v>15.3</v>
      </c>
      <c r="J4" s="471">
        <v>0.54</v>
      </c>
      <c r="K4" s="472">
        <v>45</v>
      </c>
      <c r="L4" s="473">
        <v>1.7999999999999999E-2</v>
      </c>
      <c r="M4" s="474">
        <v>0.129</v>
      </c>
      <c r="N4" s="472">
        <v>0</v>
      </c>
      <c r="O4" s="475">
        <v>0</v>
      </c>
      <c r="P4" s="475">
        <v>0.12</v>
      </c>
      <c r="Q4" s="985"/>
      <c r="R4" s="985"/>
      <c r="S4" s="985"/>
      <c r="T4" s="985"/>
      <c r="U4" s="985"/>
    </row>
    <row r="5" spans="2:21">
      <c r="B5" s="480">
        <v>3003</v>
      </c>
      <c r="C5" s="756" t="s">
        <v>355</v>
      </c>
      <c r="D5" s="459">
        <v>10</v>
      </c>
      <c r="E5" s="461">
        <v>38.4</v>
      </c>
      <c r="F5" s="462">
        <v>0</v>
      </c>
      <c r="G5" s="462">
        <v>0</v>
      </c>
      <c r="H5" s="462">
        <v>9.92</v>
      </c>
      <c r="I5" s="461">
        <v>0.1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85"/>
      <c r="R5" s="985"/>
      <c r="S5" s="985"/>
      <c r="T5" s="985"/>
      <c r="U5" s="985"/>
    </row>
    <row r="6" spans="2:21">
      <c r="B6" s="480">
        <v>13003</v>
      </c>
      <c r="C6" s="758" t="s">
        <v>621</v>
      </c>
      <c r="D6" s="459">
        <v>25</v>
      </c>
      <c r="E6" s="461">
        <v>16.75</v>
      </c>
      <c r="F6" s="462">
        <v>0.82499999999999996</v>
      </c>
      <c r="G6" s="462">
        <v>0.95</v>
      </c>
      <c r="H6" s="462">
        <v>1.2</v>
      </c>
      <c r="I6" s="461">
        <v>27.5</v>
      </c>
      <c r="J6" s="471">
        <v>0</v>
      </c>
      <c r="K6" s="472">
        <v>9.5</v>
      </c>
      <c r="L6" s="473">
        <v>0.01</v>
      </c>
      <c r="M6" s="474">
        <v>3.7499999999999999E-2</v>
      </c>
      <c r="N6" s="472">
        <v>0.25</v>
      </c>
      <c r="O6" s="475">
        <v>0</v>
      </c>
      <c r="P6" s="475">
        <v>2.5000000000000001E-2</v>
      </c>
      <c r="Q6" s="985"/>
      <c r="R6" s="985"/>
      <c r="S6" s="985"/>
      <c r="T6" s="985"/>
      <c r="U6" s="985"/>
    </row>
    <row r="7" spans="2:21">
      <c r="B7" s="480">
        <v>14017</v>
      </c>
      <c r="C7" s="759" t="s">
        <v>1173</v>
      </c>
      <c r="D7" s="745">
        <v>5</v>
      </c>
      <c r="E7" s="461">
        <v>37.25</v>
      </c>
      <c r="F7" s="462">
        <v>0.03</v>
      </c>
      <c r="G7" s="462">
        <v>4.05</v>
      </c>
      <c r="H7" s="462">
        <v>0.01</v>
      </c>
      <c r="I7" s="461">
        <v>0.75</v>
      </c>
      <c r="J7" s="471">
        <v>5.0000000000000001E-3</v>
      </c>
      <c r="K7" s="472">
        <v>25.5</v>
      </c>
      <c r="L7" s="473">
        <v>5.0000000000000001E-4</v>
      </c>
      <c r="M7" s="474">
        <v>1.5E-3</v>
      </c>
      <c r="N7" s="472">
        <v>0</v>
      </c>
      <c r="O7" s="475">
        <v>0</v>
      </c>
      <c r="P7" s="475">
        <v>9.5000000000000001E-2</v>
      </c>
      <c r="Q7" s="986"/>
      <c r="R7" s="986"/>
      <c r="S7" s="986"/>
      <c r="T7" s="986"/>
      <c r="U7" s="986"/>
    </row>
    <row r="8" spans="2:21">
      <c r="B8" s="483"/>
      <c r="C8" s="760" t="s">
        <v>895</v>
      </c>
      <c r="D8" s="460">
        <v>120</v>
      </c>
      <c r="E8" s="463">
        <v>269.7</v>
      </c>
      <c r="F8" s="464">
        <v>9.1950000000000003</v>
      </c>
      <c r="G8" s="464">
        <v>10.29</v>
      </c>
      <c r="H8" s="464">
        <v>34.57</v>
      </c>
      <c r="I8" s="463">
        <v>58.15</v>
      </c>
      <c r="J8" s="464">
        <v>0.84499999999999997</v>
      </c>
      <c r="K8" s="465">
        <v>80</v>
      </c>
      <c r="L8" s="466">
        <v>6.3500000000000001E-2</v>
      </c>
      <c r="M8" s="467">
        <v>0.188</v>
      </c>
      <c r="N8" s="465">
        <v>0.25</v>
      </c>
      <c r="O8" s="468">
        <v>1.1499999999999999</v>
      </c>
      <c r="P8" s="468">
        <v>0.89</v>
      </c>
      <c r="Q8" s="78" t="s">
        <v>1717</v>
      </c>
      <c r="R8" s="78" t="s">
        <v>1717</v>
      </c>
      <c r="S8" s="78" t="s">
        <v>1717</v>
      </c>
      <c r="T8" s="78" t="s">
        <v>1717</v>
      </c>
      <c r="U8" s="78" t="s">
        <v>2346</v>
      </c>
    </row>
    <row r="19" spans="18:18">
      <c r="R19" s="746"/>
    </row>
  </sheetData>
  <mergeCells count="1">
    <mergeCell ref="Q3:U7"/>
  </mergeCells>
  <phoneticPr fontId="1"/>
  <pageMargins left="0.7" right="0.7" top="0.75" bottom="0.75" header="0.3" footer="0.3"/>
  <pageSetup paperSize="9"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20.7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1923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1026</v>
      </c>
      <c r="C3" s="481" t="s">
        <v>1849</v>
      </c>
      <c r="D3" s="486">
        <v>100</v>
      </c>
      <c r="E3" s="487">
        <v>264</v>
      </c>
      <c r="F3" s="488">
        <v>9.3000000000000007</v>
      </c>
      <c r="G3" s="488">
        <v>4.4000000000000004</v>
      </c>
      <c r="H3" s="488">
        <v>46.7</v>
      </c>
      <c r="I3" s="487">
        <v>29</v>
      </c>
      <c r="J3" s="489">
        <v>0.6</v>
      </c>
      <c r="K3" s="490">
        <v>0</v>
      </c>
      <c r="L3" s="491">
        <v>7.0000000000000007E-2</v>
      </c>
      <c r="M3" s="492">
        <v>0.04</v>
      </c>
      <c r="N3" s="490">
        <v>0</v>
      </c>
      <c r="O3" s="493">
        <v>2.2999999999999998</v>
      </c>
      <c r="P3" s="493">
        <v>1.3</v>
      </c>
      <c r="Q3" s="985"/>
      <c r="R3" s="985"/>
      <c r="S3" s="985"/>
      <c r="T3" s="985"/>
      <c r="U3" s="985"/>
    </row>
    <row r="4" spans="2:21">
      <c r="B4" s="480">
        <v>14017</v>
      </c>
      <c r="C4" s="481" t="s">
        <v>1850</v>
      </c>
      <c r="D4" s="500">
        <v>10</v>
      </c>
      <c r="E4" s="487">
        <v>74.5</v>
      </c>
      <c r="F4" s="488">
        <v>0.06</v>
      </c>
      <c r="G4" s="488">
        <v>8.1</v>
      </c>
      <c r="H4" s="488">
        <v>0.02</v>
      </c>
      <c r="I4" s="487">
        <v>1.5</v>
      </c>
      <c r="J4" s="489">
        <v>0.01</v>
      </c>
      <c r="K4" s="490">
        <v>51</v>
      </c>
      <c r="L4" s="491">
        <v>1E-3</v>
      </c>
      <c r="M4" s="492">
        <v>3.0000000000000001E-3</v>
      </c>
      <c r="N4" s="490">
        <v>0</v>
      </c>
      <c r="O4" s="493">
        <v>0</v>
      </c>
      <c r="P4" s="493">
        <v>0.19</v>
      </c>
      <c r="Q4" s="985"/>
      <c r="R4" s="985"/>
      <c r="S4" s="985"/>
      <c r="T4" s="985"/>
      <c r="U4" s="985"/>
    </row>
    <row r="5" spans="2:21">
      <c r="B5" s="480">
        <v>17036</v>
      </c>
      <c r="C5" s="482" t="s">
        <v>1851</v>
      </c>
      <c r="D5" s="486">
        <v>40</v>
      </c>
      <c r="E5" s="487">
        <v>47.6</v>
      </c>
      <c r="F5" s="488">
        <v>0.68</v>
      </c>
      <c r="G5" s="488">
        <v>0</v>
      </c>
      <c r="H5" s="488">
        <v>10.96</v>
      </c>
      <c r="I5" s="487">
        <v>6.8</v>
      </c>
      <c r="J5" s="489">
        <v>0.28000000000000003</v>
      </c>
      <c r="K5" s="490">
        <v>22.4</v>
      </c>
      <c r="L5" s="491">
        <v>3.2000000000000001E-2</v>
      </c>
      <c r="M5" s="492">
        <v>1.6E-2</v>
      </c>
      <c r="N5" s="490">
        <v>3.6</v>
      </c>
      <c r="O5" s="493">
        <v>0.72</v>
      </c>
      <c r="P5" s="493">
        <v>1.32</v>
      </c>
      <c r="Q5" s="985"/>
      <c r="R5" s="985"/>
      <c r="S5" s="985"/>
      <c r="T5" s="985"/>
      <c r="U5" s="985"/>
    </row>
    <row r="6" spans="2:21">
      <c r="B6" s="480">
        <v>17001</v>
      </c>
      <c r="C6" s="476" t="s">
        <v>1852</v>
      </c>
      <c r="D6" s="486">
        <v>10</v>
      </c>
      <c r="E6" s="487">
        <v>11.7</v>
      </c>
      <c r="F6" s="488">
        <v>0.1</v>
      </c>
      <c r="G6" s="488">
        <v>0.01</v>
      </c>
      <c r="H6" s="488">
        <v>2.68</v>
      </c>
      <c r="I6" s="487">
        <v>5.8</v>
      </c>
      <c r="J6" s="489">
        <v>0.16</v>
      </c>
      <c r="K6" s="490">
        <v>0.4</v>
      </c>
      <c r="L6" s="491">
        <v>1E-3</v>
      </c>
      <c r="M6" s="492">
        <v>2E-3</v>
      </c>
      <c r="N6" s="490">
        <v>0</v>
      </c>
      <c r="O6" s="493">
        <v>0.05</v>
      </c>
      <c r="P6" s="493">
        <v>0.84</v>
      </c>
      <c r="Q6" s="985"/>
      <c r="R6" s="985"/>
      <c r="S6" s="985"/>
      <c r="T6" s="985"/>
      <c r="U6" s="985"/>
    </row>
    <row r="7" spans="2:21">
      <c r="B7" s="480">
        <v>11123</v>
      </c>
      <c r="C7" s="476" t="s">
        <v>1924</v>
      </c>
      <c r="D7" s="486">
        <v>80</v>
      </c>
      <c r="E7" s="487">
        <v>210.4</v>
      </c>
      <c r="F7" s="488">
        <v>15.44</v>
      </c>
      <c r="G7" s="488">
        <v>15.36</v>
      </c>
      <c r="H7" s="488">
        <v>0.16</v>
      </c>
      <c r="I7" s="487">
        <v>3.2</v>
      </c>
      <c r="J7" s="489">
        <v>0.24</v>
      </c>
      <c r="K7" s="490">
        <v>4.8</v>
      </c>
      <c r="L7" s="491">
        <v>0.55199999999999994</v>
      </c>
      <c r="M7" s="492">
        <v>0.12</v>
      </c>
      <c r="N7" s="490">
        <v>0.8</v>
      </c>
      <c r="O7" s="493">
        <v>0</v>
      </c>
      <c r="P7" s="493">
        <v>0.08</v>
      </c>
      <c r="Q7" s="985"/>
      <c r="R7" s="985"/>
      <c r="S7" s="985"/>
      <c r="T7" s="985"/>
      <c r="U7" s="985"/>
    </row>
    <row r="8" spans="2:21">
      <c r="B8" s="480">
        <v>17012</v>
      </c>
      <c r="C8" s="476" t="s">
        <v>0</v>
      </c>
      <c r="D8" s="486">
        <v>1</v>
      </c>
      <c r="E8" s="487">
        <v>0</v>
      </c>
      <c r="F8" s="488">
        <v>0</v>
      </c>
      <c r="G8" s="488">
        <v>0</v>
      </c>
      <c r="H8" s="488">
        <v>0</v>
      </c>
      <c r="I8" s="487">
        <v>0.22</v>
      </c>
      <c r="J8" s="489">
        <v>0</v>
      </c>
      <c r="K8" s="490">
        <v>0</v>
      </c>
      <c r="L8" s="491">
        <v>0</v>
      </c>
      <c r="M8" s="492">
        <v>0</v>
      </c>
      <c r="N8" s="490">
        <v>0</v>
      </c>
      <c r="O8" s="493">
        <v>0</v>
      </c>
      <c r="P8" s="493">
        <v>0.99099999999999999</v>
      </c>
      <c r="Q8" s="985"/>
      <c r="R8" s="985"/>
      <c r="S8" s="985"/>
      <c r="T8" s="985"/>
      <c r="U8" s="985"/>
    </row>
    <row r="9" spans="2:21">
      <c r="B9" s="480">
        <v>1015</v>
      </c>
      <c r="C9" s="476" t="s">
        <v>636</v>
      </c>
      <c r="D9" s="457">
        <v>12</v>
      </c>
      <c r="E9" s="487">
        <v>44.16</v>
      </c>
      <c r="F9" s="488">
        <v>0.96</v>
      </c>
      <c r="G9" s="488">
        <v>0.20399999999999999</v>
      </c>
      <c r="H9" s="488">
        <v>9.1080000000000005</v>
      </c>
      <c r="I9" s="487">
        <v>2.76</v>
      </c>
      <c r="J9" s="489">
        <v>7.1999999999999995E-2</v>
      </c>
      <c r="K9" s="490">
        <v>0</v>
      </c>
      <c r="L9" s="491">
        <v>1.5600000000000001E-2</v>
      </c>
      <c r="M9" s="492">
        <v>4.7999999999999996E-3</v>
      </c>
      <c r="N9" s="490">
        <v>0</v>
      </c>
      <c r="O9" s="493">
        <v>0.3</v>
      </c>
      <c r="P9" s="493">
        <v>0</v>
      </c>
      <c r="Q9" s="985"/>
      <c r="R9" s="985"/>
      <c r="S9" s="985"/>
      <c r="T9" s="985"/>
      <c r="U9" s="985"/>
    </row>
    <row r="10" spans="2:21">
      <c r="B10" s="480">
        <v>12004</v>
      </c>
      <c r="C10" s="476" t="s">
        <v>356</v>
      </c>
      <c r="D10" s="457">
        <v>30</v>
      </c>
      <c r="E10" s="487">
        <v>45.3</v>
      </c>
      <c r="F10" s="488">
        <v>3.69</v>
      </c>
      <c r="G10" s="488">
        <v>3.09</v>
      </c>
      <c r="H10" s="488">
        <v>0.09</v>
      </c>
      <c r="I10" s="487">
        <v>15.3</v>
      </c>
      <c r="J10" s="489">
        <v>0.54</v>
      </c>
      <c r="K10" s="490">
        <v>45</v>
      </c>
      <c r="L10" s="491">
        <v>1.7999999999999999E-2</v>
      </c>
      <c r="M10" s="492">
        <v>0.129</v>
      </c>
      <c r="N10" s="490">
        <v>0</v>
      </c>
      <c r="O10" s="493">
        <v>0</v>
      </c>
      <c r="P10" s="493">
        <v>0.12</v>
      </c>
      <c r="Q10" s="985"/>
      <c r="R10" s="985"/>
      <c r="S10" s="985"/>
      <c r="T10" s="985"/>
      <c r="U10" s="985"/>
    </row>
    <row r="11" spans="2:21">
      <c r="B11" s="480">
        <v>1079</v>
      </c>
      <c r="C11" s="476" t="s">
        <v>1853</v>
      </c>
      <c r="D11" s="457">
        <v>30</v>
      </c>
      <c r="E11" s="487">
        <v>111.9</v>
      </c>
      <c r="F11" s="488">
        <v>4.38</v>
      </c>
      <c r="G11" s="488">
        <v>2.04</v>
      </c>
      <c r="H11" s="488">
        <v>19.02</v>
      </c>
      <c r="I11" s="487">
        <v>9.9</v>
      </c>
      <c r="J11" s="489">
        <v>0.42</v>
      </c>
      <c r="K11" s="490">
        <v>0</v>
      </c>
      <c r="L11" s="491">
        <v>4.4999999999999998E-2</v>
      </c>
      <c r="M11" s="492">
        <v>8.9999999999999993E-3</v>
      </c>
      <c r="N11" s="490">
        <v>0</v>
      </c>
      <c r="O11" s="493">
        <v>1.2</v>
      </c>
      <c r="P11" s="493">
        <v>0.36</v>
      </c>
      <c r="Q11" s="985"/>
      <c r="R11" s="985"/>
      <c r="S11" s="985"/>
      <c r="T11" s="985"/>
      <c r="U11" s="985"/>
    </row>
    <row r="12" spans="2:21">
      <c r="B12" s="480">
        <v>14006</v>
      </c>
      <c r="C12" s="476" t="s">
        <v>620</v>
      </c>
      <c r="D12" s="457">
        <v>10</v>
      </c>
      <c r="E12" s="487">
        <v>92.1</v>
      </c>
      <c r="F12" s="488">
        <v>0</v>
      </c>
      <c r="G12" s="488">
        <v>10</v>
      </c>
      <c r="H12" s="488">
        <v>0</v>
      </c>
      <c r="I12" s="487">
        <v>0</v>
      </c>
      <c r="J12" s="489">
        <v>0</v>
      </c>
      <c r="K12" s="490">
        <v>0</v>
      </c>
      <c r="L12" s="491">
        <v>0</v>
      </c>
      <c r="M12" s="492">
        <v>0</v>
      </c>
      <c r="N12" s="490">
        <v>0</v>
      </c>
      <c r="O12" s="493">
        <v>0</v>
      </c>
      <c r="P12" s="493">
        <v>0</v>
      </c>
      <c r="Q12" s="985"/>
      <c r="R12" s="985"/>
      <c r="S12" s="985"/>
      <c r="T12" s="985"/>
      <c r="U12" s="985"/>
    </row>
    <row r="13" spans="2:21">
      <c r="B13" s="480">
        <v>6312</v>
      </c>
      <c r="C13" s="476" t="s">
        <v>1854</v>
      </c>
      <c r="D13" s="457">
        <v>10</v>
      </c>
      <c r="E13" s="487">
        <v>1.2</v>
      </c>
      <c r="F13" s="488">
        <v>0.06</v>
      </c>
      <c r="G13" s="488">
        <v>0.01</v>
      </c>
      <c r="H13" s="488">
        <v>0.28000000000000003</v>
      </c>
      <c r="I13" s="487">
        <v>1.9</v>
      </c>
      <c r="J13" s="489">
        <v>0.03</v>
      </c>
      <c r="K13" s="490">
        <v>2</v>
      </c>
      <c r="L13" s="491">
        <v>5.0000000000000001E-3</v>
      </c>
      <c r="M13" s="492">
        <v>3.0000000000000001E-3</v>
      </c>
      <c r="N13" s="490">
        <v>0.5</v>
      </c>
      <c r="O13" s="493">
        <v>0.11</v>
      </c>
      <c r="P13" s="493">
        <v>0</v>
      </c>
      <c r="Q13" s="985"/>
      <c r="R13" s="985"/>
      <c r="S13" s="985"/>
      <c r="T13" s="985"/>
      <c r="U13" s="985"/>
    </row>
    <row r="14" spans="2:21">
      <c r="B14" s="480">
        <v>6239</v>
      </c>
      <c r="C14" s="476" t="s">
        <v>1855</v>
      </c>
      <c r="D14" s="457">
        <v>3</v>
      </c>
      <c r="E14" s="487">
        <v>1.32</v>
      </c>
      <c r="F14" s="488">
        <v>0.11100000000000002</v>
      </c>
      <c r="G14" s="488">
        <v>2.0999999999999998E-2</v>
      </c>
      <c r="H14" s="488">
        <v>0.24599999999999997</v>
      </c>
      <c r="I14" s="487">
        <v>8.6999999999999993</v>
      </c>
      <c r="J14" s="489">
        <v>0.22500000000000001</v>
      </c>
      <c r="K14" s="490">
        <v>18.600000000000001</v>
      </c>
      <c r="L14" s="491">
        <v>3.5999999999999999E-3</v>
      </c>
      <c r="M14" s="492">
        <v>7.1999999999999998E-3</v>
      </c>
      <c r="N14" s="490">
        <v>3.6</v>
      </c>
      <c r="O14" s="493">
        <v>0.20399999999999999</v>
      </c>
      <c r="P14" s="493">
        <v>0</v>
      </c>
      <c r="Q14" s="986"/>
      <c r="R14" s="986"/>
      <c r="S14" s="986"/>
      <c r="T14" s="986"/>
      <c r="U14" s="986"/>
    </row>
    <row r="15" spans="2:21">
      <c r="B15" s="483"/>
      <c r="C15" s="484" t="s">
        <v>1846</v>
      </c>
      <c r="D15" s="485">
        <v>336</v>
      </c>
      <c r="E15" s="494">
        <v>904.18</v>
      </c>
      <c r="F15" s="495">
        <v>34.780999999999999</v>
      </c>
      <c r="G15" s="495">
        <v>43.234999999999999</v>
      </c>
      <c r="H15" s="495">
        <v>89.263999999999996</v>
      </c>
      <c r="I15" s="494">
        <v>85.08</v>
      </c>
      <c r="J15" s="495">
        <v>2.577</v>
      </c>
      <c r="K15" s="496">
        <v>144.19999999999999</v>
      </c>
      <c r="L15" s="497">
        <v>0.74319999999999997</v>
      </c>
      <c r="M15" s="498">
        <v>0.33399999999999996</v>
      </c>
      <c r="N15" s="496">
        <v>8.5</v>
      </c>
      <c r="O15" s="499">
        <v>4.8839999999999995</v>
      </c>
      <c r="P15" s="499">
        <v>5.2010000000000005</v>
      </c>
      <c r="Q15" s="485">
        <v>1</v>
      </c>
      <c r="R15" s="485">
        <v>1</v>
      </c>
      <c r="S15" s="485">
        <v>0</v>
      </c>
      <c r="T15" s="485">
        <v>0</v>
      </c>
      <c r="U15" s="485">
        <v>0</v>
      </c>
    </row>
  </sheetData>
  <mergeCells count="1">
    <mergeCell ref="Q3:U14"/>
  </mergeCells>
  <phoneticPr fontId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1:21">
      <c r="B1" t="s">
        <v>642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169" customFormat="1">
      <c r="A3" s="478"/>
      <c r="B3" s="275">
        <v>17020</v>
      </c>
      <c r="C3" s="189" t="s">
        <v>641</v>
      </c>
      <c r="D3" s="276">
        <v>150</v>
      </c>
      <c r="E3" s="277">
        <v>6</v>
      </c>
      <c r="F3" s="278">
        <v>0.15</v>
      </c>
      <c r="G3" s="278">
        <v>0</v>
      </c>
      <c r="H3" s="278">
        <v>1.35</v>
      </c>
      <c r="I3" s="277">
        <v>4.5</v>
      </c>
      <c r="J3" s="278">
        <v>0</v>
      </c>
      <c r="K3" s="279">
        <v>0</v>
      </c>
      <c r="L3" s="280">
        <v>0</v>
      </c>
      <c r="M3" s="280">
        <v>0</v>
      </c>
      <c r="N3" s="277">
        <v>0</v>
      </c>
      <c r="O3" s="278">
        <v>0</v>
      </c>
      <c r="P3" s="278">
        <v>0.3</v>
      </c>
      <c r="Q3" s="952"/>
      <c r="R3" s="952"/>
      <c r="S3" s="952"/>
      <c r="T3" s="952"/>
      <c r="U3" s="952"/>
    </row>
    <row r="4" spans="1:21" s="169" customFormat="1">
      <c r="A4" s="478"/>
      <c r="B4" s="275">
        <v>17019</v>
      </c>
      <c r="C4" s="274" t="s">
        <v>160</v>
      </c>
      <c r="D4" s="276">
        <v>150</v>
      </c>
      <c r="E4" s="277">
        <v>4.5</v>
      </c>
      <c r="F4" s="278">
        <v>0.75</v>
      </c>
      <c r="G4" s="278">
        <v>0.15</v>
      </c>
      <c r="H4" s="278">
        <v>0</v>
      </c>
      <c r="I4" s="277">
        <v>3</v>
      </c>
      <c r="J4" s="278">
        <v>0</v>
      </c>
      <c r="K4" s="279">
        <v>0</v>
      </c>
      <c r="L4" s="280">
        <v>1.4999999999999999E-2</v>
      </c>
      <c r="M4" s="280">
        <v>1.4999999999999999E-2</v>
      </c>
      <c r="N4" s="277">
        <v>0</v>
      </c>
      <c r="O4" s="278">
        <v>0</v>
      </c>
      <c r="P4" s="278">
        <v>0.15</v>
      </c>
      <c r="Q4" s="952"/>
      <c r="R4" s="952"/>
      <c r="S4" s="952"/>
      <c r="T4" s="952"/>
      <c r="U4" s="952"/>
    </row>
    <row r="5" spans="1:21" s="169" customFormat="1">
      <c r="A5" s="478"/>
      <c r="B5" s="275">
        <v>17021</v>
      </c>
      <c r="C5" s="189" t="s">
        <v>174</v>
      </c>
      <c r="D5" s="276">
        <v>150</v>
      </c>
      <c r="E5" s="277">
        <v>3</v>
      </c>
      <c r="F5" s="278">
        <v>0.45</v>
      </c>
      <c r="G5" s="278">
        <v>0</v>
      </c>
      <c r="H5" s="278">
        <v>0.45</v>
      </c>
      <c r="I5" s="277">
        <v>4.5</v>
      </c>
      <c r="J5" s="278">
        <v>0</v>
      </c>
      <c r="K5" s="279">
        <v>0</v>
      </c>
      <c r="L5" s="280">
        <v>1.4999999999999999E-2</v>
      </c>
      <c r="M5" s="280">
        <v>1.4999999999999999E-2</v>
      </c>
      <c r="N5" s="277">
        <v>0</v>
      </c>
      <c r="O5" s="278">
        <v>0</v>
      </c>
      <c r="P5" s="278">
        <v>0.15</v>
      </c>
      <c r="Q5" s="952"/>
      <c r="R5" s="952"/>
      <c r="S5" s="952"/>
      <c r="T5" s="952"/>
      <c r="U5" s="952"/>
    </row>
    <row r="6" spans="1:21" s="169" customFormat="1">
      <c r="A6" s="478"/>
      <c r="B6" s="281">
        <v>17023</v>
      </c>
      <c r="C6" s="282" t="s">
        <v>640</v>
      </c>
      <c r="D6" s="283">
        <v>150</v>
      </c>
      <c r="E6" s="284">
        <v>1.5</v>
      </c>
      <c r="F6" s="285">
        <v>0.15</v>
      </c>
      <c r="G6" s="285">
        <v>0.15</v>
      </c>
      <c r="H6" s="285">
        <v>0</v>
      </c>
      <c r="I6" s="284">
        <v>4.5</v>
      </c>
      <c r="J6" s="285">
        <v>0</v>
      </c>
      <c r="K6" s="286">
        <v>0</v>
      </c>
      <c r="L6" s="287">
        <v>1.4999999999999999E-2</v>
      </c>
      <c r="M6" s="287">
        <v>0</v>
      </c>
      <c r="N6" s="284">
        <v>0</v>
      </c>
      <c r="O6" s="285">
        <v>0</v>
      </c>
      <c r="P6" s="285">
        <v>0.15</v>
      </c>
      <c r="Q6" s="953"/>
      <c r="R6" s="953"/>
      <c r="S6" s="953"/>
      <c r="T6" s="953"/>
      <c r="U6" s="953"/>
    </row>
    <row r="7" spans="1:21">
      <c r="B7" s="28"/>
      <c r="C7" s="245"/>
      <c r="D7" s="14"/>
      <c r="E7" s="14"/>
      <c r="F7" s="14"/>
      <c r="G7" s="14"/>
      <c r="Q7">
        <v>0</v>
      </c>
      <c r="R7">
        <v>0</v>
      </c>
      <c r="S7" s="28">
        <v>0</v>
      </c>
      <c r="T7" s="28">
        <v>0</v>
      </c>
      <c r="U7" s="28">
        <v>0</v>
      </c>
    </row>
    <row r="8" spans="1:21">
      <c r="C8" s="10"/>
      <c r="D8" s="17"/>
      <c r="E8" s="18"/>
      <c r="F8" s="17"/>
      <c r="G8" s="18"/>
      <c r="H8" s="11"/>
      <c r="I8" s="12"/>
      <c r="J8" s="12"/>
      <c r="K8" s="12"/>
      <c r="L8" s="12"/>
      <c r="M8" s="12"/>
      <c r="N8" s="12"/>
      <c r="O8" s="12"/>
      <c r="P8" s="12"/>
    </row>
    <row r="9" spans="1:21">
      <c r="C9" s="10"/>
      <c r="D9" s="1"/>
      <c r="E9" s="12"/>
      <c r="F9" s="12"/>
      <c r="G9" s="12"/>
      <c r="H9" s="12"/>
      <c r="I9" s="1"/>
      <c r="J9" s="12"/>
      <c r="K9" s="12"/>
      <c r="L9" s="12"/>
      <c r="M9" s="12"/>
      <c r="N9" s="12"/>
      <c r="O9" s="12"/>
      <c r="P9" s="12"/>
    </row>
    <row r="10" spans="1:21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1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1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1:21">
      <c r="C14" s="1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21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</sheetData>
  <mergeCells count="1">
    <mergeCell ref="Q3:U6"/>
  </mergeCells>
  <phoneticPr fontId="1"/>
  <pageMargins left="0.7" right="0.7" top="0.75" bottom="0.75" header="0.3" footer="0.3"/>
  <pageSetup paperSize="9" scale="83" orientation="landscape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26.2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1925</v>
      </c>
    </row>
    <row r="2" spans="2:21" s="478" customFormat="1" ht="26.25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1026</v>
      </c>
      <c r="C3" s="481" t="s">
        <v>1856</v>
      </c>
      <c r="D3" s="486">
        <v>270</v>
      </c>
      <c r="E3" s="487">
        <v>712.8</v>
      </c>
      <c r="F3" s="488">
        <v>25.11</v>
      </c>
      <c r="G3" s="488">
        <v>11.88</v>
      </c>
      <c r="H3" s="488">
        <v>126.09</v>
      </c>
      <c r="I3" s="487">
        <v>78.3</v>
      </c>
      <c r="J3" s="489">
        <v>1.62</v>
      </c>
      <c r="K3" s="490">
        <v>0</v>
      </c>
      <c r="L3" s="491">
        <v>0.18900000000000003</v>
      </c>
      <c r="M3" s="492">
        <v>0.10800000000000001</v>
      </c>
      <c r="N3" s="490">
        <v>0</v>
      </c>
      <c r="O3" s="493">
        <v>6.21</v>
      </c>
      <c r="P3" s="493">
        <v>3.51</v>
      </c>
      <c r="Q3" s="985"/>
      <c r="R3" s="985"/>
      <c r="S3" s="985"/>
      <c r="T3" s="985"/>
      <c r="U3" s="985"/>
    </row>
    <row r="4" spans="2:21">
      <c r="B4" s="480">
        <v>14017</v>
      </c>
      <c r="C4" s="481" t="s">
        <v>1857</v>
      </c>
      <c r="D4" s="500">
        <v>25</v>
      </c>
      <c r="E4" s="487">
        <v>186.25</v>
      </c>
      <c r="F4" s="488">
        <v>0.15</v>
      </c>
      <c r="G4" s="488">
        <v>20.25</v>
      </c>
      <c r="H4" s="488">
        <v>0.05</v>
      </c>
      <c r="I4" s="487">
        <v>3.75</v>
      </c>
      <c r="J4" s="489">
        <v>2.5000000000000001E-2</v>
      </c>
      <c r="K4" s="490">
        <v>127.5</v>
      </c>
      <c r="L4" s="491">
        <v>2.5000000000000001E-3</v>
      </c>
      <c r="M4" s="492">
        <v>7.4999999999999997E-3</v>
      </c>
      <c r="N4" s="490">
        <v>0</v>
      </c>
      <c r="O4" s="493">
        <v>0</v>
      </c>
      <c r="P4" s="493">
        <v>0.47499999999999998</v>
      </c>
      <c r="Q4" s="985"/>
      <c r="R4" s="985"/>
      <c r="S4" s="985"/>
      <c r="T4" s="985"/>
      <c r="U4" s="985"/>
    </row>
    <row r="5" spans="2:21">
      <c r="B5" s="480">
        <v>17058</v>
      </c>
      <c r="C5" s="481" t="s">
        <v>1858</v>
      </c>
      <c r="D5" s="500">
        <v>7</v>
      </c>
      <c r="E5" s="487">
        <v>22.05</v>
      </c>
      <c r="F5" s="488">
        <v>0.41300000000000003</v>
      </c>
      <c r="G5" s="488">
        <v>1.0149999999999999</v>
      </c>
      <c r="H5" s="488">
        <v>2.8069999999999999</v>
      </c>
      <c r="I5" s="487">
        <v>4.2</v>
      </c>
      <c r="J5" s="489">
        <v>0.14700000000000002</v>
      </c>
      <c r="K5" s="490">
        <v>7.0000000000000007E-2</v>
      </c>
      <c r="L5" s="491">
        <v>1.54E-2</v>
      </c>
      <c r="M5" s="492">
        <v>4.9000000000000007E-3</v>
      </c>
      <c r="N5" s="490">
        <v>0</v>
      </c>
      <c r="O5" s="493">
        <v>0</v>
      </c>
      <c r="P5" s="493">
        <v>0.51800000000000002</v>
      </c>
      <c r="Q5" s="985"/>
      <c r="R5" s="985"/>
      <c r="S5" s="985"/>
      <c r="T5" s="985"/>
      <c r="U5" s="985"/>
    </row>
    <row r="6" spans="2:21">
      <c r="B6" s="480">
        <v>12005</v>
      </c>
      <c r="C6" s="482" t="s">
        <v>1860</v>
      </c>
      <c r="D6" s="486">
        <v>60</v>
      </c>
      <c r="E6" s="487">
        <v>90.6</v>
      </c>
      <c r="F6" s="488">
        <v>7.74</v>
      </c>
      <c r="G6" s="488">
        <v>6</v>
      </c>
      <c r="H6" s="488">
        <v>0.18</v>
      </c>
      <c r="I6" s="487">
        <v>30.6</v>
      </c>
      <c r="J6" s="489">
        <v>1.08</v>
      </c>
      <c r="K6" s="490">
        <v>84</v>
      </c>
      <c r="L6" s="491">
        <v>3.5999999999999997E-2</v>
      </c>
      <c r="M6" s="492">
        <v>0.24</v>
      </c>
      <c r="N6" s="490">
        <v>0</v>
      </c>
      <c r="O6" s="493">
        <v>0</v>
      </c>
      <c r="P6" s="493">
        <v>0.18</v>
      </c>
      <c r="Q6" s="985"/>
      <c r="R6" s="985"/>
      <c r="S6" s="985"/>
      <c r="T6" s="985"/>
      <c r="U6" s="985"/>
    </row>
    <row r="7" spans="2:21">
      <c r="B7" s="480">
        <v>6306</v>
      </c>
      <c r="C7" s="476" t="s">
        <v>1861</v>
      </c>
      <c r="D7" s="457">
        <v>10</v>
      </c>
      <c r="E7" s="487">
        <v>11.5</v>
      </c>
      <c r="F7" s="488">
        <v>7.0000000000000007E-2</v>
      </c>
      <c r="G7" s="488">
        <v>0.02</v>
      </c>
      <c r="H7" s="488">
        <v>2.9</v>
      </c>
      <c r="I7" s="487">
        <v>1.5</v>
      </c>
      <c r="J7" s="489">
        <v>0.11</v>
      </c>
      <c r="K7" s="490">
        <v>0</v>
      </c>
      <c r="L7" s="491">
        <v>1E-3</v>
      </c>
      <c r="M7" s="492">
        <v>1E-3</v>
      </c>
      <c r="N7" s="490">
        <v>0</v>
      </c>
      <c r="O7" s="493">
        <v>0.31</v>
      </c>
      <c r="P7" s="493">
        <v>0.22</v>
      </c>
      <c r="Q7" s="985"/>
      <c r="R7" s="985"/>
      <c r="S7" s="985"/>
      <c r="T7" s="985"/>
      <c r="U7" s="985"/>
    </row>
    <row r="8" spans="2:21">
      <c r="B8" s="480">
        <v>17061</v>
      </c>
      <c r="C8" s="476" t="s">
        <v>1862</v>
      </c>
      <c r="D8" s="457">
        <v>1</v>
      </c>
      <c r="E8" s="487">
        <v>4.1500000000000004</v>
      </c>
      <c r="F8" s="488">
        <v>0.13</v>
      </c>
      <c r="G8" s="488">
        <v>0.122</v>
      </c>
      <c r="H8" s="488">
        <v>0.63300000000000001</v>
      </c>
      <c r="I8" s="487">
        <v>5.4</v>
      </c>
      <c r="J8" s="489">
        <v>0.28499999999999998</v>
      </c>
      <c r="K8" s="490">
        <v>0.32</v>
      </c>
      <c r="L8" s="491">
        <v>4.0999999999999995E-3</v>
      </c>
      <c r="M8" s="492">
        <v>2.5000000000000001E-3</v>
      </c>
      <c r="N8" s="490">
        <v>0.02</v>
      </c>
      <c r="O8" s="493">
        <v>0.36899999999999999</v>
      </c>
      <c r="P8" s="493">
        <v>1E-3</v>
      </c>
      <c r="Q8" s="985"/>
      <c r="R8" s="985"/>
      <c r="S8" s="985"/>
      <c r="T8" s="985"/>
      <c r="U8" s="985"/>
    </row>
    <row r="9" spans="2:21">
      <c r="B9" s="480">
        <v>17043</v>
      </c>
      <c r="C9" s="476" t="s">
        <v>1863</v>
      </c>
      <c r="D9" s="457">
        <v>8</v>
      </c>
      <c r="E9" s="487">
        <v>53.6</v>
      </c>
      <c r="F9" s="488">
        <v>0.22399999999999998</v>
      </c>
      <c r="G9" s="488">
        <v>5.7839999999999998</v>
      </c>
      <c r="H9" s="488">
        <v>0.13600000000000001</v>
      </c>
      <c r="I9" s="487">
        <v>1.84</v>
      </c>
      <c r="J9" s="489">
        <v>7.2000000000000008E-2</v>
      </c>
      <c r="K9" s="490">
        <v>4.4000000000000004</v>
      </c>
      <c r="L9" s="491">
        <v>3.2000000000000002E-3</v>
      </c>
      <c r="M9" s="492">
        <v>8.0000000000000002E-3</v>
      </c>
      <c r="N9" s="490">
        <v>0</v>
      </c>
      <c r="O9" s="493">
        <v>0</v>
      </c>
      <c r="P9" s="493">
        <v>0.184</v>
      </c>
      <c r="Q9" s="985"/>
      <c r="R9" s="985"/>
      <c r="S9" s="985"/>
      <c r="T9" s="985"/>
      <c r="U9" s="985"/>
    </row>
    <row r="10" spans="2:21">
      <c r="B10" s="480">
        <v>11176</v>
      </c>
      <c r="C10" s="476" t="s">
        <v>1864</v>
      </c>
      <c r="D10" s="457">
        <v>20</v>
      </c>
      <c r="E10" s="487">
        <v>39.200000000000003</v>
      </c>
      <c r="F10" s="488">
        <v>3.3</v>
      </c>
      <c r="G10" s="488">
        <v>2.78</v>
      </c>
      <c r="H10" s="488">
        <v>0.26</v>
      </c>
      <c r="I10" s="487">
        <v>2</v>
      </c>
      <c r="J10" s="489">
        <v>0.1</v>
      </c>
      <c r="K10" s="490">
        <v>0</v>
      </c>
      <c r="L10" s="491">
        <v>0.12</v>
      </c>
      <c r="M10" s="492">
        <v>2.4E-2</v>
      </c>
      <c r="N10" s="490">
        <v>10</v>
      </c>
      <c r="O10" s="493">
        <v>0</v>
      </c>
      <c r="P10" s="493">
        <v>0.5</v>
      </c>
      <c r="Q10" s="985"/>
      <c r="R10" s="985"/>
      <c r="S10" s="985"/>
      <c r="T10" s="985"/>
      <c r="U10" s="985"/>
    </row>
    <row r="11" spans="2:21">
      <c r="B11" s="480">
        <v>6065</v>
      </c>
      <c r="C11" s="476" t="s">
        <v>1865</v>
      </c>
      <c r="D11" s="457">
        <v>50</v>
      </c>
      <c r="E11" s="487">
        <v>7</v>
      </c>
      <c r="F11" s="488">
        <v>0.5</v>
      </c>
      <c r="G11" s="488">
        <v>0.05</v>
      </c>
      <c r="H11" s="488">
        <v>1.5</v>
      </c>
      <c r="I11" s="487">
        <v>13</v>
      </c>
      <c r="J11" s="489">
        <v>0.15</v>
      </c>
      <c r="K11" s="490">
        <v>14</v>
      </c>
      <c r="L11" s="491">
        <v>1.4999999999999999E-2</v>
      </c>
      <c r="M11" s="492">
        <v>1.4999999999999999E-2</v>
      </c>
      <c r="N11" s="490">
        <v>7</v>
      </c>
      <c r="O11" s="493">
        <v>0.55000000000000004</v>
      </c>
      <c r="P11" s="493">
        <v>0</v>
      </c>
      <c r="Q11" s="985"/>
      <c r="R11" s="985"/>
      <c r="S11" s="985"/>
      <c r="T11" s="985"/>
      <c r="U11" s="985"/>
    </row>
    <row r="12" spans="2:21">
      <c r="B12" s="480">
        <v>17043</v>
      </c>
      <c r="C12" s="476" t="s">
        <v>1866</v>
      </c>
      <c r="D12" s="457">
        <v>8</v>
      </c>
      <c r="E12" s="487">
        <v>53.6</v>
      </c>
      <c r="F12" s="488">
        <v>0.22399999999999998</v>
      </c>
      <c r="G12" s="488">
        <v>5.7839999999999998</v>
      </c>
      <c r="H12" s="488">
        <v>0.13600000000000001</v>
      </c>
      <c r="I12" s="487">
        <v>1.84</v>
      </c>
      <c r="J12" s="489">
        <v>7.2000000000000008E-2</v>
      </c>
      <c r="K12" s="490">
        <v>4.4000000000000004</v>
      </c>
      <c r="L12" s="491">
        <v>3.2000000000000002E-3</v>
      </c>
      <c r="M12" s="492">
        <v>8.0000000000000002E-3</v>
      </c>
      <c r="N12" s="490">
        <v>0</v>
      </c>
      <c r="O12" s="493">
        <v>0</v>
      </c>
      <c r="P12" s="493">
        <v>0.184</v>
      </c>
      <c r="Q12" s="985"/>
      <c r="R12" s="985"/>
      <c r="S12" s="985"/>
      <c r="T12" s="985"/>
      <c r="U12" s="985"/>
    </row>
    <row r="13" spans="2:21">
      <c r="B13" s="480">
        <v>7012</v>
      </c>
      <c r="C13" s="476" t="s">
        <v>1867</v>
      </c>
      <c r="D13" s="748">
        <v>30</v>
      </c>
      <c r="E13" s="487">
        <v>10.199999999999999</v>
      </c>
      <c r="F13" s="488">
        <v>0.27</v>
      </c>
      <c r="G13" s="488">
        <v>0.03</v>
      </c>
      <c r="H13" s="488">
        <v>2.5499999999999998</v>
      </c>
      <c r="I13" s="487">
        <v>5.0999999999999996</v>
      </c>
      <c r="J13" s="489">
        <v>0.09</v>
      </c>
      <c r="K13" s="490">
        <v>0.3</v>
      </c>
      <c r="L13" s="491">
        <v>8.9999999999999993E-3</v>
      </c>
      <c r="M13" s="492">
        <v>6.0000000000000001E-3</v>
      </c>
      <c r="N13" s="490">
        <v>18.600000000000001</v>
      </c>
      <c r="O13" s="493">
        <v>0.42</v>
      </c>
      <c r="P13" s="493">
        <v>0</v>
      </c>
      <c r="Q13" s="985"/>
      <c r="R13" s="985"/>
      <c r="S13" s="985"/>
      <c r="T13" s="985"/>
      <c r="U13" s="985"/>
    </row>
    <row r="14" spans="2:21">
      <c r="B14" s="480">
        <v>7035</v>
      </c>
      <c r="C14" s="476" t="s">
        <v>1868</v>
      </c>
      <c r="D14" s="748">
        <v>30</v>
      </c>
      <c r="E14" s="487">
        <v>19.2</v>
      </c>
      <c r="F14" s="488">
        <v>0.15</v>
      </c>
      <c r="G14" s="488">
        <v>0.03</v>
      </c>
      <c r="H14" s="488">
        <v>4.59</v>
      </c>
      <c r="I14" s="487">
        <v>2.4</v>
      </c>
      <c r="J14" s="489">
        <v>0.12</v>
      </c>
      <c r="K14" s="490">
        <v>10.199999999999999</v>
      </c>
      <c r="L14" s="491">
        <v>1.4999999999999999E-2</v>
      </c>
      <c r="M14" s="492">
        <v>6.0000000000000001E-3</v>
      </c>
      <c r="N14" s="490">
        <v>4.5</v>
      </c>
      <c r="O14" s="493">
        <v>0.15</v>
      </c>
      <c r="P14" s="493">
        <v>0</v>
      </c>
      <c r="Q14" s="985"/>
      <c r="R14" s="985"/>
      <c r="S14" s="985"/>
      <c r="T14" s="985"/>
      <c r="U14" s="985"/>
    </row>
    <row r="15" spans="2:21">
      <c r="B15" s="480">
        <v>13014</v>
      </c>
      <c r="C15" s="476" t="s">
        <v>2342</v>
      </c>
      <c r="D15" s="749">
        <v>20</v>
      </c>
      <c r="E15" s="487">
        <v>86.6</v>
      </c>
      <c r="F15" s="488">
        <v>0.4</v>
      </c>
      <c r="G15" s="488">
        <v>9</v>
      </c>
      <c r="H15" s="488">
        <v>0.62</v>
      </c>
      <c r="I15" s="487">
        <v>12</v>
      </c>
      <c r="J15" s="489">
        <v>0.02</v>
      </c>
      <c r="K15" s="490">
        <v>78</v>
      </c>
      <c r="L15" s="491">
        <v>4.0000000000000001E-3</v>
      </c>
      <c r="M15" s="492">
        <v>1.7999999999999999E-2</v>
      </c>
      <c r="N15" s="490">
        <v>0</v>
      </c>
      <c r="O15" s="493">
        <v>0</v>
      </c>
      <c r="P15" s="493">
        <v>0.02</v>
      </c>
      <c r="Q15" s="985"/>
      <c r="R15" s="985"/>
      <c r="S15" s="985"/>
      <c r="T15" s="985"/>
      <c r="U15" s="985"/>
    </row>
    <row r="16" spans="2:21">
      <c r="B16" s="480">
        <v>3003</v>
      </c>
      <c r="C16" s="476" t="s">
        <v>1843</v>
      </c>
      <c r="D16" s="750">
        <v>2</v>
      </c>
      <c r="E16" s="487">
        <v>7.68</v>
      </c>
      <c r="F16" s="488">
        <v>0</v>
      </c>
      <c r="G16" s="488">
        <v>0</v>
      </c>
      <c r="H16" s="488">
        <v>1.984</v>
      </c>
      <c r="I16" s="487">
        <v>0.02</v>
      </c>
      <c r="J16" s="489">
        <v>0</v>
      </c>
      <c r="K16" s="490">
        <v>0</v>
      </c>
      <c r="L16" s="491">
        <v>0</v>
      </c>
      <c r="M16" s="492">
        <v>0</v>
      </c>
      <c r="N16" s="490">
        <v>0</v>
      </c>
      <c r="O16" s="493">
        <v>0</v>
      </c>
      <c r="P16" s="493">
        <v>0</v>
      </c>
      <c r="Q16" s="985"/>
      <c r="R16" s="985"/>
      <c r="S16" s="985"/>
      <c r="T16" s="985"/>
      <c r="U16" s="985"/>
    </row>
    <row r="17" spans="2:21">
      <c r="B17" s="480">
        <v>10097</v>
      </c>
      <c r="C17" s="476" t="s">
        <v>2343</v>
      </c>
      <c r="D17" s="750">
        <v>50</v>
      </c>
      <c r="E17" s="487">
        <v>146.5</v>
      </c>
      <c r="F17" s="488">
        <v>9.4</v>
      </c>
      <c r="G17" s="488">
        <v>12.1</v>
      </c>
      <c r="H17" s="488">
        <v>0.05</v>
      </c>
      <c r="I17" s="487">
        <v>2.5</v>
      </c>
      <c r="J17" s="489">
        <v>0.45</v>
      </c>
      <c r="K17" s="490">
        <v>0</v>
      </c>
      <c r="L17" s="491">
        <v>0.06</v>
      </c>
      <c r="M17" s="492">
        <v>5.5E-2</v>
      </c>
      <c r="N17" s="490">
        <v>0</v>
      </c>
      <c r="O17" s="493">
        <v>0</v>
      </c>
      <c r="P17" s="493">
        <v>0.45</v>
      </c>
      <c r="Q17" s="985"/>
      <c r="R17" s="985"/>
      <c r="S17" s="985"/>
      <c r="T17" s="985"/>
      <c r="U17" s="985"/>
    </row>
    <row r="18" spans="2:21">
      <c r="B18" s="480">
        <v>6153</v>
      </c>
      <c r="C18" s="476" t="s">
        <v>1869</v>
      </c>
      <c r="D18" s="750">
        <v>30</v>
      </c>
      <c r="E18" s="487">
        <v>11.1</v>
      </c>
      <c r="F18" s="488">
        <v>0.3</v>
      </c>
      <c r="G18" s="488">
        <v>0.03</v>
      </c>
      <c r="H18" s="488">
        <v>2.64</v>
      </c>
      <c r="I18" s="487">
        <v>6.3</v>
      </c>
      <c r="J18" s="489">
        <v>0.06</v>
      </c>
      <c r="K18" s="490">
        <v>0</v>
      </c>
      <c r="L18" s="491">
        <v>8.9999999999999993E-3</v>
      </c>
      <c r="M18" s="492">
        <v>3.0000000000000001E-3</v>
      </c>
      <c r="N18" s="490">
        <v>2.4</v>
      </c>
      <c r="O18" s="493">
        <v>0.48</v>
      </c>
      <c r="P18" s="493">
        <v>0</v>
      </c>
      <c r="Q18" s="985"/>
      <c r="R18" s="985"/>
      <c r="S18" s="985"/>
      <c r="T18" s="985"/>
      <c r="U18" s="985"/>
    </row>
    <row r="19" spans="2:21">
      <c r="B19" s="480">
        <v>17043</v>
      </c>
      <c r="C19" s="476" t="s">
        <v>1866</v>
      </c>
      <c r="D19" s="457">
        <v>8</v>
      </c>
      <c r="E19" s="487">
        <v>53.6</v>
      </c>
      <c r="F19" s="488">
        <v>0.22399999999999998</v>
      </c>
      <c r="G19" s="488">
        <v>5.7839999999999998</v>
      </c>
      <c r="H19" s="488">
        <v>0.13600000000000001</v>
      </c>
      <c r="I19" s="487">
        <v>1.84</v>
      </c>
      <c r="J19" s="489">
        <v>7.2000000000000008E-2</v>
      </c>
      <c r="K19" s="490">
        <v>4.4000000000000004</v>
      </c>
      <c r="L19" s="491">
        <v>3.2000000000000002E-3</v>
      </c>
      <c r="M19" s="492">
        <v>8.0000000000000002E-3</v>
      </c>
      <c r="N19" s="490">
        <v>0</v>
      </c>
      <c r="O19" s="493">
        <v>0</v>
      </c>
      <c r="P19" s="493">
        <v>0.184</v>
      </c>
      <c r="Q19" s="985"/>
      <c r="R19" s="985"/>
      <c r="S19" s="985"/>
      <c r="T19" s="985"/>
      <c r="U19" s="985"/>
    </row>
    <row r="20" spans="2:21">
      <c r="B20" s="480">
        <v>6239</v>
      </c>
      <c r="C20" s="476" t="s">
        <v>1855</v>
      </c>
      <c r="D20" s="751">
        <v>12</v>
      </c>
      <c r="E20" s="487">
        <v>5.28</v>
      </c>
      <c r="F20" s="488">
        <v>0.44400000000000006</v>
      </c>
      <c r="G20" s="488">
        <v>8.3999999999999991E-2</v>
      </c>
      <c r="H20" s="488">
        <v>0.98399999999999987</v>
      </c>
      <c r="I20" s="487">
        <v>34.799999999999997</v>
      </c>
      <c r="J20" s="489">
        <v>0.9</v>
      </c>
      <c r="K20" s="490">
        <v>74.400000000000006</v>
      </c>
      <c r="L20" s="491">
        <v>1.44E-2</v>
      </c>
      <c r="M20" s="492">
        <v>2.8799999999999999E-2</v>
      </c>
      <c r="N20" s="490">
        <v>14.4</v>
      </c>
      <c r="O20" s="493">
        <v>0.81599999999999995</v>
      </c>
      <c r="P20" s="493">
        <v>0</v>
      </c>
      <c r="Q20" s="986"/>
      <c r="R20" s="986"/>
      <c r="S20" s="986"/>
      <c r="T20" s="986"/>
      <c r="U20" s="986"/>
    </row>
    <row r="21" spans="2:21">
      <c r="B21" s="483"/>
      <c r="C21" s="484" t="s">
        <v>1846</v>
      </c>
      <c r="D21" s="485">
        <v>641</v>
      </c>
      <c r="E21" s="494">
        <v>1520.91</v>
      </c>
      <c r="F21" s="495">
        <v>49.048999999999985</v>
      </c>
      <c r="G21" s="495">
        <v>80.743000000000009</v>
      </c>
      <c r="H21" s="495">
        <v>148.24600000000004</v>
      </c>
      <c r="I21" s="494">
        <v>207.39</v>
      </c>
      <c r="J21" s="495">
        <v>5.3730000000000002</v>
      </c>
      <c r="K21" s="496">
        <v>401.99</v>
      </c>
      <c r="L21" s="497">
        <v>0.504</v>
      </c>
      <c r="M21" s="498">
        <v>0.54370000000000018</v>
      </c>
      <c r="N21" s="496">
        <v>56.92</v>
      </c>
      <c r="O21" s="499">
        <v>9.3049999999999997</v>
      </c>
      <c r="P21" s="499">
        <v>6.4260000000000002</v>
      </c>
      <c r="Q21" s="485"/>
      <c r="R21" s="485"/>
      <c r="S21" s="485"/>
      <c r="T21" s="485"/>
      <c r="U21" s="485"/>
    </row>
  </sheetData>
  <mergeCells count="1">
    <mergeCell ref="Q3:U20"/>
  </mergeCells>
  <phoneticPr fontId="1"/>
  <pageMargins left="0.7" right="0.7" top="0.75" bottom="0.75" header="0.3" footer="0.3"/>
  <pageSetup paperSize="9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16.87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1870</v>
      </c>
    </row>
    <row r="2" spans="2:21" s="478" customFormat="1" ht="26.25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1026</v>
      </c>
      <c r="C3" s="481" t="s">
        <v>1848</v>
      </c>
      <c r="D3" s="500">
        <v>100</v>
      </c>
      <c r="E3" s="487">
        <v>264</v>
      </c>
      <c r="F3" s="488">
        <v>9.3000000000000007</v>
      </c>
      <c r="G3" s="488">
        <v>4.4000000000000004</v>
      </c>
      <c r="H3" s="488">
        <v>46.7</v>
      </c>
      <c r="I3" s="487">
        <v>29</v>
      </c>
      <c r="J3" s="489">
        <v>0.6</v>
      </c>
      <c r="K3" s="490">
        <v>0</v>
      </c>
      <c r="L3" s="491">
        <v>7.0000000000000007E-2</v>
      </c>
      <c r="M3" s="492">
        <v>0.04</v>
      </c>
      <c r="N3" s="490">
        <v>0</v>
      </c>
      <c r="O3" s="493">
        <v>2.2999999999999998</v>
      </c>
      <c r="P3" s="493">
        <v>1.3</v>
      </c>
      <c r="Q3" s="985"/>
      <c r="R3" s="985"/>
      <c r="S3" s="985"/>
      <c r="T3" s="985"/>
      <c r="U3" s="985"/>
    </row>
    <row r="4" spans="2:21">
      <c r="B4" s="480">
        <v>14017</v>
      </c>
      <c r="C4" s="481" t="s">
        <v>1173</v>
      </c>
      <c r="D4" s="500">
        <v>12</v>
      </c>
      <c r="E4" s="487">
        <v>89.4</v>
      </c>
      <c r="F4" s="488">
        <v>7.1999999999999995E-2</v>
      </c>
      <c r="G4" s="488">
        <v>9.7200000000000006</v>
      </c>
      <c r="H4" s="488">
        <v>2.4000000000000004E-2</v>
      </c>
      <c r="I4" s="487">
        <v>1.8</v>
      </c>
      <c r="J4" s="489">
        <v>1.2000000000000002E-2</v>
      </c>
      <c r="K4" s="490">
        <v>61.2</v>
      </c>
      <c r="L4" s="491">
        <v>1.1999999999999999E-3</v>
      </c>
      <c r="M4" s="492">
        <v>3.5999999999999999E-3</v>
      </c>
      <c r="N4" s="490">
        <v>0</v>
      </c>
      <c r="O4" s="493">
        <v>0</v>
      </c>
      <c r="P4" s="493">
        <v>0.22799999999999998</v>
      </c>
      <c r="Q4" s="985"/>
      <c r="R4" s="985"/>
      <c r="S4" s="985"/>
      <c r="T4" s="985"/>
      <c r="U4" s="985"/>
    </row>
    <row r="5" spans="2:21">
      <c r="B5" s="480">
        <v>17058</v>
      </c>
      <c r="C5" s="482" t="s">
        <v>765</v>
      </c>
      <c r="D5" s="500">
        <v>5</v>
      </c>
      <c r="E5" s="487">
        <v>15.75</v>
      </c>
      <c r="F5" s="488">
        <v>0.29499999999999998</v>
      </c>
      <c r="G5" s="488">
        <v>0.72499999999999998</v>
      </c>
      <c r="H5" s="488">
        <v>2.0049999999999999</v>
      </c>
      <c r="I5" s="487">
        <v>3</v>
      </c>
      <c r="J5" s="489">
        <v>0.105</v>
      </c>
      <c r="K5" s="490">
        <v>0.05</v>
      </c>
      <c r="L5" s="491">
        <v>1.1000000000000001E-2</v>
      </c>
      <c r="M5" s="492">
        <v>3.5000000000000005E-3</v>
      </c>
      <c r="N5" s="490">
        <v>0</v>
      </c>
      <c r="O5" s="493">
        <v>0</v>
      </c>
      <c r="P5" s="493">
        <v>0.37</v>
      </c>
      <c r="Q5" s="985"/>
      <c r="R5" s="985"/>
      <c r="S5" s="985"/>
      <c r="T5" s="985"/>
      <c r="U5" s="985"/>
    </row>
    <row r="6" spans="2:21">
      <c r="B6" s="480">
        <v>12005</v>
      </c>
      <c r="C6" s="476" t="s">
        <v>1859</v>
      </c>
      <c r="D6" s="500">
        <v>30</v>
      </c>
      <c r="E6" s="487">
        <v>45.3</v>
      </c>
      <c r="F6" s="488">
        <v>3.87</v>
      </c>
      <c r="G6" s="488">
        <v>3</v>
      </c>
      <c r="H6" s="488">
        <v>0.09</v>
      </c>
      <c r="I6" s="487">
        <v>15.3</v>
      </c>
      <c r="J6" s="489">
        <v>0.54</v>
      </c>
      <c r="K6" s="490">
        <v>42</v>
      </c>
      <c r="L6" s="491">
        <v>1.7999999999999999E-2</v>
      </c>
      <c r="M6" s="492">
        <v>0.12</v>
      </c>
      <c r="N6" s="490">
        <v>0</v>
      </c>
      <c r="O6" s="493">
        <v>0</v>
      </c>
      <c r="P6" s="493">
        <v>0.09</v>
      </c>
      <c r="Q6" s="985"/>
      <c r="R6" s="985"/>
      <c r="S6" s="985"/>
      <c r="T6" s="985"/>
      <c r="U6" s="985"/>
    </row>
    <row r="7" spans="2:21">
      <c r="B7" s="480">
        <v>17042</v>
      </c>
      <c r="C7" s="482" t="s">
        <v>1871</v>
      </c>
      <c r="D7" s="500">
        <v>5</v>
      </c>
      <c r="E7" s="487">
        <v>35.15</v>
      </c>
      <c r="F7" s="488">
        <v>7.4999999999999997E-2</v>
      </c>
      <c r="G7" s="488">
        <v>3.7650000000000001</v>
      </c>
      <c r="H7" s="488">
        <v>0.22500000000000001</v>
      </c>
      <c r="I7" s="487">
        <v>0.45</v>
      </c>
      <c r="J7" s="489">
        <v>1.4999999999999999E-2</v>
      </c>
      <c r="K7" s="490">
        <v>0.85</v>
      </c>
      <c r="L7" s="491">
        <v>5.0000000000000001E-4</v>
      </c>
      <c r="M7" s="492">
        <v>2.5000000000000001E-3</v>
      </c>
      <c r="N7" s="490">
        <v>0</v>
      </c>
      <c r="O7" s="493">
        <v>0</v>
      </c>
      <c r="P7" s="493">
        <v>0.09</v>
      </c>
      <c r="Q7" s="985"/>
      <c r="R7" s="985"/>
      <c r="S7" s="985"/>
      <c r="T7" s="985"/>
      <c r="U7" s="985"/>
    </row>
    <row r="8" spans="2:21">
      <c r="B8" s="480">
        <v>6065</v>
      </c>
      <c r="C8" s="476" t="s">
        <v>890</v>
      </c>
      <c r="D8" s="457">
        <v>15</v>
      </c>
      <c r="E8" s="487">
        <v>2.1</v>
      </c>
      <c r="F8" s="488">
        <v>0.15</v>
      </c>
      <c r="G8" s="488">
        <v>1.4999999999999999E-2</v>
      </c>
      <c r="H8" s="488">
        <v>0.45</v>
      </c>
      <c r="I8" s="487">
        <v>3.9</v>
      </c>
      <c r="J8" s="489">
        <v>4.4999999999999998E-2</v>
      </c>
      <c r="K8" s="490">
        <v>4.2</v>
      </c>
      <c r="L8" s="491">
        <v>4.4999999999999997E-3</v>
      </c>
      <c r="M8" s="492">
        <v>4.4999999999999997E-3</v>
      </c>
      <c r="N8" s="490">
        <v>2.1</v>
      </c>
      <c r="O8" s="493">
        <v>0.16500000000000001</v>
      </c>
      <c r="P8" s="493">
        <v>0</v>
      </c>
      <c r="Q8" s="985"/>
      <c r="R8" s="985"/>
      <c r="S8" s="985"/>
      <c r="T8" s="985"/>
      <c r="U8" s="985"/>
    </row>
    <row r="9" spans="2:21">
      <c r="B9" s="480">
        <v>17012</v>
      </c>
      <c r="C9" s="476" t="s">
        <v>353</v>
      </c>
      <c r="D9" s="457">
        <v>1</v>
      </c>
      <c r="E9" s="487">
        <v>0</v>
      </c>
      <c r="F9" s="488">
        <v>0</v>
      </c>
      <c r="G9" s="488">
        <v>0</v>
      </c>
      <c r="H9" s="488">
        <v>0</v>
      </c>
      <c r="I9" s="487">
        <v>0.22</v>
      </c>
      <c r="J9" s="489">
        <v>0</v>
      </c>
      <c r="K9" s="490">
        <v>0</v>
      </c>
      <c r="L9" s="491">
        <v>0</v>
      </c>
      <c r="M9" s="492">
        <v>0</v>
      </c>
      <c r="N9" s="490">
        <v>0</v>
      </c>
      <c r="O9" s="493">
        <v>0</v>
      </c>
      <c r="P9" s="493">
        <v>0.99099999999999999</v>
      </c>
      <c r="Q9" s="985"/>
      <c r="R9" s="985"/>
      <c r="S9" s="985"/>
      <c r="T9" s="985"/>
      <c r="U9" s="985"/>
    </row>
    <row r="10" spans="2:21">
      <c r="B10" s="480">
        <v>11176</v>
      </c>
      <c r="C10" s="476" t="s">
        <v>1227</v>
      </c>
      <c r="D10" s="457">
        <v>25</v>
      </c>
      <c r="E10" s="487">
        <v>49</v>
      </c>
      <c r="F10" s="488">
        <v>4.125</v>
      </c>
      <c r="G10" s="488">
        <v>3.4750000000000001</v>
      </c>
      <c r="H10" s="488">
        <v>0.32500000000000001</v>
      </c>
      <c r="I10" s="487">
        <v>2.5</v>
      </c>
      <c r="J10" s="489">
        <v>0.125</v>
      </c>
      <c r="K10" s="490">
        <v>0</v>
      </c>
      <c r="L10" s="491">
        <v>0.15</v>
      </c>
      <c r="M10" s="492">
        <v>0.03</v>
      </c>
      <c r="N10" s="490">
        <v>12.5</v>
      </c>
      <c r="O10" s="493">
        <v>0</v>
      </c>
      <c r="P10" s="493">
        <v>0.625</v>
      </c>
      <c r="Q10" s="985"/>
      <c r="R10" s="985"/>
      <c r="S10" s="985"/>
      <c r="T10" s="985"/>
      <c r="U10" s="985"/>
    </row>
    <row r="11" spans="2:21">
      <c r="B11" s="480">
        <v>6239</v>
      </c>
      <c r="C11" s="476" t="s">
        <v>627</v>
      </c>
      <c r="D11" s="457">
        <v>6</v>
      </c>
      <c r="E11" s="487">
        <v>2.64</v>
      </c>
      <c r="F11" s="488">
        <v>0.22200000000000003</v>
      </c>
      <c r="G11" s="488">
        <v>4.1999999999999996E-2</v>
      </c>
      <c r="H11" s="488">
        <v>0.49199999999999994</v>
      </c>
      <c r="I11" s="487">
        <v>17.399999999999999</v>
      </c>
      <c r="J11" s="489">
        <v>0.45</v>
      </c>
      <c r="K11" s="490">
        <v>37.200000000000003</v>
      </c>
      <c r="L11" s="491">
        <v>7.1999999999999998E-3</v>
      </c>
      <c r="M11" s="492">
        <v>1.44E-2</v>
      </c>
      <c r="N11" s="490">
        <v>7.2</v>
      </c>
      <c r="O11" s="493">
        <v>0.40799999999999997</v>
      </c>
      <c r="P11" s="493">
        <v>0</v>
      </c>
      <c r="Q11" s="986"/>
      <c r="R11" s="986"/>
      <c r="S11" s="986"/>
      <c r="T11" s="986"/>
      <c r="U11" s="986"/>
    </row>
    <row r="12" spans="2:21">
      <c r="B12" s="483"/>
      <c r="C12" s="484" t="s">
        <v>895</v>
      </c>
      <c r="D12" s="485">
        <v>199</v>
      </c>
      <c r="E12" s="494">
        <v>503.34</v>
      </c>
      <c r="F12" s="495">
        <v>18.109000000000002</v>
      </c>
      <c r="G12" s="495">
        <v>25.142000000000003</v>
      </c>
      <c r="H12" s="495">
        <v>50.311000000000014</v>
      </c>
      <c r="I12" s="494">
        <v>73.569999999999993</v>
      </c>
      <c r="J12" s="495">
        <v>1.8919999999999999</v>
      </c>
      <c r="K12" s="496">
        <v>145.5</v>
      </c>
      <c r="L12" s="497">
        <v>0.26239999999999997</v>
      </c>
      <c r="M12" s="498">
        <v>0.2185</v>
      </c>
      <c r="N12" s="496">
        <v>21.8</v>
      </c>
      <c r="O12" s="499">
        <v>2.8729999999999998</v>
      </c>
      <c r="P12" s="499">
        <v>3.6940000000000004</v>
      </c>
      <c r="Q12" s="484"/>
      <c r="R12" s="484"/>
      <c r="S12" s="484"/>
      <c r="T12" s="484"/>
      <c r="U12" s="484"/>
    </row>
  </sheetData>
  <mergeCells count="1">
    <mergeCell ref="Q3:U11"/>
  </mergeCells>
  <phoneticPr fontId="1"/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26.12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1872</v>
      </c>
    </row>
    <row r="2" spans="2:21" s="478" customFormat="1" ht="26.25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1031</v>
      </c>
      <c r="C3" s="531" t="s">
        <v>1873</v>
      </c>
      <c r="D3" s="751">
        <v>20</v>
      </c>
      <c r="E3" s="487">
        <v>55.8</v>
      </c>
      <c r="F3" s="488">
        <v>1.88</v>
      </c>
      <c r="G3" s="488">
        <v>0.26</v>
      </c>
      <c r="H3" s="488">
        <v>11.5</v>
      </c>
      <c r="I3" s="487">
        <v>3.2</v>
      </c>
      <c r="J3" s="489">
        <v>0.18</v>
      </c>
      <c r="K3" s="490">
        <v>0</v>
      </c>
      <c r="L3" s="491">
        <v>1.6E-2</v>
      </c>
      <c r="M3" s="492">
        <v>0.01</v>
      </c>
      <c r="N3" s="490">
        <v>0</v>
      </c>
      <c r="O3" s="493">
        <v>0.54</v>
      </c>
      <c r="P3" s="493">
        <v>0.32</v>
      </c>
      <c r="Q3" s="985"/>
      <c r="R3" s="985"/>
      <c r="S3" s="985"/>
      <c r="T3" s="985"/>
      <c r="U3" s="985"/>
    </row>
    <row r="4" spans="2:21">
      <c r="B4" s="480">
        <v>1026</v>
      </c>
      <c r="C4" s="752" t="s">
        <v>1856</v>
      </c>
      <c r="D4" s="751">
        <v>100</v>
      </c>
      <c r="E4" s="487">
        <v>264</v>
      </c>
      <c r="F4" s="488">
        <v>9.3000000000000007</v>
      </c>
      <c r="G4" s="488">
        <v>4.4000000000000004</v>
      </c>
      <c r="H4" s="488">
        <v>46.7</v>
      </c>
      <c r="I4" s="487">
        <v>29</v>
      </c>
      <c r="J4" s="489">
        <v>0.6</v>
      </c>
      <c r="K4" s="490">
        <v>0</v>
      </c>
      <c r="L4" s="491">
        <v>7.0000000000000007E-2</v>
      </c>
      <c r="M4" s="492">
        <v>0.04</v>
      </c>
      <c r="N4" s="490">
        <v>0</v>
      </c>
      <c r="O4" s="493">
        <v>2.2999999999999998</v>
      </c>
      <c r="P4" s="493">
        <v>1.3</v>
      </c>
      <c r="Q4" s="985"/>
      <c r="R4" s="985"/>
      <c r="S4" s="985"/>
      <c r="T4" s="985"/>
      <c r="U4" s="985"/>
    </row>
    <row r="5" spans="2:21">
      <c r="B5" s="480">
        <v>14016</v>
      </c>
      <c r="C5" s="532" t="s">
        <v>1874</v>
      </c>
      <c r="D5" s="751">
        <v>18</v>
      </c>
      <c r="E5" s="487">
        <v>169.38</v>
      </c>
      <c r="F5" s="488">
        <v>0</v>
      </c>
      <c r="G5" s="488">
        <v>18</v>
      </c>
      <c r="H5" s="488">
        <v>0</v>
      </c>
      <c r="I5" s="487">
        <v>0</v>
      </c>
      <c r="J5" s="489">
        <v>0</v>
      </c>
      <c r="K5" s="490">
        <v>0</v>
      </c>
      <c r="L5" s="491">
        <v>0</v>
      </c>
      <c r="M5" s="492">
        <v>0</v>
      </c>
      <c r="N5" s="490">
        <v>0</v>
      </c>
      <c r="O5" s="493">
        <v>0</v>
      </c>
      <c r="P5" s="493">
        <v>0</v>
      </c>
      <c r="Q5" s="985"/>
      <c r="R5" s="985"/>
      <c r="S5" s="985"/>
      <c r="T5" s="985"/>
      <c r="U5" s="985"/>
    </row>
    <row r="6" spans="2:21">
      <c r="B6" s="480">
        <v>13035</v>
      </c>
      <c r="C6" s="532" t="s">
        <v>1926</v>
      </c>
      <c r="D6" s="751">
        <v>15</v>
      </c>
      <c r="E6" s="487">
        <v>51.9</v>
      </c>
      <c r="F6" s="488">
        <v>1.23</v>
      </c>
      <c r="G6" s="488">
        <v>4.95</v>
      </c>
      <c r="H6" s="488">
        <v>0.34499999999999997</v>
      </c>
      <c r="I6" s="487">
        <v>10.5</v>
      </c>
      <c r="J6" s="489">
        <v>1.4999999999999999E-2</v>
      </c>
      <c r="K6" s="490">
        <v>37.5</v>
      </c>
      <c r="L6" s="491">
        <v>4.4999999999999997E-3</v>
      </c>
      <c r="M6" s="492">
        <v>3.3000000000000002E-2</v>
      </c>
      <c r="N6" s="490">
        <v>0</v>
      </c>
      <c r="O6" s="493">
        <v>0</v>
      </c>
      <c r="P6" s="493">
        <v>0.105</v>
      </c>
      <c r="Q6" s="985"/>
      <c r="R6" s="985"/>
      <c r="S6" s="985"/>
      <c r="T6" s="985"/>
      <c r="U6" s="985"/>
    </row>
    <row r="7" spans="2:21">
      <c r="B7" s="480">
        <v>6065</v>
      </c>
      <c r="C7" s="532" t="s">
        <v>890</v>
      </c>
      <c r="D7" s="751">
        <v>60</v>
      </c>
      <c r="E7" s="487">
        <v>8.4</v>
      </c>
      <c r="F7" s="488">
        <v>0.6</v>
      </c>
      <c r="G7" s="488">
        <v>0.06</v>
      </c>
      <c r="H7" s="488">
        <v>1.8</v>
      </c>
      <c r="I7" s="487">
        <v>15.6</v>
      </c>
      <c r="J7" s="489">
        <v>0.18</v>
      </c>
      <c r="K7" s="490">
        <v>16.8</v>
      </c>
      <c r="L7" s="491">
        <v>1.7999999999999999E-2</v>
      </c>
      <c r="M7" s="492">
        <v>1.7999999999999999E-2</v>
      </c>
      <c r="N7" s="490">
        <v>8.4</v>
      </c>
      <c r="O7" s="493">
        <v>0.66</v>
      </c>
      <c r="P7" s="493">
        <v>0</v>
      </c>
      <c r="Q7" s="985"/>
      <c r="R7" s="985"/>
      <c r="S7" s="985"/>
      <c r="T7" s="985"/>
      <c r="U7" s="985"/>
    </row>
    <row r="8" spans="2:21">
      <c r="B8" s="480">
        <v>10140</v>
      </c>
      <c r="C8" s="531" t="s">
        <v>1875</v>
      </c>
      <c r="D8" s="751">
        <v>7</v>
      </c>
      <c r="E8" s="487">
        <v>19.04</v>
      </c>
      <c r="F8" s="488">
        <v>2.282</v>
      </c>
      <c r="G8" s="488">
        <v>1.0920000000000001</v>
      </c>
      <c r="H8" s="488">
        <v>1.4000000000000002E-2</v>
      </c>
      <c r="I8" s="487">
        <v>6.58</v>
      </c>
      <c r="J8" s="489">
        <v>0.14000000000000001</v>
      </c>
      <c r="K8" s="490">
        <v>23.1</v>
      </c>
      <c r="L8" s="491">
        <v>2.9399999999999999E-2</v>
      </c>
      <c r="M8" s="492">
        <v>3.8500000000000006E-2</v>
      </c>
      <c r="N8" s="490">
        <v>0.42</v>
      </c>
      <c r="O8" s="493">
        <v>0</v>
      </c>
      <c r="P8" s="493">
        <v>0.16099999999999998</v>
      </c>
      <c r="Q8" s="985"/>
      <c r="R8" s="985"/>
      <c r="S8" s="985"/>
      <c r="T8" s="985"/>
      <c r="U8" s="985"/>
    </row>
    <row r="9" spans="2:21">
      <c r="B9" s="480">
        <v>6007</v>
      </c>
      <c r="C9" s="532" t="s">
        <v>1876</v>
      </c>
      <c r="D9" s="751">
        <v>60</v>
      </c>
      <c r="E9" s="487">
        <v>13.2</v>
      </c>
      <c r="F9" s="488">
        <v>1.56</v>
      </c>
      <c r="G9" s="488">
        <v>0.12</v>
      </c>
      <c r="H9" s="488">
        <v>2.34</v>
      </c>
      <c r="I9" s="487">
        <v>11.4</v>
      </c>
      <c r="J9" s="489">
        <v>0.42</v>
      </c>
      <c r="K9" s="490">
        <v>18.600000000000001</v>
      </c>
      <c r="L9" s="491">
        <v>8.4000000000000005E-2</v>
      </c>
      <c r="M9" s="492">
        <v>0.09</v>
      </c>
      <c r="N9" s="490">
        <v>9</v>
      </c>
      <c r="O9" s="493">
        <v>1.08</v>
      </c>
      <c r="P9" s="493">
        <v>0</v>
      </c>
      <c r="Q9" s="985"/>
      <c r="R9" s="985"/>
      <c r="S9" s="985"/>
      <c r="T9" s="985"/>
      <c r="U9" s="985"/>
    </row>
    <row r="10" spans="2:21">
      <c r="B10" s="480">
        <v>6182</v>
      </c>
      <c r="C10" s="531" t="s">
        <v>1927</v>
      </c>
      <c r="D10" s="751">
        <v>150</v>
      </c>
      <c r="E10" s="487">
        <v>28.5</v>
      </c>
      <c r="F10" s="488">
        <v>1.05</v>
      </c>
      <c r="G10" s="488">
        <v>0.15</v>
      </c>
      <c r="H10" s="488">
        <v>7.05</v>
      </c>
      <c r="I10" s="487">
        <v>10.5</v>
      </c>
      <c r="J10" s="489">
        <v>0.3</v>
      </c>
      <c r="K10" s="490">
        <v>67.5</v>
      </c>
      <c r="L10" s="491">
        <v>7.4999999999999997E-2</v>
      </c>
      <c r="M10" s="492">
        <v>0.03</v>
      </c>
      <c r="N10" s="490">
        <v>22.5</v>
      </c>
      <c r="O10" s="493">
        <v>1.5</v>
      </c>
      <c r="P10" s="493">
        <v>0</v>
      </c>
      <c r="Q10" s="985"/>
      <c r="R10" s="985"/>
      <c r="S10" s="985"/>
      <c r="T10" s="985"/>
      <c r="U10" s="985"/>
    </row>
    <row r="11" spans="2:21">
      <c r="B11" s="480">
        <v>17043</v>
      </c>
      <c r="C11" s="753" t="s">
        <v>1877</v>
      </c>
      <c r="D11" s="457">
        <v>7</v>
      </c>
      <c r="E11" s="487">
        <v>46.9</v>
      </c>
      <c r="F11" s="488">
        <v>0.19599999999999998</v>
      </c>
      <c r="G11" s="488">
        <v>5.0609999999999999</v>
      </c>
      <c r="H11" s="488">
        <v>0.11900000000000001</v>
      </c>
      <c r="I11" s="487">
        <v>1.61</v>
      </c>
      <c r="J11" s="489">
        <v>6.3E-2</v>
      </c>
      <c r="K11" s="490">
        <v>3.85</v>
      </c>
      <c r="L11" s="491">
        <v>2.8000000000000004E-3</v>
      </c>
      <c r="M11" s="492">
        <v>7.000000000000001E-3</v>
      </c>
      <c r="N11" s="490">
        <v>0</v>
      </c>
      <c r="O11" s="493">
        <v>0</v>
      </c>
      <c r="P11" s="493">
        <v>0.16099999999999998</v>
      </c>
      <c r="Q11" s="985"/>
      <c r="R11" s="985"/>
      <c r="S11" s="985"/>
      <c r="T11" s="985"/>
      <c r="U11" s="985"/>
    </row>
    <row r="12" spans="2:21">
      <c r="B12" s="480">
        <v>12005</v>
      </c>
      <c r="C12" s="535" t="s">
        <v>1859</v>
      </c>
      <c r="D12" s="457">
        <v>60</v>
      </c>
      <c r="E12" s="487">
        <v>90.6</v>
      </c>
      <c r="F12" s="488">
        <v>7.74</v>
      </c>
      <c r="G12" s="488">
        <v>6</v>
      </c>
      <c r="H12" s="488">
        <v>0.18</v>
      </c>
      <c r="I12" s="487">
        <v>30.6</v>
      </c>
      <c r="J12" s="489">
        <v>1.08</v>
      </c>
      <c r="K12" s="490">
        <v>84</v>
      </c>
      <c r="L12" s="491">
        <v>3.5999999999999997E-2</v>
      </c>
      <c r="M12" s="492">
        <v>0.24</v>
      </c>
      <c r="N12" s="490">
        <v>0</v>
      </c>
      <c r="O12" s="493">
        <v>0</v>
      </c>
      <c r="P12" s="493">
        <v>0.18</v>
      </c>
      <c r="Q12" s="985"/>
      <c r="R12" s="985"/>
      <c r="S12" s="985"/>
      <c r="T12" s="985"/>
      <c r="U12" s="985"/>
    </row>
    <row r="13" spans="2:21">
      <c r="B13" s="480">
        <v>10332</v>
      </c>
      <c r="C13" s="754" t="s">
        <v>1878</v>
      </c>
      <c r="D13" s="457">
        <v>10</v>
      </c>
      <c r="E13" s="487">
        <v>6.5</v>
      </c>
      <c r="F13" s="488">
        <v>1.44</v>
      </c>
      <c r="G13" s="488">
        <v>0.03</v>
      </c>
      <c r="H13" s="488">
        <v>0.03</v>
      </c>
      <c r="I13" s="487">
        <v>11</v>
      </c>
      <c r="J13" s="489">
        <v>0.03</v>
      </c>
      <c r="K13" s="490">
        <v>0.1</v>
      </c>
      <c r="L13" s="491">
        <v>2E-3</v>
      </c>
      <c r="M13" s="492">
        <v>1.4999999999999999E-2</v>
      </c>
      <c r="N13" s="490">
        <v>0</v>
      </c>
      <c r="O13" s="493">
        <v>0</v>
      </c>
      <c r="P13" s="493">
        <v>0.09</v>
      </c>
      <c r="Q13" s="985"/>
      <c r="R13" s="985"/>
      <c r="S13" s="985"/>
      <c r="T13" s="985"/>
      <c r="U13" s="985"/>
    </row>
    <row r="14" spans="2:21">
      <c r="B14" s="480">
        <v>6077</v>
      </c>
      <c r="C14" s="755" t="s">
        <v>1879</v>
      </c>
      <c r="D14" s="457">
        <v>10</v>
      </c>
      <c r="E14" s="487">
        <v>1.5</v>
      </c>
      <c r="F14" s="488">
        <v>0.21</v>
      </c>
      <c r="G14" s="488">
        <v>0.01</v>
      </c>
      <c r="H14" s="488">
        <v>0.25</v>
      </c>
      <c r="I14" s="487">
        <v>11</v>
      </c>
      <c r="J14" s="489">
        <v>0.11</v>
      </c>
      <c r="K14" s="490">
        <v>23</v>
      </c>
      <c r="L14" s="491">
        <v>0.01</v>
      </c>
      <c r="M14" s="492">
        <v>0.02</v>
      </c>
      <c r="N14" s="490">
        <v>2.6</v>
      </c>
      <c r="O14" s="493">
        <v>0.25</v>
      </c>
      <c r="P14" s="493">
        <v>0.01</v>
      </c>
      <c r="Q14" s="985"/>
      <c r="R14" s="985"/>
      <c r="S14" s="985"/>
      <c r="T14" s="985"/>
      <c r="U14" s="985"/>
    </row>
    <row r="15" spans="2:21">
      <c r="B15" s="480">
        <v>7037</v>
      </c>
      <c r="C15" s="754" t="s">
        <v>1880</v>
      </c>
      <c r="D15" s="748">
        <v>5</v>
      </c>
      <c r="E15" s="487">
        <v>7.25</v>
      </c>
      <c r="F15" s="488">
        <v>0.05</v>
      </c>
      <c r="G15" s="488">
        <v>0.75</v>
      </c>
      <c r="H15" s="488">
        <v>0.22500000000000001</v>
      </c>
      <c r="I15" s="487">
        <v>3.95</v>
      </c>
      <c r="J15" s="489">
        <v>1.4999999999999999E-2</v>
      </c>
      <c r="K15" s="490">
        <v>1.9</v>
      </c>
      <c r="L15" s="491">
        <v>5.0000000000000001E-4</v>
      </c>
      <c r="M15" s="492">
        <v>1E-3</v>
      </c>
      <c r="N15" s="490">
        <v>0.6</v>
      </c>
      <c r="O15" s="493">
        <v>0.16500000000000001</v>
      </c>
      <c r="P15" s="493">
        <v>0.18</v>
      </c>
      <c r="Q15" s="986"/>
      <c r="R15" s="986"/>
      <c r="S15" s="986"/>
      <c r="T15" s="986"/>
      <c r="U15" s="986"/>
    </row>
    <row r="16" spans="2:21">
      <c r="B16" s="483"/>
      <c r="C16" s="530" t="s">
        <v>895</v>
      </c>
      <c r="D16" s="485">
        <v>522</v>
      </c>
      <c r="E16" s="494">
        <v>762.97</v>
      </c>
      <c r="F16" s="495">
        <v>27.538000000000004</v>
      </c>
      <c r="G16" s="495">
        <v>40.882999999999996</v>
      </c>
      <c r="H16" s="495">
        <v>70.552999999999997</v>
      </c>
      <c r="I16" s="494">
        <v>144.94</v>
      </c>
      <c r="J16" s="495">
        <v>3.133</v>
      </c>
      <c r="K16" s="496">
        <v>276.35000000000002</v>
      </c>
      <c r="L16" s="497">
        <v>0.34820000000000007</v>
      </c>
      <c r="M16" s="498">
        <v>0.54249999999999998</v>
      </c>
      <c r="N16" s="496">
        <v>43.52</v>
      </c>
      <c r="O16" s="499">
        <v>6.4950000000000001</v>
      </c>
      <c r="P16" s="499">
        <v>2.5070000000000001</v>
      </c>
      <c r="Q16" s="484"/>
      <c r="R16" s="484"/>
      <c r="S16" s="484"/>
      <c r="T16" s="484"/>
      <c r="U16" s="484"/>
    </row>
  </sheetData>
  <mergeCells count="1">
    <mergeCell ref="Q3:U15"/>
  </mergeCells>
  <phoneticPr fontId="1"/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37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1168</v>
      </c>
    </row>
    <row r="2" spans="2:21" ht="27" customHeight="1">
      <c r="B2" s="19" t="s">
        <v>922</v>
      </c>
      <c r="C2" s="19" t="s">
        <v>923</v>
      </c>
      <c r="D2" s="20" t="s">
        <v>1167</v>
      </c>
      <c r="E2" s="20" t="s">
        <v>924</v>
      </c>
      <c r="F2" s="20" t="s">
        <v>1166</v>
      </c>
      <c r="G2" s="20" t="s">
        <v>1165</v>
      </c>
      <c r="H2" s="20" t="s">
        <v>1164</v>
      </c>
      <c r="I2" s="20" t="s">
        <v>925</v>
      </c>
      <c r="J2" s="20" t="s">
        <v>926</v>
      </c>
      <c r="K2" s="20" t="s">
        <v>927</v>
      </c>
      <c r="L2" s="20" t="s">
        <v>1163</v>
      </c>
      <c r="M2" s="20" t="s">
        <v>1162</v>
      </c>
      <c r="N2" s="20" t="s">
        <v>928</v>
      </c>
      <c r="O2" s="20" t="s">
        <v>1161</v>
      </c>
      <c r="P2" s="20" t="s">
        <v>1160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1018</v>
      </c>
      <c r="C3" s="29" t="s">
        <v>191</v>
      </c>
      <c r="D3" s="10">
        <v>300</v>
      </c>
      <c r="E3" s="461">
        <v>1104</v>
      </c>
      <c r="F3" s="462">
        <v>27</v>
      </c>
      <c r="G3" s="462">
        <v>5.4</v>
      </c>
      <c r="H3" s="462">
        <v>224.4</v>
      </c>
      <c r="I3" s="461">
        <v>60</v>
      </c>
      <c r="J3" s="471">
        <v>1.8</v>
      </c>
      <c r="K3" s="472">
        <v>0</v>
      </c>
      <c r="L3" s="473">
        <v>0.36</v>
      </c>
      <c r="M3" s="474">
        <v>0.12</v>
      </c>
      <c r="N3" s="472">
        <v>0</v>
      </c>
      <c r="O3" s="475">
        <v>8.4</v>
      </c>
      <c r="P3" s="475">
        <v>0</v>
      </c>
      <c r="Q3" s="936"/>
      <c r="R3" s="936"/>
      <c r="S3" s="936"/>
      <c r="T3" s="936"/>
      <c r="U3" s="936"/>
    </row>
    <row r="4" spans="2:21">
      <c r="B4" s="10">
        <v>17083</v>
      </c>
      <c r="C4" s="29" t="s">
        <v>2344</v>
      </c>
      <c r="D4" s="10">
        <v>6</v>
      </c>
      <c r="E4" s="461">
        <v>18.78</v>
      </c>
      <c r="F4" s="462">
        <v>2.2260000000000004</v>
      </c>
      <c r="G4" s="462">
        <v>0.40799999999999997</v>
      </c>
      <c r="H4" s="462">
        <v>2.5860000000000003</v>
      </c>
      <c r="I4" s="461">
        <v>1.1399999999999999</v>
      </c>
      <c r="J4" s="471">
        <v>0.78</v>
      </c>
      <c r="K4" s="472">
        <v>0</v>
      </c>
      <c r="L4" s="473">
        <v>0.52859999999999996</v>
      </c>
      <c r="M4" s="474">
        <v>0.22320000000000001</v>
      </c>
      <c r="N4" s="472">
        <v>0.06</v>
      </c>
      <c r="O4" s="475">
        <v>1.9560000000000002</v>
      </c>
      <c r="P4" s="475">
        <v>1.7999999999999999E-2</v>
      </c>
      <c r="Q4" s="936"/>
      <c r="R4" s="936"/>
      <c r="S4" s="936"/>
      <c r="T4" s="936"/>
      <c r="U4" s="936"/>
    </row>
    <row r="5" spans="2:21">
      <c r="B5" s="10">
        <v>3003</v>
      </c>
      <c r="C5" s="29" t="s">
        <v>4</v>
      </c>
      <c r="D5" s="10">
        <v>30</v>
      </c>
      <c r="E5" s="461">
        <v>115.2</v>
      </c>
      <c r="F5" s="462">
        <v>0</v>
      </c>
      <c r="G5" s="462">
        <v>0</v>
      </c>
      <c r="H5" s="462">
        <v>29.76</v>
      </c>
      <c r="I5" s="461">
        <v>0.3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6"/>
      <c r="R5" s="936"/>
      <c r="S5" s="936"/>
      <c r="T5" s="936"/>
      <c r="U5" s="936"/>
    </row>
    <row r="6" spans="2:21">
      <c r="B6" s="10">
        <v>13010</v>
      </c>
      <c r="C6" s="29" t="s">
        <v>307</v>
      </c>
      <c r="D6" s="10">
        <v>6</v>
      </c>
      <c r="E6" s="461">
        <v>21.54</v>
      </c>
      <c r="F6" s="462">
        <v>2.04</v>
      </c>
      <c r="G6" s="462">
        <v>0.06</v>
      </c>
      <c r="H6" s="462">
        <v>3.1979999999999995</v>
      </c>
      <c r="I6" s="461">
        <v>66</v>
      </c>
      <c r="J6" s="471">
        <v>0.03</v>
      </c>
      <c r="K6" s="472">
        <v>0.36</v>
      </c>
      <c r="L6" s="473">
        <v>1.7999999999999999E-2</v>
      </c>
      <c r="M6" s="474">
        <v>9.6000000000000016E-2</v>
      </c>
      <c r="N6" s="472">
        <v>0.3</v>
      </c>
      <c r="O6" s="475">
        <v>0</v>
      </c>
      <c r="P6" s="475">
        <v>8.3999999999999991E-2</v>
      </c>
      <c r="Q6" s="936"/>
      <c r="R6" s="936"/>
      <c r="S6" s="936"/>
      <c r="T6" s="936"/>
      <c r="U6" s="936"/>
    </row>
    <row r="7" spans="2:21">
      <c r="B7" s="10">
        <v>17012</v>
      </c>
      <c r="C7" s="29" t="s">
        <v>0</v>
      </c>
      <c r="D7" s="654">
        <v>4.8</v>
      </c>
      <c r="E7" s="461">
        <v>0</v>
      </c>
      <c r="F7" s="462">
        <v>0</v>
      </c>
      <c r="G7" s="462">
        <v>0</v>
      </c>
      <c r="H7" s="462">
        <v>0</v>
      </c>
      <c r="I7" s="461">
        <v>1.056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4.7567999999999993</v>
      </c>
      <c r="Q7" s="936"/>
      <c r="R7" s="936"/>
      <c r="S7" s="936"/>
      <c r="T7" s="936"/>
      <c r="U7" s="936"/>
    </row>
    <row r="8" spans="2:21">
      <c r="B8" s="10">
        <v>12004</v>
      </c>
      <c r="C8" s="29" t="s">
        <v>1</v>
      </c>
      <c r="D8" s="654">
        <v>30</v>
      </c>
      <c r="E8" s="461">
        <v>45.3</v>
      </c>
      <c r="F8" s="462">
        <v>3.69</v>
      </c>
      <c r="G8" s="462">
        <v>3.09</v>
      </c>
      <c r="H8" s="462">
        <v>0.09</v>
      </c>
      <c r="I8" s="461">
        <v>15.3</v>
      </c>
      <c r="J8" s="471">
        <v>0.54</v>
      </c>
      <c r="K8" s="472">
        <v>45</v>
      </c>
      <c r="L8" s="473">
        <v>1.7999999999999999E-2</v>
      </c>
      <c r="M8" s="474">
        <v>0.129</v>
      </c>
      <c r="N8" s="472">
        <v>0</v>
      </c>
      <c r="O8" s="475">
        <v>0</v>
      </c>
      <c r="P8" s="475">
        <v>0.12</v>
      </c>
      <c r="Q8" s="936"/>
      <c r="R8" s="936"/>
      <c r="S8" s="936"/>
      <c r="T8" s="936"/>
      <c r="U8" s="936"/>
    </row>
    <row r="9" spans="2:21">
      <c r="B9" s="27">
        <v>14018</v>
      </c>
      <c r="C9" s="37" t="s">
        <v>45</v>
      </c>
      <c r="D9" s="655">
        <v>180</v>
      </c>
      <c r="E9" s="364">
        <v>1373.4</v>
      </c>
      <c r="F9" s="471">
        <v>0.9</v>
      </c>
      <c r="G9" s="471">
        <v>149.4</v>
      </c>
      <c r="H9" s="471">
        <v>0.36</v>
      </c>
      <c r="I9" s="364">
        <v>25.2</v>
      </c>
      <c r="J9" s="471">
        <v>0.72</v>
      </c>
      <c r="K9" s="472">
        <v>1422</v>
      </c>
      <c r="L9" s="473">
        <v>0</v>
      </c>
      <c r="M9" s="474">
        <v>5.3999999999999992E-2</v>
      </c>
      <c r="N9" s="472">
        <v>0</v>
      </c>
      <c r="O9" s="475">
        <v>0</v>
      </c>
      <c r="P9" s="475">
        <v>0</v>
      </c>
      <c r="Q9" s="936"/>
      <c r="R9" s="936"/>
      <c r="S9" s="936"/>
      <c r="T9" s="936"/>
      <c r="U9" s="936"/>
    </row>
    <row r="10" spans="2:21">
      <c r="B10" s="40">
        <v>12004</v>
      </c>
      <c r="C10" s="242" t="s">
        <v>1</v>
      </c>
      <c r="D10" s="656">
        <v>15</v>
      </c>
      <c r="E10" s="269">
        <v>22.65</v>
      </c>
      <c r="F10" s="268">
        <v>1.845</v>
      </c>
      <c r="G10" s="268">
        <v>1.5449999999999999</v>
      </c>
      <c r="H10" s="268">
        <v>4.4999999999999998E-2</v>
      </c>
      <c r="I10" s="269">
        <v>7.65</v>
      </c>
      <c r="J10" s="268">
        <v>0.27</v>
      </c>
      <c r="K10" s="270">
        <v>22.5</v>
      </c>
      <c r="L10" s="271">
        <v>8.9999999999999993E-3</v>
      </c>
      <c r="M10" s="272">
        <v>6.4500000000000002E-2</v>
      </c>
      <c r="N10" s="270">
        <v>0</v>
      </c>
      <c r="O10" s="273">
        <v>0</v>
      </c>
      <c r="P10" s="273">
        <v>0.06</v>
      </c>
      <c r="Q10" s="937"/>
      <c r="R10" s="937"/>
      <c r="S10" s="937"/>
      <c r="T10" s="937"/>
      <c r="U10" s="937"/>
    </row>
    <row r="11" spans="2:21">
      <c r="C11" s="478" t="s">
        <v>12</v>
      </c>
      <c r="D11" s="10">
        <v>571.79999999999995</v>
      </c>
      <c r="E11" s="248">
        <v>2700.8700000000003</v>
      </c>
      <c r="F11" s="462">
        <v>37.700999999999993</v>
      </c>
      <c r="G11" s="462">
        <v>159.90299999999999</v>
      </c>
      <c r="H11" s="462">
        <v>260.43900000000002</v>
      </c>
      <c r="I11" s="461">
        <v>176.64600000000002</v>
      </c>
      <c r="J11" s="471">
        <v>4.1400000000000006</v>
      </c>
      <c r="K11" s="472">
        <v>1489.86</v>
      </c>
      <c r="L11" s="473">
        <v>0.93359999999999999</v>
      </c>
      <c r="M11" s="474">
        <v>0.68670000000000009</v>
      </c>
      <c r="N11" s="472">
        <v>0.36</v>
      </c>
      <c r="O11" s="475">
        <v>10.356</v>
      </c>
      <c r="P11" s="475">
        <v>5.0387999999999993</v>
      </c>
    </row>
  </sheetData>
  <mergeCells count="1">
    <mergeCell ref="Q3:U10"/>
  </mergeCells>
  <phoneticPr fontId="1"/>
  <pageMargins left="0.7" right="0.7" top="0.75" bottom="0.75" header="0.3" footer="0.3"/>
  <pageSetup paperSize="9" scale="73" orientation="landscape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15.2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1881</v>
      </c>
    </row>
    <row r="2" spans="2:21" s="478" customFormat="1" ht="26.25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1020</v>
      </c>
      <c r="C3" s="531" t="s">
        <v>1882</v>
      </c>
      <c r="D3" s="486">
        <v>300</v>
      </c>
      <c r="E3" s="487">
        <v>1098</v>
      </c>
      <c r="F3" s="488">
        <v>35.1</v>
      </c>
      <c r="G3" s="488">
        <v>5.4</v>
      </c>
      <c r="H3" s="488">
        <v>214.8</v>
      </c>
      <c r="I3" s="487">
        <v>60</v>
      </c>
      <c r="J3" s="489">
        <v>3</v>
      </c>
      <c r="K3" s="490">
        <v>0</v>
      </c>
      <c r="L3" s="491">
        <v>0.3</v>
      </c>
      <c r="M3" s="492">
        <v>0.15</v>
      </c>
      <c r="N3" s="490">
        <v>0</v>
      </c>
      <c r="O3" s="493">
        <v>8.1</v>
      </c>
      <c r="P3" s="493">
        <v>0</v>
      </c>
      <c r="Q3" s="985"/>
      <c r="R3" s="985"/>
      <c r="S3" s="985"/>
      <c r="T3" s="985"/>
      <c r="U3" s="985"/>
    </row>
    <row r="4" spans="2:21">
      <c r="B4" s="480">
        <v>12004</v>
      </c>
      <c r="C4" s="531" t="s">
        <v>1883</v>
      </c>
      <c r="D4" s="486">
        <v>90</v>
      </c>
      <c r="E4" s="487">
        <v>135.9</v>
      </c>
      <c r="F4" s="488">
        <v>11.07</v>
      </c>
      <c r="G4" s="488">
        <v>9.27</v>
      </c>
      <c r="H4" s="488">
        <v>0.27</v>
      </c>
      <c r="I4" s="487">
        <v>45.9</v>
      </c>
      <c r="J4" s="489">
        <v>1.62</v>
      </c>
      <c r="K4" s="490">
        <v>135</v>
      </c>
      <c r="L4" s="491">
        <v>5.3999999999999992E-2</v>
      </c>
      <c r="M4" s="492">
        <v>0.38700000000000001</v>
      </c>
      <c r="N4" s="490">
        <v>0</v>
      </c>
      <c r="O4" s="493">
        <v>0</v>
      </c>
      <c r="P4" s="493">
        <v>0.36</v>
      </c>
      <c r="Q4" s="985"/>
      <c r="R4" s="985"/>
      <c r="S4" s="985"/>
      <c r="T4" s="985"/>
      <c r="U4" s="985"/>
    </row>
    <row r="5" spans="2:21">
      <c r="B5" s="480">
        <v>17012</v>
      </c>
      <c r="C5" s="531" t="s">
        <v>1884</v>
      </c>
      <c r="D5" s="486">
        <v>6</v>
      </c>
      <c r="E5" s="487">
        <v>0</v>
      </c>
      <c r="F5" s="488">
        <v>0</v>
      </c>
      <c r="G5" s="488">
        <v>0</v>
      </c>
      <c r="H5" s="488">
        <v>0</v>
      </c>
      <c r="I5" s="487">
        <v>1.32</v>
      </c>
      <c r="J5" s="489">
        <v>0</v>
      </c>
      <c r="K5" s="490">
        <v>0</v>
      </c>
      <c r="L5" s="491">
        <v>0</v>
      </c>
      <c r="M5" s="492">
        <v>0</v>
      </c>
      <c r="N5" s="490">
        <v>0</v>
      </c>
      <c r="O5" s="493">
        <v>0</v>
      </c>
      <c r="P5" s="493">
        <v>5.9459999999999988</v>
      </c>
      <c r="Q5" s="985"/>
      <c r="R5" s="985"/>
      <c r="S5" s="985"/>
      <c r="T5" s="985"/>
      <c r="U5" s="985"/>
    </row>
    <row r="6" spans="2:21">
      <c r="B6" s="480">
        <v>3003</v>
      </c>
      <c r="C6" s="755" t="s">
        <v>1885</v>
      </c>
      <c r="D6" s="486">
        <v>30</v>
      </c>
      <c r="E6" s="487">
        <v>115.2</v>
      </c>
      <c r="F6" s="488">
        <v>0</v>
      </c>
      <c r="G6" s="488">
        <v>0</v>
      </c>
      <c r="H6" s="488">
        <v>29.76</v>
      </c>
      <c r="I6" s="487">
        <v>0.3</v>
      </c>
      <c r="J6" s="489">
        <v>0</v>
      </c>
      <c r="K6" s="490">
        <v>0</v>
      </c>
      <c r="L6" s="491">
        <v>0</v>
      </c>
      <c r="M6" s="492">
        <v>0</v>
      </c>
      <c r="N6" s="490">
        <v>0</v>
      </c>
      <c r="O6" s="493">
        <v>0</v>
      </c>
      <c r="P6" s="493">
        <v>0</v>
      </c>
      <c r="Q6" s="985"/>
      <c r="R6" s="985"/>
      <c r="S6" s="985"/>
      <c r="T6" s="985"/>
      <c r="U6" s="985"/>
    </row>
    <row r="7" spans="2:21">
      <c r="B7" s="480">
        <v>13003</v>
      </c>
      <c r="C7" s="755" t="s">
        <v>1886</v>
      </c>
      <c r="D7" s="457">
        <v>90</v>
      </c>
      <c r="E7" s="487">
        <v>60.3</v>
      </c>
      <c r="F7" s="488">
        <v>2.97</v>
      </c>
      <c r="G7" s="488">
        <v>3.42</v>
      </c>
      <c r="H7" s="488">
        <v>4.32</v>
      </c>
      <c r="I7" s="487">
        <v>99</v>
      </c>
      <c r="J7" s="489">
        <v>0</v>
      </c>
      <c r="K7" s="490">
        <v>34.200000000000003</v>
      </c>
      <c r="L7" s="491">
        <v>3.6000000000000004E-2</v>
      </c>
      <c r="M7" s="492">
        <v>0.13500000000000001</v>
      </c>
      <c r="N7" s="490">
        <v>0.9</v>
      </c>
      <c r="O7" s="493">
        <v>0</v>
      </c>
      <c r="P7" s="493">
        <v>0.09</v>
      </c>
      <c r="Q7" s="985"/>
      <c r="R7" s="985"/>
      <c r="S7" s="985"/>
      <c r="T7" s="985"/>
      <c r="U7" s="985"/>
    </row>
    <row r="8" spans="2:21">
      <c r="B8" s="480">
        <v>14018</v>
      </c>
      <c r="C8" s="755" t="s">
        <v>1887</v>
      </c>
      <c r="D8" s="457">
        <v>60</v>
      </c>
      <c r="E8" s="487">
        <v>457.8</v>
      </c>
      <c r="F8" s="488">
        <v>0.3</v>
      </c>
      <c r="G8" s="488">
        <v>49.8</v>
      </c>
      <c r="H8" s="488">
        <v>0.12</v>
      </c>
      <c r="I8" s="487">
        <v>8.4</v>
      </c>
      <c r="J8" s="489">
        <v>0.24</v>
      </c>
      <c r="K8" s="490">
        <v>474</v>
      </c>
      <c r="L8" s="491">
        <v>0</v>
      </c>
      <c r="M8" s="492">
        <v>1.7999999999999999E-2</v>
      </c>
      <c r="N8" s="490">
        <v>0</v>
      </c>
      <c r="O8" s="493">
        <v>0</v>
      </c>
      <c r="P8" s="493">
        <v>0</v>
      </c>
      <c r="Q8" s="986"/>
      <c r="R8" s="986"/>
      <c r="S8" s="986"/>
      <c r="T8" s="986"/>
      <c r="U8" s="986"/>
    </row>
    <row r="9" spans="2:21">
      <c r="B9" s="483"/>
      <c r="C9" s="530" t="s">
        <v>1888</v>
      </c>
      <c r="D9" s="485">
        <v>576</v>
      </c>
      <c r="E9" s="494">
        <v>1867.2</v>
      </c>
      <c r="F9" s="495">
        <v>49.44</v>
      </c>
      <c r="G9" s="495">
        <v>67.89</v>
      </c>
      <c r="H9" s="495">
        <v>249.27</v>
      </c>
      <c r="I9" s="494">
        <v>214.92</v>
      </c>
      <c r="J9" s="495">
        <v>4.8600000000000003</v>
      </c>
      <c r="K9" s="496">
        <v>643.20000000000005</v>
      </c>
      <c r="L9" s="497">
        <v>0.39</v>
      </c>
      <c r="M9" s="498">
        <v>0.69</v>
      </c>
      <c r="N9" s="496">
        <v>0.9</v>
      </c>
      <c r="O9" s="499">
        <v>8.1</v>
      </c>
      <c r="P9" s="499">
        <v>6.395999999999999</v>
      </c>
      <c r="Q9" s="78" t="s">
        <v>1717</v>
      </c>
      <c r="R9" s="78" t="s">
        <v>1717</v>
      </c>
      <c r="S9" s="78" t="s">
        <v>1717</v>
      </c>
      <c r="T9" s="78" t="s">
        <v>1717</v>
      </c>
      <c r="U9" s="78" t="s">
        <v>2346</v>
      </c>
    </row>
  </sheetData>
  <mergeCells count="1">
    <mergeCell ref="Q3:U8"/>
  </mergeCells>
  <phoneticPr fontId="1"/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2.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1971</v>
      </c>
    </row>
    <row r="2" spans="2:21" ht="27" customHeight="1">
      <c r="B2" s="19" t="s">
        <v>922</v>
      </c>
      <c r="C2" s="19" t="s">
        <v>923</v>
      </c>
      <c r="D2" s="20" t="s">
        <v>1167</v>
      </c>
      <c r="E2" s="20" t="s">
        <v>924</v>
      </c>
      <c r="F2" s="20" t="s">
        <v>1166</v>
      </c>
      <c r="G2" s="20" t="s">
        <v>1165</v>
      </c>
      <c r="H2" s="20" t="s">
        <v>1164</v>
      </c>
      <c r="I2" s="20" t="s">
        <v>925</v>
      </c>
      <c r="J2" s="20" t="s">
        <v>926</v>
      </c>
      <c r="K2" s="20" t="s">
        <v>927</v>
      </c>
      <c r="L2" s="20" t="s">
        <v>1163</v>
      </c>
      <c r="M2" s="20" t="s">
        <v>1162</v>
      </c>
      <c r="N2" s="20" t="s">
        <v>928</v>
      </c>
      <c r="O2" s="20" t="s">
        <v>1161</v>
      </c>
      <c r="P2" s="20" t="s">
        <v>1160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7">
        <v>17082</v>
      </c>
      <c r="C3" s="37" t="s">
        <v>2345</v>
      </c>
      <c r="D3" s="27">
        <v>8</v>
      </c>
      <c r="E3" s="364">
        <v>8.24</v>
      </c>
      <c r="F3" s="475">
        <v>1.32</v>
      </c>
      <c r="G3" s="475">
        <v>0.12</v>
      </c>
      <c r="H3" s="475">
        <v>0.96799999999999997</v>
      </c>
      <c r="I3" s="364">
        <v>1.28</v>
      </c>
      <c r="J3" s="475">
        <v>0.17600000000000002</v>
      </c>
      <c r="K3" s="407">
        <v>0</v>
      </c>
      <c r="L3" s="474">
        <v>0.17679999999999998</v>
      </c>
      <c r="M3" s="474">
        <v>0.1424</v>
      </c>
      <c r="N3" s="407">
        <v>0</v>
      </c>
      <c r="O3" s="475">
        <v>0.82400000000000007</v>
      </c>
      <c r="P3" s="475">
        <v>8.0000000000000002E-3</v>
      </c>
      <c r="Q3" s="936"/>
      <c r="R3" s="936"/>
      <c r="S3" s="936"/>
      <c r="T3" s="936"/>
      <c r="U3" s="936"/>
    </row>
    <row r="4" spans="2:21">
      <c r="B4" s="27">
        <v>3003</v>
      </c>
      <c r="C4" s="37" t="s">
        <v>4</v>
      </c>
      <c r="D4" s="197">
        <v>15</v>
      </c>
      <c r="E4" s="407">
        <v>57.6</v>
      </c>
      <c r="F4" s="475">
        <v>0</v>
      </c>
      <c r="G4" s="475">
        <v>0</v>
      </c>
      <c r="H4" s="475">
        <v>14.88</v>
      </c>
      <c r="I4" s="407">
        <v>0.15</v>
      </c>
      <c r="J4" s="475">
        <v>0</v>
      </c>
      <c r="K4" s="407">
        <v>0</v>
      </c>
      <c r="L4" s="474">
        <v>0</v>
      </c>
      <c r="M4" s="474">
        <v>0</v>
      </c>
      <c r="N4" s="407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27">
        <v>14018</v>
      </c>
      <c r="C5" s="37" t="s">
        <v>45</v>
      </c>
      <c r="D5" s="197">
        <v>12</v>
      </c>
      <c r="E5" s="407">
        <v>91.56</v>
      </c>
      <c r="F5" s="475">
        <v>0.06</v>
      </c>
      <c r="G5" s="475">
        <v>9.9600000000000009</v>
      </c>
      <c r="H5" s="475">
        <v>2.4000000000000004E-2</v>
      </c>
      <c r="I5" s="407">
        <v>1.68</v>
      </c>
      <c r="J5" s="475">
        <v>4.8000000000000008E-2</v>
      </c>
      <c r="K5" s="407">
        <v>94.8</v>
      </c>
      <c r="L5" s="474">
        <v>0</v>
      </c>
      <c r="M5" s="474">
        <v>3.5999999999999999E-3</v>
      </c>
      <c r="N5" s="407">
        <v>0</v>
      </c>
      <c r="O5" s="475">
        <v>0</v>
      </c>
      <c r="P5" s="475">
        <v>0</v>
      </c>
      <c r="Q5" s="936"/>
      <c r="R5" s="936"/>
      <c r="S5" s="936"/>
      <c r="T5" s="936"/>
      <c r="U5" s="936"/>
    </row>
    <row r="6" spans="2:21">
      <c r="B6" s="27">
        <v>17012</v>
      </c>
      <c r="C6" s="37" t="s">
        <v>0</v>
      </c>
      <c r="D6" s="197">
        <v>1</v>
      </c>
      <c r="E6" s="407">
        <v>0</v>
      </c>
      <c r="F6" s="475">
        <v>0</v>
      </c>
      <c r="G6" s="475">
        <v>0</v>
      </c>
      <c r="H6" s="475">
        <v>0</v>
      </c>
      <c r="I6" s="407">
        <v>0.22</v>
      </c>
      <c r="J6" s="475">
        <v>0</v>
      </c>
      <c r="K6" s="407">
        <v>0</v>
      </c>
      <c r="L6" s="474">
        <v>0</v>
      </c>
      <c r="M6" s="474">
        <v>0</v>
      </c>
      <c r="N6" s="407">
        <v>0</v>
      </c>
      <c r="O6" s="475">
        <v>0</v>
      </c>
      <c r="P6" s="475">
        <v>0.99099999999999999</v>
      </c>
      <c r="Q6" s="936"/>
      <c r="R6" s="936"/>
      <c r="S6" s="936"/>
      <c r="T6" s="936"/>
      <c r="U6" s="936"/>
    </row>
    <row r="7" spans="2:21">
      <c r="B7" s="27">
        <v>12004</v>
      </c>
      <c r="C7" s="37" t="s">
        <v>1</v>
      </c>
      <c r="D7" s="197">
        <v>30</v>
      </c>
      <c r="E7" s="407">
        <v>45.3</v>
      </c>
      <c r="F7" s="475">
        <v>3.69</v>
      </c>
      <c r="G7" s="475">
        <v>3.09</v>
      </c>
      <c r="H7" s="475">
        <v>0.09</v>
      </c>
      <c r="I7" s="407">
        <v>15.3</v>
      </c>
      <c r="J7" s="475">
        <v>0.54</v>
      </c>
      <c r="K7" s="407">
        <v>45</v>
      </c>
      <c r="L7" s="474">
        <v>1.7999999999999999E-2</v>
      </c>
      <c r="M7" s="474">
        <v>0.129</v>
      </c>
      <c r="N7" s="407">
        <v>0</v>
      </c>
      <c r="O7" s="475">
        <v>0</v>
      </c>
      <c r="P7" s="475">
        <v>0.12</v>
      </c>
      <c r="Q7" s="936"/>
      <c r="R7" s="936"/>
      <c r="S7" s="936"/>
      <c r="T7" s="936"/>
      <c r="U7" s="936"/>
    </row>
    <row r="8" spans="2:21">
      <c r="B8" s="27">
        <v>1020</v>
      </c>
      <c r="C8" s="37" t="s">
        <v>46</v>
      </c>
      <c r="D8" s="197">
        <v>200</v>
      </c>
      <c r="E8" s="407">
        <v>732</v>
      </c>
      <c r="F8" s="475">
        <v>23.4</v>
      </c>
      <c r="G8" s="475">
        <v>3.6</v>
      </c>
      <c r="H8" s="475">
        <v>143.19999999999999</v>
      </c>
      <c r="I8" s="407">
        <v>40</v>
      </c>
      <c r="J8" s="475">
        <v>2</v>
      </c>
      <c r="K8" s="407">
        <v>0</v>
      </c>
      <c r="L8" s="474">
        <v>0.2</v>
      </c>
      <c r="M8" s="474">
        <v>0.1</v>
      </c>
      <c r="N8" s="407">
        <v>0</v>
      </c>
      <c r="O8" s="475">
        <v>5.4</v>
      </c>
      <c r="P8" s="475">
        <v>0</v>
      </c>
      <c r="Q8" s="936"/>
      <c r="R8" s="936"/>
      <c r="S8" s="936"/>
      <c r="T8" s="936"/>
      <c r="U8" s="936"/>
    </row>
    <row r="9" spans="2:21">
      <c r="B9" s="27">
        <v>14006</v>
      </c>
      <c r="C9" s="37" t="s">
        <v>15</v>
      </c>
      <c r="D9" s="197">
        <v>18</v>
      </c>
      <c r="E9" s="407">
        <v>165.78</v>
      </c>
      <c r="F9" s="475">
        <v>0</v>
      </c>
      <c r="G9" s="475">
        <v>18</v>
      </c>
      <c r="H9" s="475">
        <v>0</v>
      </c>
      <c r="I9" s="407">
        <v>0</v>
      </c>
      <c r="J9" s="475">
        <v>0</v>
      </c>
      <c r="K9" s="407">
        <v>0</v>
      </c>
      <c r="L9" s="474">
        <v>0</v>
      </c>
      <c r="M9" s="474">
        <v>0</v>
      </c>
      <c r="N9" s="407">
        <v>0</v>
      </c>
      <c r="O9" s="475">
        <v>0</v>
      </c>
      <c r="P9" s="475">
        <v>0</v>
      </c>
      <c r="Q9" s="936"/>
      <c r="R9" s="936"/>
      <c r="S9" s="936"/>
      <c r="T9" s="936"/>
      <c r="U9" s="936"/>
    </row>
    <row r="10" spans="2:21">
      <c r="B10" s="27">
        <v>6153</v>
      </c>
      <c r="C10" s="37" t="s">
        <v>16</v>
      </c>
      <c r="D10" s="197">
        <v>70</v>
      </c>
      <c r="E10" s="407">
        <v>25.9</v>
      </c>
      <c r="F10" s="475">
        <v>0.7</v>
      </c>
      <c r="G10" s="475">
        <v>7.0000000000000007E-2</v>
      </c>
      <c r="H10" s="475">
        <v>6.16</v>
      </c>
      <c r="I10" s="407">
        <v>14.7</v>
      </c>
      <c r="J10" s="475">
        <v>0.14000000000000001</v>
      </c>
      <c r="K10" s="407">
        <v>0</v>
      </c>
      <c r="L10" s="474">
        <v>2.1000000000000001E-2</v>
      </c>
      <c r="M10" s="474">
        <v>7.000000000000001E-3</v>
      </c>
      <c r="N10" s="407">
        <v>5.6</v>
      </c>
      <c r="O10" s="475">
        <v>1.1200000000000001</v>
      </c>
      <c r="P10" s="475">
        <v>0</v>
      </c>
      <c r="Q10" s="936"/>
      <c r="R10" s="936"/>
      <c r="S10" s="936"/>
      <c r="T10" s="936"/>
      <c r="U10" s="936"/>
    </row>
    <row r="11" spans="2:21">
      <c r="B11" s="27">
        <v>11089</v>
      </c>
      <c r="C11" s="37" t="s">
        <v>47</v>
      </c>
      <c r="D11" s="197">
        <v>150</v>
      </c>
      <c r="E11" s="407">
        <v>336</v>
      </c>
      <c r="F11" s="475">
        <v>28.5</v>
      </c>
      <c r="G11" s="475">
        <v>22.65</v>
      </c>
      <c r="H11" s="475">
        <v>0.75</v>
      </c>
      <c r="I11" s="407">
        <v>6</v>
      </c>
      <c r="J11" s="475">
        <v>3.45</v>
      </c>
      <c r="K11" s="407">
        <v>6</v>
      </c>
      <c r="L11" s="474">
        <v>0.12</v>
      </c>
      <c r="M11" s="474">
        <v>0.3</v>
      </c>
      <c r="N11" s="407">
        <v>1.5</v>
      </c>
      <c r="O11" s="475">
        <v>0</v>
      </c>
      <c r="P11" s="475">
        <v>0.15</v>
      </c>
      <c r="Q11" s="936"/>
      <c r="R11" s="936"/>
      <c r="S11" s="936"/>
      <c r="T11" s="936"/>
      <c r="U11" s="936"/>
    </row>
    <row r="12" spans="2:21">
      <c r="B12" s="27">
        <v>6119</v>
      </c>
      <c r="C12" s="37" t="s">
        <v>48</v>
      </c>
      <c r="D12" s="197">
        <v>8</v>
      </c>
      <c r="E12" s="407">
        <v>1.2</v>
      </c>
      <c r="F12" s="475">
        <v>0.08</v>
      </c>
      <c r="G12" s="475">
        <v>8.0000000000000002E-3</v>
      </c>
      <c r="H12" s="475">
        <v>0.25600000000000001</v>
      </c>
      <c r="I12" s="407">
        <v>3.12</v>
      </c>
      <c r="J12" s="475">
        <v>1.6E-2</v>
      </c>
      <c r="K12" s="407">
        <v>0.32</v>
      </c>
      <c r="L12" s="474">
        <v>2.3999999999999998E-3</v>
      </c>
      <c r="M12" s="474">
        <v>2.3999999999999998E-3</v>
      </c>
      <c r="N12" s="407">
        <v>0.56000000000000005</v>
      </c>
      <c r="O12" s="475">
        <v>0.12</v>
      </c>
      <c r="P12" s="475">
        <v>8.0000000000000002E-3</v>
      </c>
      <c r="Q12" s="936"/>
      <c r="R12" s="936"/>
      <c r="S12" s="936"/>
      <c r="T12" s="936"/>
      <c r="U12" s="936"/>
    </row>
    <row r="13" spans="2:21">
      <c r="B13" s="27">
        <v>8013</v>
      </c>
      <c r="C13" s="37" t="s">
        <v>49</v>
      </c>
      <c r="D13" s="197">
        <v>2</v>
      </c>
      <c r="E13" s="407">
        <v>3.64</v>
      </c>
      <c r="F13" s="475">
        <v>0.38600000000000001</v>
      </c>
      <c r="G13" s="475">
        <v>7.400000000000001E-2</v>
      </c>
      <c r="H13" s="475">
        <v>1.268</v>
      </c>
      <c r="I13" s="407">
        <v>0.2</v>
      </c>
      <c r="J13" s="475">
        <v>3.4000000000000002E-2</v>
      </c>
      <c r="K13" s="407">
        <v>0</v>
      </c>
      <c r="L13" s="474">
        <v>0.01</v>
      </c>
      <c r="M13" s="474">
        <v>2.7999999999999997E-2</v>
      </c>
      <c r="N13" s="407">
        <v>0</v>
      </c>
      <c r="O13" s="475">
        <v>0.82</v>
      </c>
      <c r="P13" s="475">
        <v>0</v>
      </c>
      <c r="Q13" s="936"/>
      <c r="R13" s="936"/>
      <c r="S13" s="936"/>
      <c r="T13" s="936"/>
      <c r="U13" s="936"/>
    </row>
    <row r="14" spans="2:21">
      <c r="B14" s="27">
        <v>6023</v>
      </c>
      <c r="C14" s="37" t="s">
        <v>50</v>
      </c>
      <c r="D14" s="197">
        <v>10</v>
      </c>
      <c r="E14" s="407">
        <v>9.3000000000000007</v>
      </c>
      <c r="F14" s="475">
        <v>0.69</v>
      </c>
      <c r="G14" s="475">
        <v>0.04</v>
      </c>
      <c r="H14" s="475">
        <v>1.53</v>
      </c>
      <c r="I14" s="407">
        <v>2.2999999999999998</v>
      </c>
      <c r="J14" s="475">
        <v>0.17</v>
      </c>
      <c r="K14" s="407">
        <v>3.5</v>
      </c>
      <c r="L14" s="474">
        <v>3.9000000000000007E-2</v>
      </c>
      <c r="M14" s="474">
        <v>1.6E-2</v>
      </c>
      <c r="N14" s="407">
        <v>1.9</v>
      </c>
      <c r="O14" s="475">
        <v>0.77</v>
      </c>
      <c r="P14" s="475">
        <v>0</v>
      </c>
      <c r="Q14" s="936"/>
      <c r="R14" s="936"/>
      <c r="S14" s="936"/>
      <c r="T14" s="936"/>
      <c r="U14" s="936"/>
    </row>
    <row r="15" spans="2:21">
      <c r="B15" s="27">
        <v>17012</v>
      </c>
      <c r="C15" s="37" t="s">
        <v>0</v>
      </c>
      <c r="D15" s="197">
        <v>3</v>
      </c>
      <c r="E15" s="407">
        <v>0</v>
      </c>
      <c r="F15" s="475">
        <v>0</v>
      </c>
      <c r="G15" s="475">
        <v>0</v>
      </c>
      <c r="H15" s="475">
        <v>0</v>
      </c>
      <c r="I15" s="407">
        <v>0.66</v>
      </c>
      <c r="J15" s="475">
        <v>0</v>
      </c>
      <c r="K15" s="407">
        <v>0</v>
      </c>
      <c r="L15" s="474">
        <v>0</v>
      </c>
      <c r="M15" s="474">
        <v>0</v>
      </c>
      <c r="N15" s="407">
        <v>0</v>
      </c>
      <c r="O15" s="475">
        <v>0</v>
      </c>
      <c r="P15" s="475">
        <v>2.9729999999999994</v>
      </c>
      <c r="Q15" s="936"/>
      <c r="R15" s="936"/>
      <c r="S15" s="936"/>
      <c r="T15" s="936"/>
      <c r="U15" s="936"/>
    </row>
    <row r="16" spans="2:21">
      <c r="B16" s="27">
        <v>12004</v>
      </c>
      <c r="C16" s="37" t="s">
        <v>1</v>
      </c>
      <c r="D16" s="197">
        <v>90</v>
      </c>
      <c r="E16" s="407">
        <v>135.9</v>
      </c>
      <c r="F16" s="475">
        <v>11.07</v>
      </c>
      <c r="G16" s="475">
        <v>9.2700000000000014</v>
      </c>
      <c r="H16" s="475">
        <v>0.27</v>
      </c>
      <c r="I16" s="407">
        <v>45.9</v>
      </c>
      <c r="J16" s="475">
        <v>1.62</v>
      </c>
      <c r="K16" s="407">
        <v>135</v>
      </c>
      <c r="L16" s="474">
        <v>5.3999999999999992E-2</v>
      </c>
      <c r="M16" s="474">
        <v>0.38700000000000001</v>
      </c>
      <c r="N16" s="407">
        <v>0</v>
      </c>
      <c r="O16" s="475">
        <v>0</v>
      </c>
      <c r="P16" s="475">
        <v>0.36</v>
      </c>
      <c r="Q16" s="936"/>
      <c r="R16" s="936"/>
      <c r="S16" s="936"/>
      <c r="T16" s="936"/>
      <c r="U16" s="936"/>
    </row>
    <row r="17" spans="2:21">
      <c r="B17" s="40">
        <v>14006</v>
      </c>
      <c r="C17" s="242" t="s">
        <v>15</v>
      </c>
      <c r="D17" s="266">
        <v>53.4</v>
      </c>
      <c r="E17" s="267">
        <v>491.81400000000002</v>
      </c>
      <c r="F17" s="273">
        <v>0</v>
      </c>
      <c r="G17" s="273">
        <v>53.4</v>
      </c>
      <c r="H17" s="273">
        <v>0</v>
      </c>
      <c r="I17" s="267">
        <v>0</v>
      </c>
      <c r="J17" s="273">
        <v>0</v>
      </c>
      <c r="K17" s="267">
        <v>0</v>
      </c>
      <c r="L17" s="272">
        <v>0</v>
      </c>
      <c r="M17" s="272">
        <v>0</v>
      </c>
      <c r="N17" s="267">
        <v>0</v>
      </c>
      <c r="O17" s="273">
        <v>0</v>
      </c>
      <c r="P17" s="273">
        <v>0</v>
      </c>
      <c r="Q17" s="937"/>
      <c r="R17" s="937"/>
      <c r="S17" s="937"/>
      <c r="T17" s="937"/>
      <c r="U17" s="937"/>
    </row>
    <row r="18" spans="2:21">
      <c r="C18" s="38" t="s">
        <v>1169</v>
      </c>
      <c r="D18" s="264">
        <f t="shared" ref="D18:P18" si="0">SUM(D3:D17)</f>
        <v>670.4</v>
      </c>
      <c r="E18" s="657">
        <f t="shared" si="0"/>
        <v>2104.2340000000004</v>
      </c>
      <c r="F18" s="658">
        <f t="shared" si="0"/>
        <v>69.896000000000001</v>
      </c>
      <c r="G18" s="658">
        <f t="shared" si="0"/>
        <v>120.28199999999998</v>
      </c>
      <c r="H18" s="658">
        <f t="shared" si="0"/>
        <v>169.39599999999999</v>
      </c>
      <c r="I18" s="657">
        <f t="shared" si="0"/>
        <v>131.51</v>
      </c>
      <c r="J18" s="658">
        <f t="shared" si="0"/>
        <v>8.1940000000000008</v>
      </c>
      <c r="K18" s="657">
        <f t="shared" si="0"/>
        <v>284.62</v>
      </c>
      <c r="L18" s="659">
        <f t="shared" si="0"/>
        <v>0.64119999999999999</v>
      </c>
      <c r="M18" s="659">
        <f t="shared" si="0"/>
        <v>1.1153999999999999</v>
      </c>
      <c r="N18" s="657">
        <f t="shared" si="0"/>
        <v>9.56</v>
      </c>
      <c r="O18" s="658">
        <f t="shared" si="0"/>
        <v>9.0540000000000003</v>
      </c>
      <c r="P18" s="658">
        <f t="shared" si="0"/>
        <v>4.6099999999999994</v>
      </c>
      <c r="Q18" s="78" t="s">
        <v>1717</v>
      </c>
      <c r="R18" s="78" t="s">
        <v>1717</v>
      </c>
      <c r="S18" s="78" t="s">
        <v>1717</v>
      </c>
      <c r="T18" s="78" t="s">
        <v>1717</v>
      </c>
      <c r="U18" s="78" t="s">
        <v>2346</v>
      </c>
    </row>
    <row r="19" spans="2:21">
      <c r="C19" s="10"/>
      <c r="D19" s="17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</row>
    <row r="20" spans="2:21">
      <c r="C20" s="10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2:21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</sheetData>
  <mergeCells count="1">
    <mergeCell ref="Q3:U17"/>
  </mergeCells>
  <phoneticPr fontId="1"/>
  <pageMargins left="0.7" right="0.7" top="0.75" bottom="0.75" header="0.3" footer="0.3"/>
  <pageSetup paperSize="9" scale="77" orientation="landscape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18.87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1928</v>
      </c>
    </row>
    <row r="2" spans="2:21" s="478" customFormat="1" ht="26.25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1015</v>
      </c>
      <c r="C3" s="482" t="s">
        <v>1889</v>
      </c>
      <c r="D3" s="459">
        <v>200</v>
      </c>
      <c r="E3" s="461">
        <v>736</v>
      </c>
      <c r="F3" s="462">
        <v>16</v>
      </c>
      <c r="G3" s="462">
        <v>3.4</v>
      </c>
      <c r="H3" s="462">
        <v>151.80000000000001</v>
      </c>
      <c r="I3" s="461">
        <v>46</v>
      </c>
      <c r="J3" s="471">
        <v>1.2</v>
      </c>
      <c r="K3" s="472">
        <v>0</v>
      </c>
      <c r="L3" s="473">
        <v>0.26</v>
      </c>
      <c r="M3" s="474">
        <v>0.08</v>
      </c>
      <c r="N3" s="472">
        <v>0</v>
      </c>
      <c r="O3" s="475">
        <v>5</v>
      </c>
      <c r="P3" s="475">
        <v>0</v>
      </c>
      <c r="Q3" s="985"/>
      <c r="R3" s="985"/>
      <c r="S3" s="985"/>
      <c r="T3" s="985"/>
      <c r="U3" s="985"/>
    </row>
    <row r="4" spans="2:21">
      <c r="B4" s="480">
        <v>3003</v>
      </c>
      <c r="C4" s="476" t="s">
        <v>1890</v>
      </c>
      <c r="D4" s="459">
        <v>30</v>
      </c>
      <c r="E4" s="461">
        <v>115.2</v>
      </c>
      <c r="F4" s="462">
        <v>0</v>
      </c>
      <c r="G4" s="462">
        <v>0</v>
      </c>
      <c r="H4" s="462">
        <v>29.76</v>
      </c>
      <c r="I4" s="461">
        <v>0.3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85"/>
      <c r="R4" s="985"/>
      <c r="S4" s="985"/>
      <c r="T4" s="985"/>
      <c r="U4" s="985"/>
    </row>
    <row r="5" spans="2:21">
      <c r="B5" s="480">
        <v>17012</v>
      </c>
      <c r="C5" s="476" t="s">
        <v>1891</v>
      </c>
      <c r="D5" s="459">
        <v>3</v>
      </c>
      <c r="E5" s="461">
        <v>0</v>
      </c>
      <c r="F5" s="462">
        <v>0</v>
      </c>
      <c r="G5" s="462">
        <v>0</v>
      </c>
      <c r="H5" s="462">
        <v>0</v>
      </c>
      <c r="I5" s="461">
        <v>0.66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2.9729999999999994</v>
      </c>
      <c r="Q5" s="985"/>
      <c r="R5" s="985"/>
      <c r="S5" s="985"/>
      <c r="T5" s="985"/>
      <c r="U5" s="985"/>
    </row>
    <row r="6" spans="2:21">
      <c r="B6" s="480">
        <v>13010</v>
      </c>
      <c r="C6" s="476" t="s">
        <v>1892</v>
      </c>
      <c r="D6" s="459">
        <v>10</v>
      </c>
      <c r="E6" s="461">
        <v>35.9</v>
      </c>
      <c r="F6" s="462">
        <v>3.4</v>
      </c>
      <c r="G6" s="462">
        <v>0.1</v>
      </c>
      <c r="H6" s="462">
        <v>5.33</v>
      </c>
      <c r="I6" s="461">
        <v>110</v>
      </c>
      <c r="J6" s="471">
        <v>0.05</v>
      </c>
      <c r="K6" s="472">
        <v>0.6</v>
      </c>
      <c r="L6" s="473">
        <v>0.03</v>
      </c>
      <c r="M6" s="474">
        <v>0.16</v>
      </c>
      <c r="N6" s="472">
        <v>0.5</v>
      </c>
      <c r="O6" s="475">
        <v>0</v>
      </c>
      <c r="P6" s="475">
        <v>0.14000000000000001</v>
      </c>
      <c r="Q6" s="985"/>
      <c r="R6" s="985"/>
      <c r="S6" s="985"/>
      <c r="T6" s="985"/>
      <c r="U6" s="985"/>
    </row>
    <row r="7" spans="2:21">
      <c r="B7" s="480">
        <v>12010</v>
      </c>
      <c r="C7" s="476" t="s">
        <v>1893</v>
      </c>
      <c r="D7" s="745">
        <v>20</v>
      </c>
      <c r="E7" s="461">
        <v>77.400000000000006</v>
      </c>
      <c r="F7" s="462">
        <v>3.3</v>
      </c>
      <c r="G7" s="462">
        <v>6.7</v>
      </c>
      <c r="H7" s="462">
        <v>0.02</v>
      </c>
      <c r="I7" s="461">
        <v>30</v>
      </c>
      <c r="J7" s="471">
        <v>1.2</v>
      </c>
      <c r="K7" s="472">
        <v>96</v>
      </c>
      <c r="L7" s="473">
        <v>4.2000000000000003E-2</v>
      </c>
      <c r="M7" s="474">
        <v>0.10400000000000001</v>
      </c>
      <c r="N7" s="472">
        <v>0</v>
      </c>
      <c r="O7" s="475">
        <v>0</v>
      </c>
      <c r="P7" s="475">
        <v>0.02</v>
      </c>
      <c r="Q7" s="985"/>
      <c r="R7" s="985"/>
      <c r="S7" s="985"/>
      <c r="T7" s="985"/>
      <c r="U7" s="985"/>
    </row>
    <row r="8" spans="2:21">
      <c r="B8" s="480">
        <v>14006</v>
      </c>
      <c r="C8" s="476" t="s">
        <v>1894</v>
      </c>
      <c r="D8" s="745">
        <v>25</v>
      </c>
      <c r="E8" s="461">
        <v>230.25</v>
      </c>
      <c r="F8" s="462">
        <v>0</v>
      </c>
      <c r="G8" s="462">
        <v>25</v>
      </c>
      <c r="H8" s="462">
        <v>0</v>
      </c>
      <c r="I8" s="461">
        <v>0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985"/>
      <c r="R8" s="985"/>
      <c r="S8" s="985"/>
      <c r="T8" s="985"/>
      <c r="U8" s="985"/>
    </row>
    <row r="9" spans="2:21">
      <c r="B9" s="480">
        <v>15116</v>
      </c>
      <c r="C9" s="476" t="s">
        <v>1895</v>
      </c>
      <c r="D9" s="745">
        <v>20</v>
      </c>
      <c r="E9" s="461">
        <v>111.6</v>
      </c>
      <c r="F9" s="462">
        <v>1.38</v>
      </c>
      <c r="G9" s="462">
        <v>6.82</v>
      </c>
      <c r="H9" s="462">
        <v>11.16</v>
      </c>
      <c r="I9" s="461">
        <v>48</v>
      </c>
      <c r="J9" s="471">
        <v>0.48</v>
      </c>
      <c r="K9" s="472">
        <v>13.2</v>
      </c>
      <c r="L9" s="473">
        <v>3.7999999999999999E-2</v>
      </c>
      <c r="M9" s="474">
        <v>8.199999999999999E-2</v>
      </c>
      <c r="N9" s="472">
        <v>0</v>
      </c>
      <c r="O9" s="475">
        <v>0.78</v>
      </c>
      <c r="P9" s="475">
        <v>0.04</v>
      </c>
      <c r="Q9" s="985"/>
      <c r="R9" s="985"/>
      <c r="S9" s="985"/>
      <c r="T9" s="985"/>
      <c r="U9" s="985"/>
    </row>
    <row r="10" spans="2:21">
      <c r="B10" s="480">
        <v>3005</v>
      </c>
      <c r="C10" s="476" t="s">
        <v>634</v>
      </c>
      <c r="D10" s="745">
        <v>20</v>
      </c>
      <c r="E10" s="461">
        <v>77.400000000000006</v>
      </c>
      <c r="F10" s="462">
        <v>0</v>
      </c>
      <c r="G10" s="462">
        <v>0</v>
      </c>
      <c r="H10" s="462">
        <v>20</v>
      </c>
      <c r="I10" s="461">
        <v>0</v>
      </c>
      <c r="J10" s="471">
        <v>0</v>
      </c>
      <c r="K10" s="472">
        <v>0</v>
      </c>
      <c r="L10" s="473">
        <v>0</v>
      </c>
      <c r="M10" s="474">
        <v>0</v>
      </c>
      <c r="N10" s="472">
        <v>0</v>
      </c>
      <c r="O10" s="475">
        <v>0</v>
      </c>
      <c r="P10" s="475">
        <v>0</v>
      </c>
      <c r="Q10" s="986"/>
      <c r="R10" s="986"/>
      <c r="S10" s="986"/>
      <c r="T10" s="986"/>
      <c r="U10" s="986"/>
    </row>
    <row r="11" spans="2:21">
      <c r="B11" s="483"/>
      <c r="C11" s="484" t="s">
        <v>895</v>
      </c>
      <c r="D11" s="460">
        <v>328</v>
      </c>
      <c r="E11" s="463">
        <v>1383.75</v>
      </c>
      <c r="F11" s="464">
        <v>24.08</v>
      </c>
      <c r="G11" s="464">
        <v>42.02</v>
      </c>
      <c r="H11" s="464">
        <v>218.07</v>
      </c>
      <c r="I11" s="463">
        <v>234.96</v>
      </c>
      <c r="J11" s="464">
        <v>2.93</v>
      </c>
      <c r="K11" s="465">
        <v>109.8</v>
      </c>
      <c r="L11" s="466">
        <v>0.37</v>
      </c>
      <c r="M11" s="467">
        <v>0.42599999999999993</v>
      </c>
      <c r="N11" s="465">
        <v>0.5</v>
      </c>
      <c r="O11" s="468">
        <v>5.78</v>
      </c>
      <c r="P11" s="468">
        <v>3.1729999999999996</v>
      </c>
      <c r="Q11" s="78" t="s">
        <v>1717</v>
      </c>
      <c r="R11" s="78" t="s">
        <v>1717</v>
      </c>
      <c r="S11" s="78" t="s">
        <v>1717</v>
      </c>
      <c r="T11" s="78" t="s">
        <v>1717</v>
      </c>
      <c r="U11" s="78" t="s">
        <v>2346</v>
      </c>
    </row>
  </sheetData>
  <mergeCells count="1">
    <mergeCell ref="Q3:U10"/>
  </mergeCells>
  <phoneticPr fontId="1"/>
  <pageMargins left="0.7" right="0.7" top="0.75" bottom="0.75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1972</v>
      </c>
    </row>
    <row r="2" spans="2:21" ht="27" customHeight="1">
      <c r="B2" s="19" t="s">
        <v>922</v>
      </c>
      <c r="C2" s="19" t="s">
        <v>923</v>
      </c>
      <c r="D2" s="20" t="s">
        <v>1167</v>
      </c>
      <c r="E2" s="20" t="s">
        <v>924</v>
      </c>
      <c r="F2" s="20" t="s">
        <v>1166</v>
      </c>
      <c r="G2" s="20" t="s">
        <v>1165</v>
      </c>
      <c r="H2" s="20" t="s">
        <v>1164</v>
      </c>
      <c r="I2" s="20" t="s">
        <v>925</v>
      </c>
      <c r="J2" s="20" t="s">
        <v>926</v>
      </c>
      <c r="K2" s="20" t="s">
        <v>927</v>
      </c>
      <c r="L2" s="20" t="s">
        <v>1163</v>
      </c>
      <c r="M2" s="20" t="s">
        <v>1162</v>
      </c>
      <c r="N2" s="20" t="s">
        <v>928</v>
      </c>
      <c r="O2" s="20" t="s">
        <v>1161</v>
      </c>
      <c r="P2" s="20" t="s">
        <v>1160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1020</v>
      </c>
      <c r="C3" s="29" t="s">
        <v>46</v>
      </c>
      <c r="D3" s="10">
        <v>200</v>
      </c>
      <c r="E3" s="461">
        <v>732</v>
      </c>
      <c r="F3" s="462">
        <v>23.4</v>
      </c>
      <c r="G3" s="462">
        <v>3.6</v>
      </c>
      <c r="H3" s="462">
        <v>143.19999999999999</v>
      </c>
      <c r="I3" s="461">
        <v>40</v>
      </c>
      <c r="J3" s="471">
        <v>2</v>
      </c>
      <c r="K3" s="472">
        <v>0</v>
      </c>
      <c r="L3" s="473">
        <v>0.2</v>
      </c>
      <c r="M3" s="474">
        <v>0.1</v>
      </c>
      <c r="N3" s="472">
        <v>0</v>
      </c>
      <c r="O3" s="475">
        <v>5.4</v>
      </c>
      <c r="P3" s="475">
        <v>0</v>
      </c>
      <c r="Q3" s="938"/>
      <c r="R3" s="938"/>
      <c r="S3" s="938"/>
      <c r="T3" s="938"/>
      <c r="U3" s="938"/>
    </row>
    <row r="4" spans="2:21">
      <c r="B4" s="10">
        <v>3003</v>
      </c>
      <c r="C4" s="29" t="s">
        <v>4</v>
      </c>
      <c r="D4" s="10">
        <v>20</v>
      </c>
      <c r="E4" s="461">
        <v>76.8</v>
      </c>
      <c r="F4" s="462">
        <v>0</v>
      </c>
      <c r="G4" s="462">
        <v>0</v>
      </c>
      <c r="H4" s="462">
        <v>19.84</v>
      </c>
      <c r="I4" s="461">
        <v>0.2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8"/>
      <c r="R4" s="938"/>
      <c r="S4" s="938"/>
      <c r="T4" s="938"/>
      <c r="U4" s="938"/>
    </row>
    <row r="5" spans="2:21">
      <c r="B5" s="10">
        <v>17012</v>
      </c>
      <c r="C5" s="29" t="s">
        <v>0</v>
      </c>
      <c r="D5" s="10">
        <v>3</v>
      </c>
      <c r="E5" s="461">
        <v>0</v>
      </c>
      <c r="F5" s="462">
        <v>0</v>
      </c>
      <c r="G5" s="462">
        <v>0</v>
      </c>
      <c r="H5" s="462">
        <v>0</v>
      </c>
      <c r="I5" s="461">
        <v>0.66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2.9729999999999994</v>
      </c>
      <c r="Q5" s="938"/>
      <c r="R5" s="938"/>
      <c r="S5" s="938"/>
      <c r="T5" s="938"/>
      <c r="U5" s="938"/>
    </row>
    <row r="6" spans="2:21">
      <c r="B6" s="10">
        <v>17083</v>
      </c>
      <c r="C6" s="29" t="s">
        <v>2347</v>
      </c>
      <c r="D6" s="10">
        <v>4</v>
      </c>
      <c r="E6" s="461">
        <v>12.52</v>
      </c>
      <c r="F6" s="462">
        <v>1.484</v>
      </c>
      <c r="G6" s="462">
        <v>0.27200000000000002</v>
      </c>
      <c r="H6" s="462">
        <v>1.724</v>
      </c>
      <c r="I6" s="461">
        <v>0.76</v>
      </c>
      <c r="J6" s="471">
        <v>0.52</v>
      </c>
      <c r="K6" s="472">
        <v>0</v>
      </c>
      <c r="L6" s="473">
        <v>0.35240000000000005</v>
      </c>
      <c r="M6" s="474">
        <v>0.14880000000000002</v>
      </c>
      <c r="N6" s="472">
        <v>0.04</v>
      </c>
      <c r="O6" s="475">
        <v>1.304</v>
      </c>
      <c r="P6" s="475">
        <v>1.2E-2</v>
      </c>
      <c r="Q6" s="938"/>
      <c r="R6" s="938"/>
      <c r="S6" s="938"/>
      <c r="T6" s="938"/>
      <c r="U6" s="938"/>
    </row>
    <row r="7" spans="2:21">
      <c r="B7" s="10">
        <v>12004</v>
      </c>
      <c r="C7" s="29" t="s">
        <v>1</v>
      </c>
      <c r="D7" s="10">
        <v>20</v>
      </c>
      <c r="E7" s="461">
        <v>30.2</v>
      </c>
      <c r="F7" s="462">
        <v>2.46</v>
      </c>
      <c r="G7" s="462">
        <v>2.06</v>
      </c>
      <c r="H7" s="462">
        <v>0.06</v>
      </c>
      <c r="I7" s="461">
        <v>10.199999999999999</v>
      </c>
      <c r="J7" s="471">
        <v>0.36</v>
      </c>
      <c r="K7" s="472">
        <v>30</v>
      </c>
      <c r="L7" s="473">
        <v>1.2E-2</v>
      </c>
      <c r="M7" s="474">
        <v>8.5999999999999993E-2</v>
      </c>
      <c r="N7" s="472">
        <v>0</v>
      </c>
      <c r="O7" s="475">
        <v>0</v>
      </c>
      <c r="P7" s="475">
        <v>0.08</v>
      </c>
      <c r="Q7" s="938"/>
      <c r="R7" s="938"/>
      <c r="S7" s="938"/>
      <c r="T7" s="938"/>
      <c r="U7" s="938"/>
    </row>
    <row r="8" spans="2:21">
      <c r="B8" s="10">
        <v>14018</v>
      </c>
      <c r="C8" s="29" t="s">
        <v>45</v>
      </c>
      <c r="D8" s="10">
        <v>20</v>
      </c>
      <c r="E8" s="461">
        <v>152.6</v>
      </c>
      <c r="F8" s="462">
        <v>0.1</v>
      </c>
      <c r="G8" s="462">
        <v>16.600000000000001</v>
      </c>
      <c r="H8" s="462">
        <v>0.04</v>
      </c>
      <c r="I8" s="461">
        <v>2.8</v>
      </c>
      <c r="J8" s="471">
        <v>0.08</v>
      </c>
      <c r="K8" s="472">
        <v>158</v>
      </c>
      <c r="L8" s="473">
        <v>0</v>
      </c>
      <c r="M8" s="474">
        <v>6.0000000000000001E-3</v>
      </c>
      <c r="N8" s="472">
        <v>0</v>
      </c>
      <c r="O8" s="475">
        <v>0</v>
      </c>
      <c r="P8" s="475">
        <v>0</v>
      </c>
      <c r="Q8" s="938"/>
      <c r="R8" s="938"/>
      <c r="S8" s="938"/>
      <c r="T8" s="938"/>
      <c r="U8" s="938"/>
    </row>
    <row r="9" spans="2:21">
      <c r="B9" s="10">
        <v>12004</v>
      </c>
      <c r="C9" s="29" t="s">
        <v>1</v>
      </c>
      <c r="D9" s="10">
        <v>15</v>
      </c>
      <c r="E9" s="461">
        <v>22.65</v>
      </c>
      <c r="F9" s="462">
        <v>1.845</v>
      </c>
      <c r="G9" s="462">
        <v>1.5449999999999999</v>
      </c>
      <c r="H9" s="462">
        <v>4.4999999999999998E-2</v>
      </c>
      <c r="I9" s="461">
        <v>7.65</v>
      </c>
      <c r="J9" s="471">
        <v>0.27</v>
      </c>
      <c r="K9" s="472">
        <v>22.5</v>
      </c>
      <c r="L9" s="473">
        <v>8.9999999999999993E-3</v>
      </c>
      <c r="M9" s="474">
        <v>6.4500000000000002E-2</v>
      </c>
      <c r="N9" s="472">
        <v>0</v>
      </c>
      <c r="O9" s="475">
        <v>0</v>
      </c>
      <c r="P9" s="475">
        <v>0.06</v>
      </c>
      <c r="Q9" s="938"/>
      <c r="R9" s="938"/>
      <c r="S9" s="938"/>
      <c r="T9" s="938"/>
      <c r="U9" s="938"/>
    </row>
    <row r="10" spans="2:21">
      <c r="B10" s="10">
        <v>6050</v>
      </c>
      <c r="C10" s="29" t="s">
        <v>1170</v>
      </c>
      <c r="D10" s="10">
        <v>200</v>
      </c>
      <c r="E10" s="461">
        <v>166</v>
      </c>
      <c r="F10" s="462">
        <v>4.4000000000000004</v>
      </c>
      <c r="G10" s="462">
        <v>0.6</v>
      </c>
      <c r="H10" s="462">
        <v>37</v>
      </c>
      <c r="I10" s="461">
        <v>50</v>
      </c>
      <c r="J10" s="471">
        <v>1</v>
      </c>
      <c r="K10" s="472">
        <v>620</v>
      </c>
      <c r="L10" s="473">
        <v>0.12</v>
      </c>
      <c r="M10" s="474">
        <v>0.18</v>
      </c>
      <c r="N10" s="472">
        <v>68</v>
      </c>
      <c r="O10" s="475">
        <v>8.4</v>
      </c>
      <c r="P10" s="475">
        <v>0</v>
      </c>
      <c r="Q10" s="938"/>
      <c r="R10" s="938"/>
      <c r="S10" s="938"/>
      <c r="T10" s="938"/>
      <c r="U10" s="938"/>
    </row>
    <row r="11" spans="2:21">
      <c r="B11" s="10">
        <v>3003</v>
      </c>
      <c r="C11" s="29" t="s">
        <v>4</v>
      </c>
      <c r="D11" s="10">
        <v>30</v>
      </c>
      <c r="E11" s="461">
        <v>115.2</v>
      </c>
      <c r="F11" s="462">
        <v>0</v>
      </c>
      <c r="G11" s="462">
        <v>0</v>
      </c>
      <c r="H11" s="462">
        <v>29.76</v>
      </c>
      <c r="I11" s="461">
        <v>0.3</v>
      </c>
      <c r="J11" s="471">
        <v>0</v>
      </c>
      <c r="K11" s="472">
        <v>0</v>
      </c>
      <c r="L11" s="473">
        <v>0</v>
      </c>
      <c r="M11" s="474">
        <v>0</v>
      </c>
      <c r="N11" s="472">
        <v>0</v>
      </c>
      <c r="O11" s="475">
        <v>0</v>
      </c>
      <c r="P11" s="475">
        <v>0</v>
      </c>
      <c r="Q11" s="938"/>
      <c r="R11" s="938"/>
      <c r="S11" s="938"/>
      <c r="T11" s="938"/>
      <c r="U11" s="938"/>
    </row>
    <row r="12" spans="2:21">
      <c r="B12" s="10">
        <v>14018</v>
      </c>
      <c r="C12" s="29" t="s">
        <v>45</v>
      </c>
      <c r="D12" s="10">
        <v>15</v>
      </c>
      <c r="E12" s="461">
        <v>114.45</v>
      </c>
      <c r="F12" s="462">
        <v>7.4999999999999997E-2</v>
      </c>
      <c r="G12" s="462">
        <v>12.45</v>
      </c>
      <c r="H12" s="462">
        <v>0.03</v>
      </c>
      <c r="I12" s="461">
        <v>2.1</v>
      </c>
      <c r="J12" s="471">
        <v>0.06</v>
      </c>
      <c r="K12" s="472">
        <v>118.5</v>
      </c>
      <c r="L12" s="473">
        <v>0</v>
      </c>
      <c r="M12" s="474">
        <v>4.4999999999999997E-3</v>
      </c>
      <c r="N12" s="472">
        <v>0</v>
      </c>
      <c r="O12" s="475">
        <v>0</v>
      </c>
      <c r="P12" s="475">
        <v>0</v>
      </c>
      <c r="Q12" s="938"/>
      <c r="R12" s="938"/>
      <c r="S12" s="938"/>
      <c r="T12" s="938"/>
      <c r="U12" s="938"/>
    </row>
    <row r="13" spans="2:21">
      <c r="B13" s="40">
        <v>13016</v>
      </c>
      <c r="C13" s="242" t="s">
        <v>2348</v>
      </c>
      <c r="D13" s="40">
        <v>20</v>
      </c>
      <c r="E13" s="269">
        <v>78.400000000000006</v>
      </c>
      <c r="F13" s="268">
        <v>1.36</v>
      </c>
      <c r="G13" s="268">
        <v>7.84</v>
      </c>
      <c r="H13" s="268">
        <v>0.57999999999999996</v>
      </c>
      <c r="I13" s="269">
        <v>6.6</v>
      </c>
      <c r="J13" s="268">
        <v>0.04</v>
      </c>
      <c r="K13" s="270">
        <v>0.8</v>
      </c>
      <c r="L13" s="271">
        <v>0</v>
      </c>
      <c r="M13" s="272">
        <v>0.01</v>
      </c>
      <c r="N13" s="270">
        <v>0</v>
      </c>
      <c r="O13" s="273">
        <v>0</v>
      </c>
      <c r="P13" s="273">
        <v>0.12</v>
      </c>
      <c r="Q13" s="947"/>
      <c r="R13" s="947"/>
      <c r="S13" s="947"/>
      <c r="T13" s="947"/>
      <c r="U13" s="947"/>
    </row>
    <row r="14" spans="2:21">
      <c r="C14" s="478" t="s">
        <v>12</v>
      </c>
      <c r="D14" s="10">
        <v>547</v>
      </c>
      <c r="E14" s="248">
        <v>1500.8200000000002</v>
      </c>
      <c r="F14" s="462">
        <v>35.124000000000002</v>
      </c>
      <c r="G14" s="462">
        <v>44.967000000000013</v>
      </c>
      <c r="H14" s="462">
        <v>232.27899999999997</v>
      </c>
      <c r="I14" s="461">
        <v>121.26999999999997</v>
      </c>
      <c r="J14" s="471">
        <v>4.33</v>
      </c>
      <c r="K14" s="472">
        <v>949.8</v>
      </c>
      <c r="L14" s="473">
        <v>0.69340000000000002</v>
      </c>
      <c r="M14" s="474">
        <v>0.59979999999999989</v>
      </c>
      <c r="N14" s="472">
        <v>68.040000000000006</v>
      </c>
      <c r="O14" s="475">
        <v>15.104000000000001</v>
      </c>
      <c r="P14" s="475">
        <v>3.2449999999999997</v>
      </c>
      <c r="Q14" s="10"/>
      <c r="R14" s="10"/>
      <c r="S14" s="10"/>
      <c r="T14" s="10"/>
      <c r="U14" s="10"/>
    </row>
  </sheetData>
  <mergeCells count="1">
    <mergeCell ref="Q3:U13"/>
  </mergeCells>
  <phoneticPr fontId="1"/>
  <pageMargins left="0.7" right="0.7" top="0.75" bottom="0.75" header="0.3" footer="0.3"/>
  <pageSetup paperSize="9" scale="72" orientation="landscape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1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308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1020</v>
      </c>
      <c r="C3" s="29" t="s">
        <v>46</v>
      </c>
      <c r="D3" s="10">
        <v>300</v>
      </c>
      <c r="E3" s="248">
        <v>1098</v>
      </c>
      <c r="F3" s="462">
        <v>35.1</v>
      </c>
      <c r="G3" s="462">
        <v>5.4</v>
      </c>
      <c r="H3" s="462">
        <v>214.8</v>
      </c>
      <c r="I3" s="461">
        <v>60</v>
      </c>
      <c r="J3" s="471">
        <v>3</v>
      </c>
      <c r="K3" s="472">
        <v>0</v>
      </c>
      <c r="L3" s="473">
        <v>0.3</v>
      </c>
      <c r="M3" s="474">
        <v>0.15</v>
      </c>
      <c r="N3" s="472">
        <v>0</v>
      </c>
      <c r="O3" s="475">
        <v>8.1</v>
      </c>
      <c r="P3" s="475">
        <v>0</v>
      </c>
      <c r="Q3" s="935"/>
      <c r="R3" s="935"/>
      <c r="S3" s="935"/>
      <c r="T3" s="935"/>
      <c r="U3" s="935"/>
    </row>
    <row r="4" spans="2:21">
      <c r="B4" s="10">
        <v>13010</v>
      </c>
      <c r="C4" s="29" t="s">
        <v>307</v>
      </c>
      <c r="D4" s="10">
        <v>20</v>
      </c>
      <c r="E4" s="248">
        <v>71.8</v>
      </c>
      <c r="F4" s="462">
        <v>6.8</v>
      </c>
      <c r="G4" s="462">
        <v>0.2</v>
      </c>
      <c r="H4" s="462">
        <v>10.66</v>
      </c>
      <c r="I4" s="461">
        <v>220</v>
      </c>
      <c r="J4" s="471">
        <v>0.1</v>
      </c>
      <c r="K4" s="472">
        <v>1.2</v>
      </c>
      <c r="L4" s="473">
        <v>0.06</v>
      </c>
      <c r="M4" s="474">
        <v>0.32</v>
      </c>
      <c r="N4" s="472">
        <v>1</v>
      </c>
      <c r="O4" s="475">
        <v>0</v>
      </c>
      <c r="P4" s="475">
        <v>0.28000000000000003</v>
      </c>
      <c r="Q4" s="936"/>
      <c r="R4" s="936"/>
      <c r="S4" s="936"/>
      <c r="T4" s="936"/>
      <c r="U4" s="936"/>
    </row>
    <row r="5" spans="2:21">
      <c r="B5" s="10">
        <v>3003</v>
      </c>
      <c r="C5" s="29" t="s">
        <v>4</v>
      </c>
      <c r="D5" s="10">
        <v>70</v>
      </c>
      <c r="E5" s="248">
        <v>268.8</v>
      </c>
      <c r="F5" s="462">
        <v>0</v>
      </c>
      <c r="G5" s="462">
        <v>0</v>
      </c>
      <c r="H5" s="462">
        <v>69.44</v>
      </c>
      <c r="I5" s="461">
        <v>0.7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6"/>
      <c r="R5" s="936"/>
      <c r="S5" s="936"/>
      <c r="T5" s="936"/>
      <c r="U5" s="936"/>
    </row>
    <row r="6" spans="2:21">
      <c r="B6" s="10">
        <v>17012</v>
      </c>
      <c r="C6" s="29" t="s">
        <v>0</v>
      </c>
      <c r="D6" s="10">
        <v>5</v>
      </c>
      <c r="E6" s="248">
        <v>0</v>
      </c>
      <c r="F6" s="462">
        <v>0</v>
      </c>
      <c r="G6" s="462">
        <v>0</v>
      </c>
      <c r="H6" s="462">
        <v>0</v>
      </c>
      <c r="I6" s="461">
        <v>1.1000000000000001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4.9550000000000001</v>
      </c>
      <c r="Q6" s="936"/>
      <c r="R6" s="936"/>
      <c r="S6" s="936"/>
      <c r="T6" s="936"/>
      <c r="U6" s="936"/>
    </row>
    <row r="7" spans="2:21">
      <c r="B7" s="10">
        <v>12004</v>
      </c>
      <c r="C7" s="29" t="s">
        <v>1</v>
      </c>
      <c r="D7" s="10">
        <v>30</v>
      </c>
      <c r="E7" s="248">
        <v>45.3</v>
      </c>
      <c r="F7" s="462">
        <v>3.69</v>
      </c>
      <c r="G7" s="462">
        <v>3.09</v>
      </c>
      <c r="H7" s="462">
        <v>0.09</v>
      </c>
      <c r="I7" s="461">
        <v>15.3</v>
      </c>
      <c r="J7" s="471">
        <v>0.54</v>
      </c>
      <c r="K7" s="472">
        <v>45</v>
      </c>
      <c r="L7" s="473">
        <v>1.7999999999999999E-2</v>
      </c>
      <c r="M7" s="474">
        <v>0.129</v>
      </c>
      <c r="N7" s="472">
        <v>0</v>
      </c>
      <c r="O7" s="475">
        <v>0</v>
      </c>
      <c r="P7" s="475">
        <v>0.12</v>
      </c>
      <c r="Q7" s="936"/>
      <c r="R7" s="936"/>
      <c r="S7" s="936"/>
      <c r="T7" s="936"/>
      <c r="U7" s="936"/>
    </row>
    <row r="8" spans="2:21">
      <c r="B8" s="10">
        <v>14022</v>
      </c>
      <c r="C8" s="29" t="s">
        <v>32</v>
      </c>
      <c r="D8" s="10">
        <v>40</v>
      </c>
      <c r="E8" s="248">
        <v>368.4</v>
      </c>
      <c r="F8" s="462">
        <v>0</v>
      </c>
      <c r="G8" s="462">
        <v>40</v>
      </c>
      <c r="H8" s="462">
        <v>0</v>
      </c>
      <c r="I8" s="461">
        <v>0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936"/>
      <c r="R8" s="936"/>
      <c r="S8" s="936"/>
      <c r="T8" s="936"/>
      <c r="U8" s="936"/>
    </row>
    <row r="9" spans="2:21">
      <c r="B9" s="10">
        <v>17083</v>
      </c>
      <c r="C9" s="29" t="s">
        <v>2349</v>
      </c>
      <c r="D9" s="10">
        <v>4</v>
      </c>
      <c r="E9" s="248">
        <v>12.52</v>
      </c>
      <c r="F9" s="462">
        <v>1.484</v>
      </c>
      <c r="G9" s="462">
        <v>0.27200000000000002</v>
      </c>
      <c r="H9" s="462">
        <v>1.724</v>
      </c>
      <c r="I9" s="461">
        <v>0.76</v>
      </c>
      <c r="J9" s="471">
        <v>0.52</v>
      </c>
      <c r="K9" s="472">
        <v>0</v>
      </c>
      <c r="L9" s="473">
        <v>0.35240000000000005</v>
      </c>
      <c r="M9" s="474">
        <v>0.14880000000000002</v>
      </c>
      <c r="N9" s="472">
        <v>0.04</v>
      </c>
      <c r="O9" s="475">
        <v>1.304</v>
      </c>
      <c r="P9" s="475">
        <v>1.2E-2</v>
      </c>
      <c r="Q9" s="936"/>
      <c r="R9" s="936"/>
      <c r="S9" s="936"/>
      <c r="T9" s="936"/>
      <c r="U9" s="936"/>
    </row>
    <row r="10" spans="2:21">
      <c r="B10" s="10">
        <v>14017</v>
      </c>
      <c r="C10" s="29" t="s">
        <v>40</v>
      </c>
      <c r="D10" s="10">
        <v>15</v>
      </c>
      <c r="E10" s="248">
        <v>111.75</v>
      </c>
      <c r="F10" s="462">
        <v>0.09</v>
      </c>
      <c r="G10" s="462">
        <v>12.15</v>
      </c>
      <c r="H10" s="462">
        <v>0.03</v>
      </c>
      <c r="I10" s="461">
        <v>2.25</v>
      </c>
      <c r="J10" s="471">
        <v>1.4999999999999999E-2</v>
      </c>
      <c r="K10" s="472">
        <v>76.5</v>
      </c>
      <c r="L10" s="473">
        <v>1.5E-3</v>
      </c>
      <c r="M10" s="474">
        <v>4.4999999999999997E-3</v>
      </c>
      <c r="N10" s="472">
        <v>0</v>
      </c>
      <c r="O10" s="475">
        <v>0</v>
      </c>
      <c r="P10" s="475">
        <v>0.28499999999999998</v>
      </c>
      <c r="Q10" s="936"/>
      <c r="R10" s="936"/>
      <c r="S10" s="936"/>
      <c r="T10" s="936"/>
      <c r="U10" s="936"/>
    </row>
    <row r="11" spans="2:21">
      <c r="B11" s="10">
        <v>3005</v>
      </c>
      <c r="C11" s="29" t="s">
        <v>85</v>
      </c>
      <c r="D11" s="10">
        <v>30</v>
      </c>
      <c r="E11" s="248">
        <v>116.1</v>
      </c>
      <c r="F11" s="462">
        <v>0</v>
      </c>
      <c r="G11" s="462">
        <v>0</v>
      </c>
      <c r="H11" s="462">
        <v>30</v>
      </c>
      <c r="I11" s="461">
        <v>0</v>
      </c>
      <c r="J11" s="471">
        <v>0</v>
      </c>
      <c r="K11" s="472">
        <v>0</v>
      </c>
      <c r="L11" s="473">
        <v>0</v>
      </c>
      <c r="M11" s="474">
        <v>0</v>
      </c>
      <c r="N11" s="472">
        <v>0</v>
      </c>
      <c r="O11" s="475">
        <v>0</v>
      </c>
      <c r="P11" s="475">
        <v>0</v>
      </c>
      <c r="Q11" s="936"/>
      <c r="R11" s="936"/>
      <c r="S11" s="936"/>
      <c r="T11" s="936"/>
      <c r="U11" s="936"/>
    </row>
    <row r="12" spans="2:21">
      <c r="B12" s="10">
        <v>17067</v>
      </c>
      <c r="C12" s="29" t="s">
        <v>86</v>
      </c>
      <c r="D12" s="10">
        <v>10</v>
      </c>
      <c r="E12" s="248">
        <v>36.4</v>
      </c>
      <c r="F12" s="462">
        <v>0.36</v>
      </c>
      <c r="G12" s="462">
        <v>0.35</v>
      </c>
      <c r="H12" s="462">
        <v>7.96</v>
      </c>
      <c r="I12" s="461">
        <v>120</v>
      </c>
      <c r="J12" s="471">
        <v>0.71</v>
      </c>
      <c r="K12" s="472">
        <v>0.1</v>
      </c>
      <c r="L12" s="473">
        <v>8.0000000000000002E-3</v>
      </c>
      <c r="M12" s="474">
        <v>1.4000000000000002E-2</v>
      </c>
      <c r="N12" s="472">
        <v>0</v>
      </c>
      <c r="O12" s="475">
        <v>0</v>
      </c>
      <c r="P12" s="475">
        <v>0.01</v>
      </c>
      <c r="Q12" s="936"/>
      <c r="R12" s="936"/>
      <c r="S12" s="936"/>
      <c r="T12" s="936"/>
      <c r="U12" s="936"/>
    </row>
    <row r="13" spans="2:21">
      <c r="B13" s="10">
        <v>12004</v>
      </c>
      <c r="C13" s="29" t="s">
        <v>1</v>
      </c>
      <c r="D13" s="10">
        <v>16</v>
      </c>
      <c r="E13" s="248">
        <v>24.16</v>
      </c>
      <c r="F13" s="462">
        <v>1.9680000000000002</v>
      </c>
      <c r="G13" s="462">
        <v>1.6480000000000001</v>
      </c>
      <c r="H13" s="462">
        <v>4.8000000000000001E-2</v>
      </c>
      <c r="I13" s="461">
        <v>8.16</v>
      </c>
      <c r="J13" s="471">
        <v>0.28800000000000003</v>
      </c>
      <c r="K13" s="472">
        <v>24</v>
      </c>
      <c r="L13" s="473">
        <v>9.5999999999999992E-3</v>
      </c>
      <c r="M13" s="474">
        <v>6.88E-2</v>
      </c>
      <c r="N13" s="472">
        <v>0</v>
      </c>
      <c r="O13" s="475">
        <v>0</v>
      </c>
      <c r="P13" s="475">
        <v>6.4000000000000001E-2</v>
      </c>
      <c r="Q13" s="936"/>
      <c r="R13" s="936"/>
      <c r="S13" s="936"/>
      <c r="T13" s="936"/>
      <c r="U13" s="936"/>
    </row>
    <row r="14" spans="2:21">
      <c r="B14" s="10">
        <v>3005</v>
      </c>
      <c r="C14" s="29" t="s">
        <v>85</v>
      </c>
      <c r="D14" s="10">
        <v>20</v>
      </c>
      <c r="E14" s="248">
        <v>77.400000000000006</v>
      </c>
      <c r="F14" s="462">
        <v>0</v>
      </c>
      <c r="G14" s="462">
        <v>0</v>
      </c>
      <c r="H14" s="462">
        <v>20</v>
      </c>
      <c r="I14" s="461">
        <v>0</v>
      </c>
      <c r="J14" s="471">
        <v>0</v>
      </c>
      <c r="K14" s="472">
        <v>0</v>
      </c>
      <c r="L14" s="473">
        <v>0</v>
      </c>
      <c r="M14" s="474">
        <v>0</v>
      </c>
      <c r="N14" s="472">
        <v>0</v>
      </c>
      <c r="O14" s="475">
        <v>0</v>
      </c>
      <c r="P14" s="475">
        <v>0</v>
      </c>
      <c r="Q14" s="936"/>
      <c r="R14" s="936"/>
      <c r="S14" s="936"/>
      <c r="T14" s="936"/>
      <c r="U14" s="936"/>
    </row>
    <row r="15" spans="2:21">
      <c r="B15" s="28"/>
      <c r="C15" s="245" t="s">
        <v>25</v>
      </c>
      <c r="D15" s="256">
        <v>560</v>
      </c>
      <c r="E15" s="257">
        <v>2230.6299999999997</v>
      </c>
      <c r="F15" s="464">
        <v>49.492000000000004</v>
      </c>
      <c r="G15" s="464">
        <v>63.11</v>
      </c>
      <c r="H15" s="464">
        <v>354.7519999999999</v>
      </c>
      <c r="I15" s="463">
        <v>428.27000000000004</v>
      </c>
      <c r="J15" s="464">
        <v>5.173</v>
      </c>
      <c r="K15" s="465">
        <v>146.80000000000001</v>
      </c>
      <c r="L15" s="466">
        <v>0.74950000000000006</v>
      </c>
      <c r="M15" s="467">
        <v>0.83509999999999995</v>
      </c>
      <c r="N15" s="465">
        <v>1.04</v>
      </c>
      <c r="O15" s="468">
        <v>9.4039999999999999</v>
      </c>
      <c r="P15" s="468">
        <v>5.726</v>
      </c>
      <c r="Q15" s="932" t="s">
        <v>1717</v>
      </c>
      <c r="R15" s="932" t="s">
        <v>1717</v>
      </c>
      <c r="S15" s="932" t="s">
        <v>1717</v>
      </c>
      <c r="T15" s="932" t="s">
        <v>1717</v>
      </c>
      <c r="U15" s="932" t="s">
        <v>2346</v>
      </c>
    </row>
    <row r="16" spans="2:21">
      <c r="D16" s="14"/>
      <c r="E16" s="14"/>
      <c r="F16" s="14"/>
      <c r="G16" s="14"/>
    </row>
    <row r="17" spans="3:16">
      <c r="C17" s="10"/>
      <c r="D17" s="17"/>
      <c r="E17" s="18"/>
      <c r="F17" s="17"/>
      <c r="G17" s="18"/>
      <c r="H17" s="11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3:16">
      <c r="C23" s="10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3:16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</sheetData>
  <mergeCells count="1">
    <mergeCell ref="Q3:U14"/>
  </mergeCells>
  <phoneticPr fontId="1"/>
  <pageMargins left="0.7" right="0.7" top="0.75" bottom="0.75" header="0.3" footer="0.3"/>
  <pageSetup paperSize="9" scale="79" orientation="landscape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4.25" style="478" customWidth="1"/>
    <col min="4" max="16" width="11.125" style="478" customWidth="1"/>
    <col min="17" max="21" width="9" style="478" customWidth="1"/>
    <col min="22" max="16384" width="9" style="478"/>
  </cols>
  <sheetData>
    <row r="1" spans="1:21">
      <c r="B1" s="478" t="s">
        <v>1175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10">
        <v>1020</v>
      </c>
      <c r="C3" s="446" t="s">
        <v>1174</v>
      </c>
      <c r="D3" s="264">
        <v>100</v>
      </c>
      <c r="E3" s="210">
        <v>366</v>
      </c>
      <c r="F3" s="209">
        <v>11.7</v>
      </c>
      <c r="G3" s="209">
        <v>1.8</v>
      </c>
      <c r="H3" s="209">
        <v>71.599999999999994</v>
      </c>
      <c r="I3" s="210">
        <v>20</v>
      </c>
      <c r="J3" s="209">
        <v>1</v>
      </c>
      <c r="K3" s="212">
        <v>0</v>
      </c>
      <c r="L3" s="211">
        <v>0.1</v>
      </c>
      <c r="M3" s="211">
        <v>0.05</v>
      </c>
      <c r="N3" s="210">
        <v>0</v>
      </c>
      <c r="O3" s="209">
        <v>2.7</v>
      </c>
      <c r="P3" s="209">
        <v>0</v>
      </c>
      <c r="Q3" s="938"/>
      <c r="R3" s="938"/>
      <c r="S3" s="938"/>
      <c r="T3" s="938"/>
      <c r="U3" s="938"/>
    </row>
    <row r="4" spans="1:21">
      <c r="B4" s="10">
        <v>14017</v>
      </c>
      <c r="C4" s="243" t="s">
        <v>1173</v>
      </c>
      <c r="D4" s="10">
        <v>53</v>
      </c>
      <c r="E4" s="210">
        <v>394.85</v>
      </c>
      <c r="F4" s="209">
        <v>0.31799999999999995</v>
      </c>
      <c r="G4" s="209">
        <v>42.93</v>
      </c>
      <c r="H4" s="209">
        <v>0.10600000000000001</v>
      </c>
      <c r="I4" s="210">
        <v>7.95</v>
      </c>
      <c r="J4" s="209">
        <v>5.3000000000000005E-2</v>
      </c>
      <c r="K4" s="212">
        <v>270.3</v>
      </c>
      <c r="L4" s="211">
        <v>5.3E-3</v>
      </c>
      <c r="M4" s="211">
        <v>1.5899999999999997E-2</v>
      </c>
      <c r="N4" s="210">
        <v>0</v>
      </c>
      <c r="O4" s="209">
        <v>0</v>
      </c>
      <c r="P4" s="209">
        <v>1.0069999999999999</v>
      </c>
      <c r="Q4" s="938"/>
      <c r="R4" s="938"/>
      <c r="S4" s="938"/>
      <c r="T4" s="938"/>
      <c r="U4" s="938"/>
    </row>
    <row r="5" spans="1:21">
      <c r="B5" s="10">
        <v>3003</v>
      </c>
      <c r="C5" s="446" t="s">
        <v>355</v>
      </c>
      <c r="D5" s="10">
        <v>39</v>
      </c>
      <c r="E5" s="210">
        <v>149.76</v>
      </c>
      <c r="F5" s="209">
        <v>0</v>
      </c>
      <c r="G5" s="209">
        <v>0</v>
      </c>
      <c r="H5" s="209">
        <v>38.688000000000002</v>
      </c>
      <c r="I5" s="210">
        <v>0.39</v>
      </c>
      <c r="J5" s="209">
        <v>0</v>
      </c>
      <c r="K5" s="212">
        <v>0</v>
      </c>
      <c r="L5" s="211">
        <v>0</v>
      </c>
      <c r="M5" s="211">
        <v>0</v>
      </c>
      <c r="N5" s="210">
        <v>0</v>
      </c>
      <c r="O5" s="209">
        <v>0</v>
      </c>
      <c r="P5" s="209">
        <v>0</v>
      </c>
      <c r="Q5" s="938"/>
      <c r="R5" s="938"/>
      <c r="S5" s="938"/>
      <c r="T5" s="938"/>
      <c r="U5" s="938"/>
    </row>
    <row r="6" spans="1:21">
      <c r="B6" s="10">
        <v>13010</v>
      </c>
      <c r="C6" s="446" t="s">
        <v>1172</v>
      </c>
      <c r="D6" s="10">
        <v>4</v>
      </c>
      <c r="E6" s="210">
        <v>14.36</v>
      </c>
      <c r="F6" s="209">
        <v>1.36</v>
      </c>
      <c r="G6" s="209">
        <v>0.04</v>
      </c>
      <c r="H6" s="209">
        <v>2.1319999999999997</v>
      </c>
      <c r="I6" s="210">
        <v>44</v>
      </c>
      <c r="J6" s="209">
        <v>0.02</v>
      </c>
      <c r="K6" s="212">
        <v>0.24</v>
      </c>
      <c r="L6" s="211">
        <v>1.2E-2</v>
      </c>
      <c r="M6" s="211">
        <v>6.4000000000000001E-2</v>
      </c>
      <c r="N6" s="210">
        <v>0.2</v>
      </c>
      <c r="O6" s="209">
        <v>0</v>
      </c>
      <c r="P6" s="209">
        <v>5.5999999999999994E-2</v>
      </c>
      <c r="Q6" s="938"/>
      <c r="R6" s="938"/>
      <c r="S6" s="938"/>
      <c r="T6" s="938"/>
      <c r="U6" s="938"/>
    </row>
    <row r="7" spans="1:21">
      <c r="B7" s="10">
        <v>17012</v>
      </c>
      <c r="C7" s="446" t="s">
        <v>353</v>
      </c>
      <c r="D7" s="10">
        <v>1.5</v>
      </c>
      <c r="E7" s="210">
        <v>0</v>
      </c>
      <c r="F7" s="209">
        <v>0</v>
      </c>
      <c r="G7" s="209">
        <v>0</v>
      </c>
      <c r="H7" s="209">
        <v>0</v>
      </c>
      <c r="I7" s="210">
        <v>0.33</v>
      </c>
      <c r="J7" s="209">
        <v>0</v>
      </c>
      <c r="K7" s="212">
        <v>0</v>
      </c>
      <c r="L7" s="211">
        <v>0</v>
      </c>
      <c r="M7" s="211">
        <v>0</v>
      </c>
      <c r="N7" s="210">
        <v>0</v>
      </c>
      <c r="O7" s="209">
        <v>0</v>
      </c>
      <c r="P7" s="209">
        <v>1.4864999999999997</v>
      </c>
      <c r="Q7" s="938"/>
      <c r="R7" s="938"/>
      <c r="S7" s="938"/>
      <c r="T7" s="938"/>
      <c r="U7" s="938"/>
    </row>
    <row r="8" spans="1:21">
      <c r="B8" s="10">
        <v>12004</v>
      </c>
      <c r="C8" s="446" t="s">
        <v>356</v>
      </c>
      <c r="D8" s="10">
        <v>30</v>
      </c>
      <c r="E8" s="210">
        <v>45.3</v>
      </c>
      <c r="F8" s="209">
        <v>3.69</v>
      </c>
      <c r="G8" s="209">
        <v>3.09</v>
      </c>
      <c r="H8" s="209">
        <v>0.09</v>
      </c>
      <c r="I8" s="210">
        <v>15.3</v>
      </c>
      <c r="J8" s="209">
        <v>0.54</v>
      </c>
      <c r="K8" s="212">
        <v>45</v>
      </c>
      <c r="L8" s="211">
        <v>1.7999999999999999E-2</v>
      </c>
      <c r="M8" s="211">
        <v>0.129</v>
      </c>
      <c r="N8" s="210">
        <v>0</v>
      </c>
      <c r="O8" s="209">
        <v>0</v>
      </c>
      <c r="P8" s="209">
        <v>0.12</v>
      </c>
      <c r="Q8" s="938"/>
      <c r="R8" s="938"/>
      <c r="S8" s="938"/>
      <c r="T8" s="938"/>
      <c r="U8" s="938"/>
    </row>
    <row r="9" spans="1:21" s="169" customFormat="1">
      <c r="A9" s="478"/>
      <c r="B9" s="10">
        <v>17083</v>
      </c>
      <c r="C9" s="446" t="s">
        <v>2350</v>
      </c>
      <c r="D9" s="10">
        <v>1.5</v>
      </c>
      <c r="E9" s="210">
        <v>4.6950000000000003</v>
      </c>
      <c r="F9" s="209">
        <v>0.55650000000000011</v>
      </c>
      <c r="G9" s="209">
        <v>0.10199999999999999</v>
      </c>
      <c r="H9" s="209">
        <v>0.64650000000000007</v>
      </c>
      <c r="I9" s="210">
        <v>0.28499999999999998</v>
      </c>
      <c r="J9" s="209">
        <v>0.19500000000000001</v>
      </c>
      <c r="K9" s="212">
        <v>0</v>
      </c>
      <c r="L9" s="211">
        <v>0.13214999999999999</v>
      </c>
      <c r="M9" s="211">
        <v>5.5800000000000002E-2</v>
      </c>
      <c r="N9" s="210">
        <v>1.4999999999999999E-2</v>
      </c>
      <c r="O9" s="209">
        <v>0.48900000000000005</v>
      </c>
      <c r="P9" s="209">
        <v>4.4999999999999997E-3</v>
      </c>
      <c r="Q9" s="938"/>
      <c r="R9" s="938"/>
      <c r="S9" s="938"/>
      <c r="T9" s="938"/>
      <c r="U9" s="938"/>
    </row>
    <row r="10" spans="1:21" s="169" customFormat="1">
      <c r="A10" s="478"/>
      <c r="B10" s="10">
        <v>1015</v>
      </c>
      <c r="C10" s="446" t="s">
        <v>1721</v>
      </c>
      <c r="D10" s="10">
        <v>85</v>
      </c>
      <c r="E10" s="210">
        <v>312.8</v>
      </c>
      <c r="F10" s="209">
        <v>6.8</v>
      </c>
      <c r="G10" s="209">
        <v>1.4450000000000001</v>
      </c>
      <c r="H10" s="209">
        <v>64.515000000000015</v>
      </c>
      <c r="I10" s="210">
        <v>19.55</v>
      </c>
      <c r="J10" s="209">
        <v>0.51</v>
      </c>
      <c r="K10" s="212">
        <v>0</v>
      </c>
      <c r="L10" s="211">
        <v>0.1105</v>
      </c>
      <c r="M10" s="211">
        <v>3.4000000000000002E-2</v>
      </c>
      <c r="N10" s="210">
        <v>0</v>
      </c>
      <c r="O10" s="209">
        <v>2.125</v>
      </c>
      <c r="P10" s="209">
        <v>0</v>
      </c>
      <c r="Q10" s="938"/>
      <c r="R10" s="938"/>
      <c r="S10" s="938"/>
      <c r="T10" s="938"/>
      <c r="U10" s="938"/>
    </row>
    <row r="11" spans="1:21" s="169" customFormat="1">
      <c r="A11" s="478"/>
      <c r="B11" s="10">
        <v>17084</v>
      </c>
      <c r="C11" s="446" t="s">
        <v>1171</v>
      </c>
      <c r="D11" s="10">
        <v>2</v>
      </c>
      <c r="E11" s="210">
        <v>2.54</v>
      </c>
      <c r="F11" s="209">
        <v>0</v>
      </c>
      <c r="G11" s="209">
        <v>2.4E-2</v>
      </c>
      <c r="H11" s="209">
        <v>0.57999999999999996</v>
      </c>
      <c r="I11" s="210">
        <v>48</v>
      </c>
      <c r="J11" s="209">
        <v>2E-3</v>
      </c>
      <c r="K11" s="212">
        <v>0</v>
      </c>
      <c r="L11" s="211">
        <v>0</v>
      </c>
      <c r="M11" s="211">
        <v>0</v>
      </c>
      <c r="N11" s="210">
        <v>0</v>
      </c>
      <c r="O11" s="209">
        <v>0</v>
      </c>
      <c r="P11" s="209">
        <v>0.34600000000000003</v>
      </c>
      <c r="Q11" s="938"/>
      <c r="R11" s="938"/>
      <c r="S11" s="938"/>
      <c r="T11" s="938"/>
      <c r="U11" s="938"/>
    </row>
    <row r="12" spans="1:21" s="169" customFormat="1">
      <c r="A12" s="478"/>
      <c r="B12" s="40">
        <v>3005</v>
      </c>
      <c r="C12" s="282" t="s">
        <v>634</v>
      </c>
      <c r="D12" s="40">
        <v>15</v>
      </c>
      <c r="E12" s="156">
        <v>58.05</v>
      </c>
      <c r="F12" s="155">
        <v>0</v>
      </c>
      <c r="G12" s="155">
        <v>0</v>
      </c>
      <c r="H12" s="155">
        <v>15</v>
      </c>
      <c r="I12" s="156">
        <v>0</v>
      </c>
      <c r="J12" s="155">
        <v>0</v>
      </c>
      <c r="K12" s="158">
        <v>0</v>
      </c>
      <c r="L12" s="157">
        <v>0</v>
      </c>
      <c r="M12" s="157">
        <v>0</v>
      </c>
      <c r="N12" s="156">
        <v>0</v>
      </c>
      <c r="O12" s="155">
        <v>0</v>
      </c>
      <c r="P12" s="155">
        <v>0</v>
      </c>
      <c r="Q12" s="947"/>
      <c r="R12" s="947"/>
      <c r="S12" s="947"/>
      <c r="T12" s="947"/>
      <c r="U12" s="947"/>
    </row>
    <row r="13" spans="1:21">
      <c r="B13" s="190"/>
      <c r="C13" s="660" t="s">
        <v>12</v>
      </c>
      <c r="D13" s="10">
        <v>331</v>
      </c>
      <c r="E13" s="210">
        <v>1348.355</v>
      </c>
      <c r="F13" s="209">
        <v>24.424499999999998</v>
      </c>
      <c r="G13" s="209">
        <v>49.430999999999997</v>
      </c>
      <c r="H13" s="209">
        <v>193.35750000000004</v>
      </c>
      <c r="I13" s="210">
        <v>155.80500000000001</v>
      </c>
      <c r="J13" s="209">
        <v>2.3199999999999998</v>
      </c>
      <c r="K13" s="212">
        <v>315.54000000000002</v>
      </c>
      <c r="L13" s="211">
        <v>0.37794999999999995</v>
      </c>
      <c r="M13" s="211">
        <v>0.34870000000000001</v>
      </c>
      <c r="N13" s="210">
        <v>0.21500000000000002</v>
      </c>
      <c r="O13" s="209">
        <v>5.3140000000000001</v>
      </c>
      <c r="P13" s="209">
        <v>3.02</v>
      </c>
      <c r="Q13" s="1" t="s">
        <v>633</v>
      </c>
      <c r="R13" s="1" t="s">
        <v>633</v>
      </c>
      <c r="S13" s="1" t="s">
        <v>633</v>
      </c>
      <c r="T13" s="1" t="s">
        <v>633</v>
      </c>
      <c r="U13" s="1" t="s">
        <v>633</v>
      </c>
    </row>
    <row r="14" spans="1:21">
      <c r="C14" s="10"/>
      <c r="D14" s="17"/>
      <c r="E14" s="18"/>
      <c r="F14" s="17"/>
      <c r="G14" s="18"/>
      <c r="H14" s="11"/>
      <c r="I14" s="12"/>
      <c r="J14" s="12"/>
      <c r="K14" s="12"/>
      <c r="L14" s="12"/>
      <c r="M14" s="12"/>
      <c r="N14" s="12"/>
      <c r="O14" s="12"/>
      <c r="P14" s="12"/>
    </row>
    <row r="15" spans="1:21">
      <c r="C15" s="10"/>
      <c r="D15" s="1"/>
      <c r="E15" s="12"/>
      <c r="F15" s="12"/>
      <c r="G15" s="12"/>
      <c r="H15" s="12"/>
      <c r="I15" s="1"/>
      <c r="J15" s="12"/>
      <c r="K15" s="12"/>
      <c r="L15" s="12"/>
      <c r="M15" s="12"/>
      <c r="N15" s="12"/>
      <c r="O15" s="12"/>
      <c r="P15" s="12"/>
    </row>
    <row r="16" spans="1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3:16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</sheetData>
  <mergeCells count="1">
    <mergeCell ref="Q3:U12"/>
  </mergeCells>
  <phoneticPr fontId="1"/>
  <pageMargins left="0.7" right="0.7" top="0.75" bottom="0.75" header="0.3" footer="0.3"/>
  <pageSetup paperSize="9" scale="7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4" customWidth="1"/>
    <col min="4" max="16" width="11.125" customWidth="1"/>
    <col min="17" max="21" width="9" customWidth="1"/>
  </cols>
  <sheetData>
    <row r="1" spans="2:21">
      <c r="B1" t="s">
        <v>778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>
        <v>10109</v>
      </c>
      <c r="C3" t="s">
        <v>777</v>
      </c>
      <c r="D3" s="10">
        <v>20</v>
      </c>
      <c r="E3" s="250">
        <f ca="1">'[2]10'!E$114*$F3/100</f>
        <v>17</v>
      </c>
      <c r="F3" s="249">
        <f ca="1">'[2]10'!G$114*$F3/100</f>
        <v>3.84</v>
      </c>
      <c r="G3" s="249">
        <f ca="1">'[2]10'!I$114*$F3/100</f>
        <v>0.08</v>
      </c>
      <c r="H3" s="249">
        <f ca="1">'[2]10'!K$114*$F3/100</f>
        <v>0.02</v>
      </c>
      <c r="I3" s="250">
        <f ca="1">'[2]10'!O$114*$F3/100</f>
        <v>7.6</v>
      </c>
      <c r="J3" s="251">
        <f ca="1">'[2]10'!R$114*$F3/100</f>
        <v>0.04</v>
      </c>
      <c r="K3" s="252">
        <f ca="1">'[2]10'!AE$114*$F3/100</f>
        <v>2</v>
      </c>
      <c r="L3" s="253">
        <f ca="1">'[2]10'!AM$114*$F3/100</f>
        <v>1.4000000000000002E-2</v>
      </c>
      <c r="M3" s="254">
        <f ca="1">'[2]10'!AN$114*$F3/100</f>
        <v>8.0000000000000002E-3</v>
      </c>
      <c r="N3" s="252">
        <f ca="1">'[2]10'!AV$114*$F3/100</f>
        <v>0.4</v>
      </c>
      <c r="O3" s="255">
        <f ca="1">'[2]10'!BC$114*$F3/100</f>
        <v>0</v>
      </c>
      <c r="P3" s="255">
        <f ca="1">'[2]10'!BD$114*$F3/100</f>
        <v>0.06</v>
      </c>
      <c r="Q3" s="954"/>
      <c r="R3" s="954"/>
      <c r="S3" s="954"/>
      <c r="T3" s="954"/>
      <c r="U3" s="954"/>
    </row>
    <row r="4" spans="2:21">
      <c r="B4">
        <v>17021</v>
      </c>
      <c r="C4" t="s">
        <v>776</v>
      </c>
      <c r="D4" s="10">
        <v>150</v>
      </c>
      <c r="E4" s="250">
        <f ca="1">'[2]17'!E$23*$F4/100</f>
        <v>3</v>
      </c>
      <c r="F4" s="249">
        <f ca="1">'[2]17'!G$23*$F4/100</f>
        <v>0.45</v>
      </c>
      <c r="G4" s="249">
        <f ca="1">'[2]17'!I$23*$F4/100</f>
        <v>0</v>
      </c>
      <c r="H4" s="249">
        <f ca="1">'[2]17'!K$23*$F4/100</f>
        <v>0.45</v>
      </c>
      <c r="I4" s="250">
        <f ca="1">'[2]17'!O$23*$F4/100</f>
        <v>4.5</v>
      </c>
      <c r="J4" s="251">
        <f ca="1">'[2]17'!R$23*$F4/100</f>
        <v>0</v>
      </c>
      <c r="K4" s="252">
        <f ca="1">'[2]17'!AE$23*$F4/100</f>
        <v>0</v>
      </c>
      <c r="L4" s="253">
        <f ca="1">'[2]17'!AM$23*$F4/100</f>
        <v>1.4999999999999999E-2</v>
      </c>
      <c r="M4" s="254">
        <f ca="1">'[2]17'!AN$23*$F4/100</f>
        <v>1.4999999999999999E-2</v>
      </c>
      <c r="N4" s="252">
        <f ca="1">'[2]17'!AV$23*$F4/100</f>
        <v>0</v>
      </c>
      <c r="O4" s="255">
        <f ca="1">'[2]17'!BC$23*$F4/100</f>
        <v>0</v>
      </c>
      <c r="P4" s="255">
        <f ca="1">'[2]17'!BD$23*$F4/100</f>
        <v>0.15</v>
      </c>
      <c r="Q4" s="954"/>
      <c r="R4" s="954"/>
      <c r="S4" s="954"/>
      <c r="T4" s="954"/>
      <c r="U4" s="954"/>
    </row>
    <row r="5" spans="2:21">
      <c r="B5">
        <v>17012</v>
      </c>
      <c r="C5" t="s">
        <v>0</v>
      </c>
      <c r="D5" s="10">
        <v>0.8</v>
      </c>
      <c r="E5" s="250">
        <f ca="1">'[2]17'!E$13*$F5/100</f>
        <v>0</v>
      </c>
      <c r="F5" s="249">
        <f ca="1">'[2]17'!G$13*$F5/100</f>
        <v>0</v>
      </c>
      <c r="G5" s="249">
        <f ca="1">'[2]17'!I$13*$F5/100</f>
        <v>0</v>
      </c>
      <c r="H5" s="249">
        <f ca="1">'[2]17'!K$13*$F5/100</f>
        <v>0</v>
      </c>
      <c r="I5" s="250">
        <f ca="1">'[2]17'!O$13*$F5/100</f>
        <v>0.17600000000000002</v>
      </c>
      <c r="J5" s="251">
        <f ca="1">'[2]17'!R$13*$F5/100</f>
        <v>0</v>
      </c>
      <c r="K5" s="252">
        <f ca="1">'[2]17'!AE$13*$F5/100</f>
        <v>0</v>
      </c>
      <c r="L5" s="253">
        <f ca="1">'[2]17'!AM$13*$F5/100</f>
        <v>0</v>
      </c>
      <c r="M5" s="254">
        <f ca="1">'[2]17'!AN$13*$F5/100</f>
        <v>0</v>
      </c>
      <c r="N5" s="252">
        <f ca="1">'[2]17'!AV$13*$F5/100</f>
        <v>0</v>
      </c>
      <c r="O5" s="255">
        <f ca="1">'[2]17'!BC$13*$F5/100</f>
        <v>0</v>
      </c>
      <c r="P5" s="255">
        <f ca="1">'[2]17'!BD$13*$F5/100</f>
        <v>0.79280000000000006</v>
      </c>
      <c r="Q5" s="954"/>
      <c r="R5" s="954"/>
      <c r="S5" s="954"/>
      <c r="T5" s="954"/>
      <c r="U5" s="954"/>
    </row>
    <row r="6" spans="2:21">
      <c r="B6">
        <v>17008</v>
      </c>
      <c r="C6" t="s">
        <v>170</v>
      </c>
      <c r="D6" s="10">
        <v>2</v>
      </c>
      <c r="E6" s="250">
        <f ca="1">'[2]17'!E$9*$F6/100</f>
        <v>1.08</v>
      </c>
      <c r="F6" s="249">
        <f ca="1">'[2]17'!G$9*$F6/100</f>
        <v>0.114</v>
      </c>
      <c r="G6" s="249">
        <f ca="1">'[2]17'!I$9*$F6/100</f>
        <v>0</v>
      </c>
      <c r="H6" s="249">
        <f ca="1">'[2]17'!K$9*$F6/100</f>
        <v>0.156</v>
      </c>
      <c r="I6" s="250">
        <f ca="1">'[2]17'!O$9*$F6/100</f>
        <v>0.48</v>
      </c>
      <c r="J6" s="251">
        <f ca="1">'[2]17'!R$9*$F6/100</f>
        <v>2.2000000000000002E-2</v>
      </c>
      <c r="K6" s="252">
        <f ca="1">'[2]17'!AE$9*$F6/100</f>
        <v>0</v>
      </c>
      <c r="L6" s="253">
        <f ca="1">'[2]17'!AM$9*$F6/100</f>
        <v>1E-3</v>
      </c>
      <c r="M6" s="254">
        <f ca="1">'[2]17'!AN$9*$F6/100</f>
        <v>2.2000000000000001E-3</v>
      </c>
      <c r="N6" s="252">
        <f ca="1">'[2]17'!AV$9*$F6/100</f>
        <v>0</v>
      </c>
      <c r="O6" s="255">
        <f ca="1">'[2]17'!BC$9*$F6/100</f>
        <v>0</v>
      </c>
      <c r="P6" s="255">
        <f ca="1">'[2]17'!BD$9*$F6/100</f>
        <v>0.32</v>
      </c>
      <c r="Q6" s="954"/>
      <c r="R6" s="954"/>
      <c r="S6" s="954"/>
      <c r="T6" s="954"/>
      <c r="U6" s="954"/>
    </row>
    <row r="7" spans="2:21">
      <c r="B7">
        <v>6101</v>
      </c>
      <c r="C7" t="s">
        <v>2220</v>
      </c>
      <c r="D7" s="10">
        <v>2</v>
      </c>
      <c r="E7" s="250">
        <f ca="1">'[2]6'!E$109*$F7/100</f>
        <v>0.1</v>
      </c>
      <c r="F7" s="249">
        <f ca="1">'[2]6'!G$109*$F7/100</f>
        <v>8.0000000000000002E-3</v>
      </c>
      <c r="G7" s="249">
        <f ca="1">'[2]6'!I$109*$F7/100</f>
        <v>0</v>
      </c>
      <c r="H7" s="249">
        <f ca="1">'[2]6'!K$109*$F7/100</f>
        <v>0.02</v>
      </c>
      <c r="I7" s="250">
        <f ca="1">'[2]6'!O$109*$F7/100</f>
        <v>0.08</v>
      </c>
      <c r="J7" s="251">
        <f ca="1">'[2]6'!R$109*$F7/100</f>
        <v>0</v>
      </c>
      <c r="K7" s="252">
        <f ca="1">'[2]6'!AE$109*$F7/100</f>
        <v>0.04</v>
      </c>
      <c r="L7" s="253">
        <f ca="1">'[2]6'!AM$109*$F7/100</f>
        <v>0</v>
      </c>
      <c r="M7" s="254">
        <f ca="1">'[2]6'!AN$109*$F7/100</f>
        <v>4.0000000000000002E-4</v>
      </c>
      <c r="N7" s="252">
        <f ca="1">'[2]6'!AV$109*$F7/100</f>
        <v>0</v>
      </c>
      <c r="O7" s="255">
        <f ca="1">'[2]6'!BC$109*$F7/100</f>
        <v>0.02</v>
      </c>
      <c r="P7" s="255">
        <f ca="1">'[2]6'!BD$109*$F7/100</f>
        <v>0</v>
      </c>
      <c r="Q7" s="954"/>
      <c r="R7" s="954"/>
      <c r="S7" s="954"/>
      <c r="T7" s="954"/>
      <c r="U7" s="954"/>
    </row>
    <row r="8" spans="2:21">
      <c r="B8">
        <v>6032</v>
      </c>
      <c r="C8" t="s">
        <v>102</v>
      </c>
      <c r="D8" s="10">
        <v>2.5</v>
      </c>
      <c r="E8" s="250">
        <f ca="1">'[2]6'!E$35*$F8/100</f>
        <v>0.75</v>
      </c>
      <c r="F8" s="249">
        <f ca="1">'[2]6'!G$35*$F8/100</f>
        <v>5.2499999999999998E-2</v>
      </c>
      <c r="G8" s="249">
        <f ca="1">'[2]6'!I$35*$F8/100</f>
        <v>5.0000000000000001E-3</v>
      </c>
      <c r="H8" s="249">
        <f ca="1">'[2]6'!K$35*$F8/100</f>
        <v>0.16500000000000001</v>
      </c>
      <c r="I8" s="250">
        <f ca="1">'[2]6'!O$35*$F8/100</f>
        <v>2.2999999999999998</v>
      </c>
      <c r="J8" s="251">
        <f ca="1">'[2]6'!R$35*$F8/100</f>
        <v>1.2500000000000001E-2</v>
      </c>
      <c r="K8" s="252">
        <f ca="1">'[2]6'!AE$35*$F8/100</f>
        <v>1.4</v>
      </c>
      <c r="L8" s="253">
        <f ca="1">'[2]6'!AM$35*$F8/100</f>
        <v>2.2499999999999998E-3</v>
      </c>
      <c r="M8" s="254">
        <f ca="1">'[2]6'!AN$35*$F8/100</f>
        <v>2.2499999999999998E-3</v>
      </c>
      <c r="N8" s="252">
        <f ca="1">'[2]6'!AV$35*$F8/100</f>
        <v>0.27500000000000002</v>
      </c>
      <c r="O8" s="255">
        <f ca="1">'[2]6'!BC$35*$F8/100</f>
        <v>0.125</v>
      </c>
      <c r="P8" s="255">
        <f ca="1">'[2]6'!BD$35*$F8/100</f>
        <v>0</v>
      </c>
      <c r="Q8" s="954"/>
      <c r="R8" s="954"/>
      <c r="S8" s="954"/>
      <c r="T8" s="954"/>
      <c r="U8" s="954"/>
    </row>
    <row r="9" spans="2:21">
      <c r="B9" s="9">
        <v>7142</v>
      </c>
      <c r="C9" s="9" t="s">
        <v>184</v>
      </c>
      <c r="D9" s="266">
        <v>0.05</v>
      </c>
      <c r="E9" s="269">
        <f ca="1">'[2]7'!E$156*$F9/100</f>
        <v>2.9500000000000002E-2</v>
      </c>
      <c r="F9" s="268">
        <f ca="1">'[2]7'!G$156*$F9/100</f>
        <v>5.9999999999999995E-4</v>
      </c>
      <c r="G9" s="268">
        <f ca="1">'[2]7'!I$156*$F9/100</f>
        <v>2.5000000000000001E-4</v>
      </c>
      <c r="H9" s="268">
        <f ca="1">'[2]7'!K$156*$F9/100</f>
        <v>7.0999999999999995E-3</v>
      </c>
      <c r="I9" s="269">
        <f ca="1">'[2]7'!O$156*$F9/100</f>
        <v>2.0500000000000004E-2</v>
      </c>
      <c r="J9" s="268">
        <f ca="1">'[2]7'!R$156*$F9/100</f>
        <v>1.4999999999999999E-4</v>
      </c>
      <c r="K9" s="270">
        <f ca="1">'[2]7'!AE$156*$F9/100</f>
        <v>0.01</v>
      </c>
      <c r="L9" s="271">
        <f ca="1">'[2]7'!AM$156*$F9/100</f>
        <v>3.5000000000000004E-5</v>
      </c>
      <c r="M9" s="272">
        <f ca="1">'[2]7'!AN$156*$F9/100</f>
        <v>5.0000000000000009E-5</v>
      </c>
      <c r="N9" s="270">
        <f ca="1">'[2]7'!AV$156*$F9/100</f>
        <v>7.4999999999999997E-2</v>
      </c>
      <c r="O9" s="273">
        <f ca="1">'[2]7'!BC$156*$F9/100</f>
        <v>3.4500000000000004E-3</v>
      </c>
      <c r="P9" s="273">
        <f ca="1">'[2]7'!BD$156*$F9/100</f>
        <v>0</v>
      </c>
      <c r="Q9" s="955"/>
      <c r="R9" s="955"/>
      <c r="S9" s="955"/>
      <c r="T9" s="955"/>
      <c r="U9" s="955"/>
    </row>
    <row r="10" spans="2:21">
      <c r="C10" s="28" t="s">
        <v>25</v>
      </c>
      <c r="D10" s="10">
        <f>SUM(D3:D9)</f>
        <v>177.35000000000002</v>
      </c>
      <c r="E10" s="250">
        <f t="shared" ref="E10:P10" ca="1" si="0">SUM(E3:E8)</f>
        <v>21.93</v>
      </c>
      <c r="F10" s="249">
        <f t="shared" ca="1" si="0"/>
        <v>4.4645000000000001</v>
      </c>
      <c r="G10" s="249">
        <f t="shared" ca="1" si="0"/>
        <v>8.5000000000000006E-2</v>
      </c>
      <c r="H10" s="249">
        <f t="shared" ca="1" si="0"/>
        <v>0.81100000000000005</v>
      </c>
      <c r="I10" s="250">
        <f t="shared" ca="1" si="0"/>
        <v>15.135999999999999</v>
      </c>
      <c r="J10" s="251">
        <f t="shared" ca="1" si="0"/>
        <v>7.4499999999999997E-2</v>
      </c>
      <c r="K10" s="252">
        <f t="shared" ca="1" si="0"/>
        <v>3.44</v>
      </c>
      <c r="L10" s="253">
        <f t="shared" ca="1" si="0"/>
        <v>3.2250000000000001E-2</v>
      </c>
      <c r="M10" s="254">
        <f t="shared" ca="1" si="0"/>
        <v>2.785E-2</v>
      </c>
      <c r="N10" s="252">
        <f t="shared" ca="1" si="0"/>
        <v>0.67500000000000004</v>
      </c>
      <c r="O10" s="255">
        <f t="shared" ca="1" si="0"/>
        <v>0.14499999999999999</v>
      </c>
      <c r="P10" s="255">
        <f t="shared" ca="1" si="0"/>
        <v>1.3228000000000002</v>
      </c>
      <c r="Q10">
        <v>0</v>
      </c>
      <c r="R10">
        <v>0</v>
      </c>
      <c r="S10">
        <v>0</v>
      </c>
      <c r="T10">
        <v>0</v>
      </c>
      <c r="U10">
        <v>0</v>
      </c>
    </row>
    <row r="11" spans="2:21">
      <c r="D11" s="14"/>
      <c r="E11" s="14"/>
      <c r="F11" s="14"/>
      <c r="G11" s="14"/>
    </row>
    <row r="12" spans="2:21">
      <c r="C12" s="10"/>
      <c r="D12" s="17"/>
      <c r="E12" s="18"/>
      <c r="F12" s="17"/>
      <c r="G12" s="18"/>
      <c r="H12" s="11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3:16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</sheetData>
  <mergeCells count="1">
    <mergeCell ref="Q3:U9"/>
  </mergeCells>
  <phoneticPr fontId="1"/>
  <pageMargins left="0.7" right="0.7" top="0.75" bottom="0.75" header="0.3" footer="0.3"/>
  <pageSetup paperSize="9" scale="83" orientation="landscape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23.62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1896</v>
      </c>
    </row>
    <row r="2" spans="2:21" s="478" customFormat="1" ht="26.25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1020</v>
      </c>
      <c r="C3" s="532" t="s">
        <v>1174</v>
      </c>
      <c r="D3" s="500">
        <v>100</v>
      </c>
      <c r="E3" s="487">
        <v>366</v>
      </c>
      <c r="F3" s="488">
        <v>11.7</v>
      </c>
      <c r="G3" s="488">
        <v>1.8</v>
      </c>
      <c r="H3" s="488">
        <v>71.599999999999994</v>
      </c>
      <c r="I3" s="487">
        <v>20</v>
      </c>
      <c r="J3" s="489">
        <v>1</v>
      </c>
      <c r="K3" s="490">
        <v>0</v>
      </c>
      <c r="L3" s="491">
        <v>0.1</v>
      </c>
      <c r="M3" s="492">
        <v>0.05</v>
      </c>
      <c r="N3" s="490">
        <v>0</v>
      </c>
      <c r="O3" s="493">
        <v>2.7</v>
      </c>
      <c r="P3" s="493">
        <v>0</v>
      </c>
      <c r="Q3" s="985"/>
      <c r="R3" s="985"/>
      <c r="S3" s="985"/>
      <c r="T3" s="985"/>
      <c r="U3" s="985"/>
    </row>
    <row r="4" spans="2:21">
      <c r="B4" s="480">
        <v>3003</v>
      </c>
      <c r="C4" s="531" t="s">
        <v>355</v>
      </c>
      <c r="D4" s="486">
        <v>2</v>
      </c>
      <c r="E4" s="487">
        <v>7.68</v>
      </c>
      <c r="F4" s="488">
        <v>0</v>
      </c>
      <c r="G4" s="488">
        <v>0</v>
      </c>
      <c r="H4" s="488">
        <v>1.984</v>
      </c>
      <c r="I4" s="487">
        <v>0.02</v>
      </c>
      <c r="J4" s="489">
        <v>0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0</v>
      </c>
      <c r="Q4" s="985"/>
      <c r="R4" s="985"/>
      <c r="S4" s="985"/>
      <c r="T4" s="985"/>
      <c r="U4" s="985"/>
    </row>
    <row r="5" spans="2:21">
      <c r="B5" s="480">
        <v>17012</v>
      </c>
      <c r="C5" s="231" t="s">
        <v>353</v>
      </c>
      <c r="D5" s="486">
        <v>1.5</v>
      </c>
      <c r="E5" s="487">
        <v>0</v>
      </c>
      <c r="F5" s="488">
        <v>0</v>
      </c>
      <c r="G5" s="488">
        <v>0</v>
      </c>
      <c r="H5" s="488">
        <v>0</v>
      </c>
      <c r="I5" s="487">
        <v>0.33</v>
      </c>
      <c r="J5" s="489">
        <v>0</v>
      </c>
      <c r="K5" s="490">
        <v>0</v>
      </c>
      <c r="L5" s="491">
        <v>0</v>
      </c>
      <c r="M5" s="492">
        <v>0</v>
      </c>
      <c r="N5" s="490">
        <v>0</v>
      </c>
      <c r="O5" s="493">
        <v>0</v>
      </c>
      <c r="P5" s="493">
        <v>1.4864999999999997</v>
      </c>
      <c r="Q5" s="985"/>
      <c r="R5" s="985"/>
      <c r="S5" s="985"/>
      <c r="T5" s="985"/>
      <c r="U5" s="985"/>
    </row>
    <row r="6" spans="2:21">
      <c r="B6" s="480">
        <v>17083</v>
      </c>
      <c r="C6" s="761" t="s">
        <v>2350</v>
      </c>
      <c r="D6" s="486">
        <v>2</v>
      </c>
      <c r="E6" s="487">
        <v>6.26</v>
      </c>
      <c r="F6" s="488">
        <v>0.74199999999999999</v>
      </c>
      <c r="G6" s="488">
        <v>0.13600000000000001</v>
      </c>
      <c r="H6" s="488">
        <v>0.86199999999999999</v>
      </c>
      <c r="I6" s="487">
        <v>0.38</v>
      </c>
      <c r="J6" s="489">
        <v>0.26</v>
      </c>
      <c r="K6" s="490">
        <v>0</v>
      </c>
      <c r="L6" s="491">
        <v>0.17620000000000002</v>
      </c>
      <c r="M6" s="492">
        <v>7.4400000000000008E-2</v>
      </c>
      <c r="N6" s="490">
        <v>0.02</v>
      </c>
      <c r="O6" s="493">
        <v>0.65200000000000002</v>
      </c>
      <c r="P6" s="493">
        <v>6.0000000000000001E-3</v>
      </c>
      <c r="Q6" s="985"/>
      <c r="R6" s="985"/>
      <c r="S6" s="985"/>
      <c r="T6" s="985"/>
      <c r="U6" s="985"/>
    </row>
    <row r="7" spans="2:21">
      <c r="B7" s="480">
        <v>14001</v>
      </c>
      <c r="C7" s="761" t="s">
        <v>1897</v>
      </c>
      <c r="D7" s="486">
        <v>3</v>
      </c>
      <c r="E7" s="487">
        <v>27.63</v>
      </c>
      <c r="F7" s="488">
        <v>0</v>
      </c>
      <c r="G7" s="488">
        <v>3</v>
      </c>
      <c r="H7" s="488">
        <v>0</v>
      </c>
      <c r="I7" s="487">
        <v>0</v>
      </c>
      <c r="J7" s="489">
        <v>0</v>
      </c>
      <c r="K7" s="490">
        <v>0.45</v>
      </c>
      <c r="L7" s="491">
        <v>0</v>
      </c>
      <c r="M7" s="492">
        <v>0</v>
      </c>
      <c r="N7" s="490">
        <v>0</v>
      </c>
      <c r="O7" s="493">
        <v>0</v>
      </c>
      <c r="P7" s="493">
        <v>0</v>
      </c>
      <c r="Q7" s="985"/>
      <c r="R7" s="985"/>
      <c r="S7" s="985"/>
      <c r="T7" s="985"/>
      <c r="U7" s="985"/>
    </row>
    <row r="8" spans="2:21">
      <c r="B8" s="480">
        <v>6153</v>
      </c>
      <c r="C8" s="761" t="s">
        <v>628</v>
      </c>
      <c r="D8" s="486">
        <v>50</v>
      </c>
      <c r="E8" s="487">
        <v>18.5</v>
      </c>
      <c r="F8" s="488">
        <v>0.5</v>
      </c>
      <c r="G8" s="488">
        <v>0.05</v>
      </c>
      <c r="H8" s="488">
        <v>4.4000000000000004</v>
      </c>
      <c r="I8" s="487">
        <v>10.5</v>
      </c>
      <c r="J8" s="489">
        <v>0.1</v>
      </c>
      <c r="K8" s="490">
        <v>0</v>
      </c>
      <c r="L8" s="491">
        <v>1.4999999999999999E-2</v>
      </c>
      <c r="M8" s="492">
        <v>5.0000000000000001E-3</v>
      </c>
      <c r="N8" s="490">
        <v>4</v>
      </c>
      <c r="O8" s="493">
        <v>0.8</v>
      </c>
      <c r="P8" s="493">
        <v>0</v>
      </c>
      <c r="Q8" s="985"/>
      <c r="R8" s="985"/>
      <c r="S8" s="985"/>
      <c r="T8" s="985"/>
      <c r="U8" s="985"/>
    </row>
    <row r="9" spans="2:21">
      <c r="B9" s="480">
        <v>6182</v>
      </c>
      <c r="C9" s="761" t="s">
        <v>1927</v>
      </c>
      <c r="D9" s="486">
        <v>100</v>
      </c>
      <c r="E9" s="487">
        <v>19</v>
      </c>
      <c r="F9" s="488">
        <v>0.7</v>
      </c>
      <c r="G9" s="488">
        <v>0.1</v>
      </c>
      <c r="H9" s="488">
        <v>4.7</v>
      </c>
      <c r="I9" s="487">
        <v>7</v>
      </c>
      <c r="J9" s="489">
        <v>0.2</v>
      </c>
      <c r="K9" s="490">
        <v>45</v>
      </c>
      <c r="L9" s="491">
        <v>0.05</v>
      </c>
      <c r="M9" s="492">
        <v>0.02</v>
      </c>
      <c r="N9" s="490">
        <v>15</v>
      </c>
      <c r="O9" s="493">
        <v>1</v>
      </c>
      <c r="P9" s="493">
        <v>0</v>
      </c>
      <c r="Q9" s="985"/>
      <c r="R9" s="985"/>
      <c r="S9" s="985"/>
      <c r="T9" s="985"/>
      <c r="U9" s="985"/>
    </row>
    <row r="10" spans="2:21">
      <c r="B10" s="480">
        <v>17034</v>
      </c>
      <c r="C10" s="761" t="s">
        <v>1898</v>
      </c>
      <c r="D10" s="486">
        <v>150</v>
      </c>
      <c r="E10" s="487">
        <v>61.5</v>
      </c>
      <c r="F10" s="488">
        <v>2.85</v>
      </c>
      <c r="G10" s="488">
        <v>0.15</v>
      </c>
      <c r="H10" s="488">
        <v>14.85</v>
      </c>
      <c r="I10" s="487">
        <v>28.5</v>
      </c>
      <c r="J10" s="489">
        <v>1.2</v>
      </c>
      <c r="K10" s="490">
        <v>78</v>
      </c>
      <c r="L10" s="491">
        <v>0.13500000000000001</v>
      </c>
      <c r="M10" s="492">
        <v>0.105</v>
      </c>
      <c r="N10" s="490">
        <v>15</v>
      </c>
      <c r="O10" s="493">
        <v>2.7</v>
      </c>
      <c r="P10" s="493">
        <v>0.3</v>
      </c>
      <c r="Q10" s="985"/>
      <c r="R10" s="985"/>
      <c r="S10" s="985"/>
      <c r="T10" s="985"/>
      <c r="U10" s="985"/>
    </row>
    <row r="11" spans="2:21">
      <c r="B11" s="480">
        <v>17036</v>
      </c>
      <c r="C11" s="761" t="s">
        <v>1851</v>
      </c>
      <c r="D11" s="486">
        <v>5</v>
      </c>
      <c r="E11" s="487">
        <v>5.95</v>
      </c>
      <c r="F11" s="488">
        <v>8.5000000000000006E-2</v>
      </c>
      <c r="G11" s="488">
        <v>0</v>
      </c>
      <c r="H11" s="488">
        <v>1.37</v>
      </c>
      <c r="I11" s="487">
        <v>0.85</v>
      </c>
      <c r="J11" s="489">
        <v>3.5000000000000003E-2</v>
      </c>
      <c r="K11" s="490">
        <v>2.8</v>
      </c>
      <c r="L11" s="491">
        <v>4.0000000000000001E-3</v>
      </c>
      <c r="M11" s="492">
        <v>2E-3</v>
      </c>
      <c r="N11" s="490">
        <v>0.45</v>
      </c>
      <c r="O11" s="493">
        <v>0.09</v>
      </c>
      <c r="P11" s="493">
        <v>0.16500000000000001</v>
      </c>
      <c r="Q11" s="985"/>
      <c r="R11" s="985"/>
      <c r="S11" s="985"/>
      <c r="T11" s="985"/>
      <c r="U11" s="985"/>
    </row>
    <row r="12" spans="2:21">
      <c r="B12" s="480">
        <v>14001</v>
      </c>
      <c r="C12" s="532" t="s">
        <v>1897</v>
      </c>
      <c r="D12" s="457">
        <v>3</v>
      </c>
      <c r="E12" s="487">
        <v>27.63</v>
      </c>
      <c r="F12" s="488">
        <v>0</v>
      </c>
      <c r="G12" s="488">
        <v>3</v>
      </c>
      <c r="H12" s="488">
        <v>0</v>
      </c>
      <c r="I12" s="487">
        <v>0</v>
      </c>
      <c r="J12" s="489">
        <v>0</v>
      </c>
      <c r="K12" s="490">
        <v>0.45</v>
      </c>
      <c r="L12" s="491">
        <v>0</v>
      </c>
      <c r="M12" s="492">
        <v>0</v>
      </c>
      <c r="N12" s="490">
        <v>0</v>
      </c>
      <c r="O12" s="493">
        <v>0</v>
      </c>
      <c r="P12" s="493">
        <v>0</v>
      </c>
      <c r="Q12" s="985"/>
      <c r="R12" s="985"/>
      <c r="S12" s="985"/>
      <c r="T12" s="985"/>
      <c r="U12" s="985"/>
    </row>
    <row r="13" spans="2:21">
      <c r="B13" s="480">
        <v>6153</v>
      </c>
      <c r="C13" s="761" t="s">
        <v>628</v>
      </c>
      <c r="D13" s="457">
        <v>60</v>
      </c>
      <c r="E13" s="487">
        <v>22.2</v>
      </c>
      <c r="F13" s="488">
        <v>0.6</v>
      </c>
      <c r="G13" s="488">
        <v>0.06</v>
      </c>
      <c r="H13" s="488">
        <v>5.28</v>
      </c>
      <c r="I13" s="487">
        <v>12.6</v>
      </c>
      <c r="J13" s="489">
        <v>0.12</v>
      </c>
      <c r="K13" s="490">
        <v>0</v>
      </c>
      <c r="L13" s="491">
        <v>1.7999999999999999E-2</v>
      </c>
      <c r="M13" s="492">
        <v>6.0000000000000001E-3</v>
      </c>
      <c r="N13" s="490">
        <v>4.8</v>
      </c>
      <c r="O13" s="493">
        <v>0.96</v>
      </c>
      <c r="P13" s="493">
        <v>0</v>
      </c>
      <c r="Q13" s="985"/>
      <c r="R13" s="985"/>
      <c r="S13" s="985"/>
      <c r="T13" s="985"/>
      <c r="U13" s="985"/>
    </row>
    <row r="14" spans="2:21">
      <c r="B14" s="480">
        <v>6245</v>
      </c>
      <c r="C14" s="761" t="s">
        <v>734</v>
      </c>
      <c r="D14" s="457">
        <v>60</v>
      </c>
      <c r="E14" s="487">
        <v>13.2</v>
      </c>
      <c r="F14" s="488">
        <v>0.54</v>
      </c>
      <c r="G14" s="488">
        <v>0.12</v>
      </c>
      <c r="H14" s="488">
        <v>3.06</v>
      </c>
      <c r="I14" s="487">
        <v>6.6</v>
      </c>
      <c r="J14" s="489">
        <v>0.24</v>
      </c>
      <c r="K14" s="490">
        <v>19.8</v>
      </c>
      <c r="L14" s="491">
        <v>1.7999999999999999E-2</v>
      </c>
      <c r="M14" s="492">
        <v>1.7999999999999999E-2</v>
      </c>
      <c r="N14" s="490">
        <v>45.6</v>
      </c>
      <c r="O14" s="493">
        <v>1.38</v>
      </c>
      <c r="P14" s="493">
        <v>0</v>
      </c>
      <c r="Q14" s="985"/>
      <c r="R14" s="985"/>
      <c r="S14" s="985"/>
      <c r="T14" s="985"/>
      <c r="U14" s="985"/>
    </row>
    <row r="15" spans="2:21">
      <c r="B15" s="480">
        <v>11183</v>
      </c>
      <c r="C15" s="761" t="s">
        <v>1899</v>
      </c>
      <c r="D15" s="486">
        <v>40</v>
      </c>
      <c r="E15" s="487">
        <v>162</v>
      </c>
      <c r="F15" s="488">
        <v>5.16</v>
      </c>
      <c r="G15" s="488">
        <v>15.64</v>
      </c>
      <c r="H15" s="488">
        <v>0.12</v>
      </c>
      <c r="I15" s="487">
        <v>2.4</v>
      </c>
      <c r="J15" s="489">
        <v>0.24</v>
      </c>
      <c r="K15" s="490">
        <v>2.4</v>
      </c>
      <c r="L15" s="491">
        <v>0.18799999999999997</v>
      </c>
      <c r="M15" s="492">
        <v>5.6000000000000008E-2</v>
      </c>
      <c r="N15" s="490">
        <v>14</v>
      </c>
      <c r="O15" s="493">
        <v>0</v>
      </c>
      <c r="P15" s="493">
        <v>0.8</v>
      </c>
      <c r="Q15" s="985"/>
      <c r="R15" s="985"/>
      <c r="S15" s="985"/>
      <c r="T15" s="985"/>
      <c r="U15" s="985"/>
    </row>
    <row r="16" spans="2:21">
      <c r="B16" s="480">
        <v>6182</v>
      </c>
      <c r="C16" s="761" t="s">
        <v>1927</v>
      </c>
      <c r="D16" s="486">
        <v>50</v>
      </c>
      <c r="E16" s="487">
        <v>9.5</v>
      </c>
      <c r="F16" s="488">
        <v>0.35</v>
      </c>
      <c r="G16" s="488">
        <v>0.05</v>
      </c>
      <c r="H16" s="488">
        <v>2.35</v>
      </c>
      <c r="I16" s="487">
        <v>3.5</v>
      </c>
      <c r="J16" s="489">
        <v>0.1</v>
      </c>
      <c r="K16" s="490">
        <v>22.5</v>
      </c>
      <c r="L16" s="491">
        <v>2.5000000000000001E-2</v>
      </c>
      <c r="M16" s="492">
        <v>0.01</v>
      </c>
      <c r="N16" s="490">
        <v>7.5</v>
      </c>
      <c r="O16" s="493">
        <v>0.5</v>
      </c>
      <c r="P16" s="493">
        <v>0</v>
      </c>
      <c r="Q16" s="985"/>
      <c r="R16" s="985"/>
      <c r="S16" s="985"/>
      <c r="T16" s="985"/>
      <c r="U16" s="985"/>
    </row>
    <row r="17" spans="2:21">
      <c r="B17" s="480">
        <v>13037</v>
      </c>
      <c r="C17" s="761" t="s">
        <v>1929</v>
      </c>
      <c r="D17" s="486">
        <v>120</v>
      </c>
      <c r="E17" s="487">
        <v>507.6</v>
      </c>
      <c r="F17" s="488">
        <v>30.84</v>
      </c>
      <c r="G17" s="488">
        <v>40.56</v>
      </c>
      <c r="H17" s="488">
        <v>1.68</v>
      </c>
      <c r="I17" s="487">
        <v>888</v>
      </c>
      <c r="J17" s="489">
        <v>0.36</v>
      </c>
      <c r="K17" s="490">
        <v>396</v>
      </c>
      <c r="L17" s="491">
        <v>4.8000000000000001E-2</v>
      </c>
      <c r="M17" s="492">
        <v>0.54</v>
      </c>
      <c r="N17" s="490">
        <v>0</v>
      </c>
      <c r="O17" s="493">
        <v>0</v>
      </c>
      <c r="P17" s="493">
        <v>2.4</v>
      </c>
      <c r="Q17" s="986"/>
      <c r="R17" s="986"/>
      <c r="S17" s="986"/>
      <c r="T17" s="986"/>
      <c r="U17" s="986"/>
    </row>
    <row r="18" spans="2:21">
      <c r="B18" s="483"/>
      <c r="C18" s="530" t="s">
        <v>895</v>
      </c>
      <c r="D18" s="485">
        <v>746.5</v>
      </c>
      <c r="E18" s="494">
        <v>1254.6500000000001</v>
      </c>
      <c r="F18" s="495">
        <v>54.067000000000007</v>
      </c>
      <c r="G18" s="495">
        <v>64.665999999999997</v>
      </c>
      <c r="H18" s="495">
        <v>112.256</v>
      </c>
      <c r="I18" s="494">
        <v>980.68</v>
      </c>
      <c r="J18" s="495">
        <v>3.855</v>
      </c>
      <c r="K18" s="496">
        <v>567.4</v>
      </c>
      <c r="L18" s="497">
        <v>0.7772</v>
      </c>
      <c r="M18" s="498">
        <v>0.88640000000000008</v>
      </c>
      <c r="N18" s="496">
        <v>106.37</v>
      </c>
      <c r="O18" s="499">
        <v>10.782</v>
      </c>
      <c r="P18" s="499">
        <v>5.1574999999999998</v>
      </c>
      <c r="Q18" s="484"/>
      <c r="R18" s="484"/>
      <c r="S18" s="484"/>
      <c r="T18" s="484"/>
      <c r="U18" s="484"/>
    </row>
    <row r="19" spans="2:21">
      <c r="E19" s="2"/>
      <c r="F19" s="3"/>
      <c r="G19" s="3"/>
      <c r="H19" s="3"/>
      <c r="I19" s="2"/>
      <c r="J19" s="4"/>
      <c r="K19" s="7"/>
      <c r="L19" s="5"/>
      <c r="M19" s="6"/>
      <c r="N19" s="7"/>
      <c r="O19" s="8"/>
      <c r="P19" s="8"/>
    </row>
  </sheetData>
  <mergeCells count="1">
    <mergeCell ref="Q3:U17"/>
  </mergeCells>
  <phoneticPr fontId="1"/>
  <pageMargins left="0.7" right="0.7" top="0.75" bottom="0.75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3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2:21" s="478" customFormat="1">
      <c r="B1" s="478" t="s">
        <v>1722</v>
      </c>
    </row>
    <row r="2" spans="2:21" s="478" customFormat="1" ht="27" customHeight="1">
      <c r="B2" s="19" t="s">
        <v>1973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02">
        <v>1015</v>
      </c>
      <c r="C3" s="661" t="s">
        <v>17</v>
      </c>
      <c r="D3" s="662">
        <v>100</v>
      </c>
      <c r="E3" s="202">
        <v>368</v>
      </c>
      <c r="F3" s="202">
        <v>8</v>
      </c>
      <c r="G3" s="202">
        <v>1.7</v>
      </c>
      <c r="H3" s="202">
        <v>75.900000000000006</v>
      </c>
      <c r="I3" s="202">
        <v>23</v>
      </c>
      <c r="J3" s="202">
        <v>0.6</v>
      </c>
      <c r="K3" s="202">
        <v>0</v>
      </c>
      <c r="L3" s="202">
        <v>0.13</v>
      </c>
      <c r="M3" s="202">
        <v>0.04</v>
      </c>
      <c r="N3" s="202">
        <v>0</v>
      </c>
      <c r="O3" s="202">
        <v>2.5</v>
      </c>
      <c r="P3" s="202">
        <v>0</v>
      </c>
      <c r="Q3" s="1000"/>
      <c r="R3" s="1000"/>
      <c r="S3" s="1000"/>
      <c r="T3" s="1000"/>
      <c r="U3" s="1000"/>
    </row>
    <row r="4" spans="2:21">
      <c r="B4" s="77">
        <v>1020</v>
      </c>
      <c r="C4" s="85" t="s">
        <v>46</v>
      </c>
      <c r="D4" s="645">
        <v>100</v>
      </c>
      <c r="E4" s="77">
        <v>366</v>
      </c>
      <c r="F4" s="77">
        <v>11.7</v>
      </c>
      <c r="G4" s="77">
        <v>1.8</v>
      </c>
      <c r="H4" s="77">
        <v>71.599999999999994</v>
      </c>
      <c r="I4" s="77">
        <v>20</v>
      </c>
      <c r="J4" s="77">
        <v>1</v>
      </c>
      <c r="K4" s="77">
        <v>0</v>
      </c>
      <c r="L4" s="77">
        <v>0.1</v>
      </c>
      <c r="M4" s="77">
        <v>0.05</v>
      </c>
      <c r="N4" s="77">
        <v>0</v>
      </c>
      <c r="O4" s="77">
        <v>2.7</v>
      </c>
      <c r="P4" s="77">
        <v>0</v>
      </c>
      <c r="Q4" s="1001"/>
      <c r="R4" s="1001"/>
      <c r="S4" s="1001"/>
      <c r="T4" s="1001"/>
      <c r="U4" s="1001"/>
    </row>
    <row r="5" spans="2:21">
      <c r="B5" s="77">
        <v>17012</v>
      </c>
      <c r="C5" s="85" t="s">
        <v>0</v>
      </c>
      <c r="D5" s="645">
        <v>6</v>
      </c>
      <c r="E5" s="77">
        <f>E16*0.006</f>
        <v>0</v>
      </c>
      <c r="F5" s="77">
        <f>F16*0.006</f>
        <v>0</v>
      </c>
      <c r="G5" s="77">
        <f>G16*0.006</f>
        <v>0</v>
      </c>
      <c r="H5" s="77">
        <f>H16*0.006</f>
        <v>0</v>
      </c>
      <c r="I5" s="77">
        <v>0</v>
      </c>
      <c r="J5" s="77">
        <f t="shared" ref="J5:O5" si="0">J16*0.006</f>
        <v>0</v>
      </c>
      <c r="K5" s="77">
        <f t="shared" si="0"/>
        <v>0</v>
      </c>
      <c r="L5" s="77">
        <f t="shared" si="0"/>
        <v>0</v>
      </c>
      <c r="M5" s="77">
        <f t="shared" si="0"/>
        <v>0</v>
      </c>
      <c r="N5" s="77">
        <f t="shared" si="0"/>
        <v>0</v>
      </c>
      <c r="O5" s="77">
        <f t="shared" si="0"/>
        <v>0</v>
      </c>
      <c r="P5" s="77">
        <v>0.6</v>
      </c>
      <c r="Q5" s="1001"/>
      <c r="R5" s="1001"/>
      <c r="S5" s="1001"/>
      <c r="T5" s="1001"/>
      <c r="U5" s="1001"/>
    </row>
    <row r="6" spans="2:21">
      <c r="B6" s="77">
        <v>14001</v>
      </c>
      <c r="C6" s="85" t="s">
        <v>87</v>
      </c>
      <c r="D6" s="645">
        <v>25</v>
      </c>
      <c r="E6" s="77">
        <f t="shared" ref="E6:J6" si="1">E17*0.25</f>
        <v>0</v>
      </c>
      <c r="F6" s="77">
        <f t="shared" si="1"/>
        <v>0</v>
      </c>
      <c r="G6" s="77">
        <f t="shared" si="1"/>
        <v>0</v>
      </c>
      <c r="H6" s="77">
        <f t="shared" si="1"/>
        <v>0</v>
      </c>
      <c r="I6" s="77">
        <f t="shared" si="1"/>
        <v>0</v>
      </c>
      <c r="J6" s="77">
        <f t="shared" si="1"/>
        <v>0</v>
      </c>
      <c r="K6" s="77">
        <v>8</v>
      </c>
      <c r="L6" s="77">
        <f>L17*0.25</f>
        <v>0</v>
      </c>
      <c r="M6" s="77">
        <f>M17*0.25</f>
        <v>0</v>
      </c>
      <c r="N6" s="77">
        <f>N17*0.25</f>
        <v>0</v>
      </c>
      <c r="O6" s="77">
        <f>O17*0.25</f>
        <v>0</v>
      </c>
      <c r="P6" s="77">
        <f>P17*0.25</f>
        <v>0</v>
      </c>
      <c r="Q6" s="1001"/>
      <c r="R6" s="1001"/>
      <c r="S6" s="1001"/>
      <c r="T6" s="1001"/>
      <c r="U6" s="1001"/>
    </row>
    <row r="7" spans="2:21">
      <c r="B7" s="77">
        <v>17083</v>
      </c>
      <c r="C7" s="85" t="s">
        <v>2349</v>
      </c>
      <c r="D7" s="663">
        <v>5</v>
      </c>
      <c r="E7" s="77">
        <v>5</v>
      </c>
      <c r="F7" s="77">
        <v>0.8</v>
      </c>
      <c r="G7" s="77">
        <v>0.1</v>
      </c>
      <c r="H7" s="77">
        <v>0.6</v>
      </c>
      <c r="I7" s="77">
        <v>1</v>
      </c>
      <c r="J7" s="77">
        <v>0.1</v>
      </c>
      <c r="K7" s="77"/>
      <c r="L7" s="77">
        <v>0.11</v>
      </c>
      <c r="M7" s="77">
        <v>0.09</v>
      </c>
      <c r="N7" s="77">
        <f>N19*0.05</f>
        <v>0</v>
      </c>
      <c r="O7" s="77">
        <v>0.5</v>
      </c>
      <c r="P7" s="77">
        <v>0</v>
      </c>
      <c r="Q7" s="1001"/>
      <c r="R7" s="1001"/>
      <c r="S7" s="1001"/>
      <c r="T7" s="1001"/>
      <c r="U7" s="1001"/>
    </row>
    <row r="8" spans="2:21">
      <c r="B8" s="77">
        <v>3003</v>
      </c>
      <c r="C8" s="85" t="s">
        <v>4</v>
      </c>
      <c r="D8" s="645">
        <v>30</v>
      </c>
      <c r="E8" s="77">
        <v>115</v>
      </c>
      <c r="F8" s="77">
        <v>0</v>
      </c>
      <c r="G8" s="77">
        <v>0</v>
      </c>
      <c r="H8" s="77">
        <v>29.8</v>
      </c>
      <c r="I8" s="77">
        <v>0</v>
      </c>
      <c r="J8" s="77">
        <v>0</v>
      </c>
      <c r="K8" s="77">
        <v>0</v>
      </c>
      <c r="L8" s="77">
        <v>0</v>
      </c>
      <c r="M8" s="77">
        <v>0</v>
      </c>
      <c r="N8" s="77">
        <v>0</v>
      </c>
      <c r="O8" s="77">
        <v>0</v>
      </c>
      <c r="P8" s="77">
        <v>0</v>
      </c>
      <c r="Q8" s="1001"/>
      <c r="R8" s="1001"/>
      <c r="S8" s="1001"/>
      <c r="T8" s="1001"/>
      <c r="U8" s="1001"/>
    </row>
    <row r="9" spans="2:21">
      <c r="B9" s="77">
        <v>12004</v>
      </c>
      <c r="C9" s="85" t="s">
        <v>1</v>
      </c>
      <c r="D9" s="555">
        <v>60</v>
      </c>
      <c r="E9" s="77">
        <v>91</v>
      </c>
      <c r="F9" s="77">
        <v>7.4</v>
      </c>
      <c r="G9" s="77">
        <v>6.2</v>
      </c>
      <c r="H9" s="77">
        <v>0.2</v>
      </c>
      <c r="I9" s="77">
        <v>31</v>
      </c>
      <c r="J9" s="77">
        <v>1.1000000000000001</v>
      </c>
      <c r="K9" s="664">
        <v>100</v>
      </c>
      <c r="L9" s="77">
        <v>0.04</v>
      </c>
      <c r="M9" s="77">
        <v>0.26</v>
      </c>
      <c r="N9" s="664">
        <v>26</v>
      </c>
      <c r="O9" s="77">
        <v>8.1999999999999993</v>
      </c>
      <c r="P9" s="77">
        <v>0.2</v>
      </c>
      <c r="Q9" s="1001"/>
      <c r="R9" s="1001"/>
      <c r="S9" s="1001"/>
      <c r="T9" s="1001"/>
      <c r="U9" s="1001"/>
    </row>
    <row r="10" spans="2:21">
      <c r="B10" s="77">
        <v>6153</v>
      </c>
      <c r="C10" s="85" t="s">
        <v>16</v>
      </c>
      <c r="D10" s="555">
        <v>400</v>
      </c>
      <c r="E10" s="77">
        <f t="shared" ref="E10:P10" si="2">E20*4</f>
        <v>0</v>
      </c>
      <c r="F10" s="77">
        <f t="shared" si="2"/>
        <v>0</v>
      </c>
      <c r="G10" s="77">
        <f t="shared" si="2"/>
        <v>0</v>
      </c>
      <c r="H10" s="77">
        <f t="shared" si="2"/>
        <v>0</v>
      </c>
      <c r="I10" s="77">
        <f t="shared" si="2"/>
        <v>0</v>
      </c>
      <c r="J10" s="77">
        <f t="shared" si="2"/>
        <v>0</v>
      </c>
      <c r="K10" s="77">
        <f t="shared" si="2"/>
        <v>0</v>
      </c>
      <c r="L10" s="77">
        <f t="shared" si="2"/>
        <v>0</v>
      </c>
      <c r="M10" s="77">
        <f t="shared" si="2"/>
        <v>0</v>
      </c>
      <c r="N10" s="77">
        <f t="shared" si="2"/>
        <v>0</v>
      </c>
      <c r="O10" s="77">
        <f t="shared" si="2"/>
        <v>0</v>
      </c>
      <c r="P10" s="77">
        <f t="shared" si="2"/>
        <v>0</v>
      </c>
      <c r="Q10" s="1001"/>
      <c r="R10" s="1001"/>
      <c r="S10" s="1001"/>
      <c r="T10" s="1001"/>
      <c r="U10" s="1001"/>
    </row>
    <row r="11" spans="2:21">
      <c r="B11" s="77">
        <v>6183</v>
      </c>
      <c r="C11" s="85" t="s">
        <v>971</v>
      </c>
      <c r="D11" s="555">
        <v>80</v>
      </c>
      <c r="E11" s="77">
        <v>24</v>
      </c>
      <c r="F11" s="77">
        <v>0.8</v>
      </c>
      <c r="G11" s="77">
        <v>0</v>
      </c>
      <c r="H11" s="77">
        <v>5.2</v>
      </c>
      <c r="I11" s="77">
        <v>8</v>
      </c>
      <c r="J11" s="77">
        <v>0.4</v>
      </c>
      <c r="K11" s="77">
        <v>128</v>
      </c>
      <c r="L11" s="77">
        <v>0.04</v>
      </c>
      <c r="M11" s="77">
        <v>0.04</v>
      </c>
      <c r="N11" s="77">
        <v>24</v>
      </c>
      <c r="O11" s="77">
        <v>1.2</v>
      </c>
      <c r="P11" s="77">
        <v>0</v>
      </c>
      <c r="Q11" s="1001"/>
      <c r="R11" s="1001"/>
      <c r="S11" s="1001"/>
      <c r="T11" s="1001"/>
      <c r="U11" s="1001"/>
    </row>
    <row r="12" spans="2:21">
      <c r="B12" s="77"/>
      <c r="C12" s="86" t="s">
        <v>88</v>
      </c>
      <c r="D12" s="555">
        <v>20</v>
      </c>
      <c r="E12" s="77">
        <v>40</v>
      </c>
      <c r="F12" s="77">
        <v>0</v>
      </c>
      <c r="G12" s="77">
        <v>0</v>
      </c>
      <c r="H12" s="77">
        <v>4.5</v>
      </c>
      <c r="I12" s="77"/>
      <c r="J12" s="77"/>
      <c r="K12" s="77"/>
      <c r="L12" s="77"/>
      <c r="M12" s="77"/>
      <c r="N12" s="77"/>
      <c r="O12" s="77"/>
      <c r="P12" s="77">
        <v>0.5</v>
      </c>
      <c r="Q12" s="1001"/>
      <c r="R12" s="1001"/>
      <c r="S12" s="1001"/>
      <c r="T12" s="1001"/>
      <c r="U12" s="1001"/>
    </row>
    <row r="13" spans="2:21">
      <c r="B13" s="77">
        <v>7038</v>
      </c>
      <c r="C13" s="85" t="s">
        <v>98</v>
      </c>
      <c r="D13" s="555">
        <v>50</v>
      </c>
      <c r="E13" s="77">
        <v>13</v>
      </c>
      <c r="F13" s="77">
        <v>0.4</v>
      </c>
      <c r="G13" s="77">
        <v>6.2</v>
      </c>
      <c r="H13" s="77">
        <v>1.7</v>
      </c>
      <c r="I13" s="77">
        <v>39</v>
      </c>
      <c r="J13" s="77">
        <v>0.4</v>
      </c>
      <c r="K13" s="77">
        <v>0</v>
      </c>
      <c r="L13" s="77">
        <v>0.03</v>
      </c>
      <c r="M13" s="77">
        <v>0.03</v>
      </c>
      <c r="N13" s="77">
        <v>0</v>
      </c>
      <c r="O13" s="77">
        <v>1.3</v>
      </c>
      <c r="P13" s="77">
        <v>0.8</v>
      </c>
      <c r="Q13" s="1001"/>
      <c r="R13" s="1001"/>
      <c r="S13" s="1001"/>
      <c r="T13" s="1001"/>
      <c r="U13" s="1001"/>
    </row>
    <row r="14" spans="2:21">
      <c r="B14" s="201">
        <v>17055</v>
      </c>
      <c r="C14" s="84" t="s">
        <v>97</v>
      </c>
      <c r="D14" s="201">
        <v>6</v>
      </c>
      <c r="E14" s="201">
        <v>22</v>
      </c>
      <c r="F14" s="201">
        <v>0.3</v>
      </c>
      <c r="G14" s="201">
        <v>0.3</v>
      </c>
      <c r="H14" s="201">
        <v>4.5</v>
      </c>
      <c r="I14" s="201">
        <v>43</v>
      </c>
      <c r="J14" s="201">
        <v>0.3</v>
      </c>
      <c r="K14" s="201">
        <v>0</v>
      </c>
      <c r="L14" s="201">
        <f>L18*0.06</f>
        <v>0</v>
      </c>
      <c r="M14" s="201">
        <v>0</v>
      </c>
      <c r="N14" s="201">
        <f>N18*0.06</f>
        <v>0</v>
      </c>
      <c r="O14" s="201">
        <f>O18*0.06</f>
        <v>0</v>
      </c>
      <c r="P14" s="201">
        <v>0</v>
      </c>
      <c r="Q14" s="1002"/>
      <c r="R14" s="1002"/>
      <c r="S14" s="1002"/>
      <c r="T14" s="1002"/>
      <c r="U14" s="1002"/>
    </row>
    <row r="15" spans="2:21">
      <c r="B15" s="71"/>
      <c r="C15" s="87" t="s">
        <v>1723</v>
      </c>
      <c r="D15" s="71">
        <f t="shared" ref="D15:J15" si="3">D3+D4+D5+D6+D7+D8+D9+D10+D11+D12+D13+D14</f>
        <v>882</v>
      </c>
      <c r="E15" s="71">
        <f t="shared" si="3"/>
        <v>1044</v>
      </c>
      <c r="F15" s="71">
        <f t="shared" si="3"/>
        <v>29.4</v>
      </c>
      <c r="G15" s="71">
        <f t="shared" si="3"/>
        <v>16.3</v>
      </c>
      <c r="H15" s="70">
        <f t="shared" si="3"/>
        <v>193.99999999999997</v>
      </c>
      <c r="I15" s="71">
        <f t="shared" si="3"/>
        <v>165</v>
      </c>
      <c r="J15" s="71">
        <f t="shared" si="3"/>
        <v>3.9</v>
      </c>
      <c r="K15" s="71">
        <v>236</v>
      </c>
      <c r="L15" s="71">
        <f>L3+L4+L5+L6+L7+L8+L9+L10+L11+L12+L13+L14</f>
        <v>0.44999999999999996</v>
      </c>
      <c r="M15" s="71">
        <f>M3+M4+M5+M6+M7+M8+M9+M10+M11+M12+M13+M14</f>
        <v>0.51</v>
      </c>
      <c r="N15" s="71">
        <v>50</v>
      </c>
      <c r="O15" s="71">
        <v>16.399999999999999</v>
      </c>
      <c r="P15" s="71">
        <f>P3+P4+P5+P6+P7+P8+P9+P10+P11+P12+P13+P14</f>
        <v>2.1</v>
      </c>
      <c r="Q15" s="71"/>
      <c r="R15" s="71"/>
      <c r="S15" s="71"/>
      <c r="T15" s="71"/>
      <c r="U15" s="71"/>
    </row>
  </sheetData>
  <mergeCells count="1">
    <mergeCell ref="Q3:U14"/>
  </mergeCells>
  <phoneticPr fontId="1"/>
  <pageMargins left="0.7" right="0.7" top="0.75" bottom="0.75" header="0.3" footer="0.3"/>
  <pageSetup paperSize="9" scale="62" orientation="landscape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37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833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1020</v>
      </c>
      <c r="C3" s="29" t="s">
        <v>46</v>
      </c>
      <c r="D3" s="10">
        <v>250</v>
      </c>
      <c r="E3" s="461">
        <v>915</v>
      </c>
      <c r="F3" s="462">
        <v>29.25</v>
      </c>
      <c r="G3" s="462">
        <v>4.5</v>
      </c>
      <c r="H3" s="462">
        <v>179</v>
      </c>
      <c r="I3" s="461">
        <v>50</v>
      </c>
      <c r="J3" s="471">
        <v>2.5</v>
      </c>
      <c r="K3" s="472">
        <v>0</v>
      </c>
      <c r="L3" s="473">
        <v>0.25</v>
      </c>
      <c r="M3" s="474">
        <v>0.125</v>
      </c>
      <c r="N3" s="472">
        <v>0</v>
      </c>
      <c r="O3" s="475">
        <v>6.75</v>
      </c>
      <c r="P3" s="475">
        <v>0</v>
      </c>
      <c r="Q3" s="936"/>
      <c r="R3" s="936"/>
      <c r="S3" s="936"/>
      <c r="T3" s="936"/>
      <c r="U3" s="936"/>
    </row>
    <row r="4" spans="2:21">
      <c r="B4" s="10">
        <v>3003</v>
      </c>
      <c r="C4" s="29" t="s">
        <v>4</v>
      </c>
      <c r="D4" s="10">
        <v>12.5</v>
      </c>
      <c r="E4" s="461">
        <v>48</v>
      </c>
      <c r="F4" s="462">
        <v>0</v>
      </c>
      <c r="G4" s="462">
        <v>0</v>
      </c>
      <c r="H4" s="462">
        <v>12.4</v>
      </c>
      <c r="I4" s="461">
        <v>0.125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10">
        <v>17012</v>
      </c>
      <c r="C5" s="29" t="s">
        <v>0</v>
      </c>
      <c r="D5" s="10">
        <v>5</v>
      </c>
      <c r="E5" s="461">
        <v>0</v>
      </c>
      <c r="F5" s="462">
        <v>0</v>
      </c>
      <c r="G5" s="462">
        <v>0</v>
      </c>
      <c r="H5" s="462">
        <v>0</v>
      </c>
      <c r="I5" s="461">
        <v>1.1000000000000001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4.9550000000000001</v>
      </c>
      <c r="Q5" s="936"/>
      <c r="R5" s="936"/>
      <c r="S5" s="936"/>
      <c r="T5" s="936"/>
      <c r="U5" s="936"/>
    </row>
    <row r="6" spans="2:21">
      <c r="B6" s="10">
        <v>17083</v>
      </c>
      <c r="C6" s="29" t="s">
        <v>2349</v>
      </c>
      <c r="D6" s="10">
        <v>2.5</v>
      </c>
      <c r="E6" s="461">
        <v>7.8250000000000002</v>
      </c>
      <c r="F6" s="462">
        <v>0.92749999999999999</v>
      </c>
      <c r="G6" s="462">
        <v>0.17</v>
      </c>
      <c r="H6" s="462">
        <v>1.0774999999999999</v>
      </c>
      <c r="I6" s="461">
        <v>0.47499999999999998</v>
      </c>
      <c r="J6" s="471">
        <v>0.32500000000000001</v>
      </c>
      <c r="K6" s="472">
        <v>0</v>
      </c>
      <c r="L6" s="473">
        <v>0.22025000000000003</v>
      </c>
      <c r="M6" s="474">
        <v>9.3000000000000013E-2</v>
      </c>
      <c r="N6" s="472">
        <v>2.5000000000000001E-2</v>
      </c>
      <c r="O6" s="475">
        <v>0.81499999999999995</v>
      </c>
      <c r="P6" s="475">
        <v>7.4999999999999997E-3</v>
      </c>
      <c r="Q6" s="936"/>
      <c r="R6" s="936"/>
      <c r="S6" s="936"/>
      <c r="T6" s="936"/>
      <c r="U6" s="936"/>
    </row>
    <row r="7" spans="2:21">
      <c r="B7" s="27">
        <v>14022</v>
      </c>
      <c r="C7" s="37" t="s">
        <v>32</v>
      </c>
      <c r="D7" s="27">
        <v>20</v>
      </c>
      <c r="E7" s="461">
        <v>184.2</v>
      </c>
      <c r="F7" s="462">
        <v>0</v>
      </c>
      <c r="G7" s="462">
        <v>20</v>
      </c>
      <c r="H7" s="462">
        <v>0</v>
      </c>
      <c r="I7" s="461">
        <v>0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</v>
      </c>
      <c r="Q7" s="936"/>
      <c r="R7" s="936"/>
      <c r="S7" s="936"/>
      <c r="T7" s="936"/>
      <c r="U7" s="936"/>
    </row>
    <row r="8" spans="2:21">
      <c r="B8" s="40">
        <v>12004</v>
      </c>
      <c r="C8" s="242" t="s">
        <v>1</v>
      </c>
      <c r="D8" s="40">
        <v>15</v>
      </c>
      <c r="E8" s="269">
        <v>22.65</v>
      </c>
      <c r="F8" s="268">
        <v>1.845</v>
      </c>
      <c r="G8" s="268">
        <v>1.5449999999999999</v>
      </c>
      <c r="H8" s="268">
        <v>4.4999999999999998E-2</v>
      </c>
      <c r="I8" s="269">
        <v>7.65</v>
      </c>
      <c r="J8" s="268">
        <v>0.27</v>
      </c>
      <c r="K8" s="270">
        <v>22.5</v>
      </c>
      <c r="L8" s="271">
        <v>8.9999999999999993E-3</v>
      </c>
      <c r="M8" s="272">
        <v>6.4500000000000002E-2</v>
      </c>
      <c r="N8" s="270">
        <v>0</v>
      </c>
      <c r="O8" s="273">
        <v>0</v>
      </c>
      <c r="P8" s="273">
        <v>0.06</v>
      </c>
      <c r="Q8" s="937"/>
      <c r="R8" s="937"/>
      <c r="S8" s="937"/>
      <c r="T8" s="937"/>
      <c r="U8" s="937"/>
    </row>
    <row r="9" spans="2:21">
      <c r="C9" s="29" t="s">
        <v>12</v>
      </c>
      <c r="D9" s="10">
        <v>305</v>
      </c>
      <c r="E9" s="248">
        <v>1177.6750000000002</v>
      </c>
      <c r="F9" s="462">
        <v>32.022500000000001</v>
      </c>
      <c r="G9" s="462">
        <v>26.215000000000003</v>
      </c>
      <c r="H9" s="462">
        <v>192.52249999999998</v>
      </c>
      <c r="I9" s="461">
        <v>59.35</v>
      </c>
      <c r="J9" s="471">
        <v>3.0950000000000002</v>
      </c>
      <c r="K9" s="472">
        <v>22.5</v>
      </c>
      <c r="L9" s="473">
        <v>0.47925000000000006</v>
      </c>
      <c r="M9" s="474">
        <v>0.28250000000000003</v>
      </c>
      <c r="N9" s="472">
        <v>2.5000000000000001E-2</v>
      </c>
      <c r="O9" s="475">
        <v>7.5649999999999995</v>
      </c>
      <c r="P9" s="475">
        <v>5.0225</v>
      </c>
      <c r="Q9" s="1" t="s">
        <v>633</v>
      </c>
      <c r="R9" s="1" t="s">
        <v>633</v>
      </c>
      <c r="S9" s="1" t="s">
        <v>633</v>
      </c>
      <c r="T9" s="1" t="s">
        <v>633</v>
      </c>
      <c r="U9" s="1" t="s">
        <v>633</v>
      </c>
    </row>
    <row r="12" spans="2:21">
      <c r="C12" s="163"/>
    </row>
  </sheetData>
  <mergeCells count="1">
    <mergeCell ref="Q3:U8"/>
  </mergeCells>
  <phoneticPr fontId="1"/>
  <pageMargins left="0.7" right="0.7" top="0.75" bottom="0.75" header="0.3" footer="0.3"/>
  <pageSetup paperSize="9" scale="73" orientation="landscape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2.75" style="478" customWidth="1"/>
    <col min="4" max="16" width="11.125" style="478" customWidth="1"/>
    <col min="17" max="16384" width="9" style="478"/>
  </cols>
  <sheetData>
    <row r="1" spans="2:21">
      <c r="B1" s="196" t="s">
        <v>1176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17026</v>
      </c>
      <c r="C3" s="478" t="s">
        <v>51</v>
      </c>
      <c r="D3" s="10">
        <v>175</v>
      </c>
      <c r="E3" s="461">
        <v>10.5</v>
      </c>
      <c r="F3" s="462">
        <v>2.2749999999999999</v>
      </c>
      <c r="G3" s="462">
        <v>0</v>
      </c>
      <c r="H3" s="462">
        <v>0.52500000000000002</v>
      </c>
      <c r="I3" s="461">
        <v>8.75</v>
      </c>
      <c r="J3" s="471">
        <v>0.17499999999999999</v>
      </c>
      <c r="K3" s="472">
        <v>0</v>
      </c>
      <c r="L3" s="473">
        <v>3.5000000000000003E-2</v>
      </c>
      <c r="M3" s="474">
        <v>8.7499999999999994E-2</v>
      </c>
      <c r="N3" s="472">
        <v>0</v>
      </c>
      <c r="O3" s="475">
        <v>0</v>
      </c>
      <c r="P3" s="475">
        <v>0.875</v>
      </c>
      <c r="Q3" s="1014"/>
      <c r="R3" s="1014"/>
      <c r="S3" s="1014"/>
      <c r="T3" s="1014"/>
      <c r="U3" s="1014"/>
    </row>
    <row r="4" spans="2:21">
      <c r="B4" s="28"/>
      <c r="C4" s="245" t="s">
        <v>12</v>
      </c>
      <c r="D4" s="265">
        <v>175</v>
      </c>
      <c r="E4" s="257">
        <v>10.5</v>
      </c>
      <c r="F4" s="464">
        <v>2.2749999999999999</v>
      </c>
      <c r="G4" s="464">
        <v>0</v>
      </c>
      <c r="H4" s="464">
        <v>0.52500000000000002</v>
      </c>
      <c r="I4" s="463">
        <v>8.75</v>
      </c>
      <c r="J4" s="464">
        <v>0.17499999999999999</v>
      </c>
      <c r="K4" s="465">
        <v>0</v>
      </c>
      <c r="L4" s="466">
        <v>3.5000000000000003E-2</v>
      </c>
      <c r="M4" s="467">
        <v>8.7499999999999994E-2</v>
      </c>
      <c r="N4" s="465">
        <v>0</v>
      </c>
      <c r="O4" s="468">
        <v>0</v>
      </c>
      <c r="P4" s="468">
        <v>0.875</v>
      </c>
      <c r="Q4" s="24">
        <v>0</v>
      </c>
      <c r="R4" s="24">
        <v>0</v>
      </c>
      <c r="S4" s="24">
        <v>0</v>
      </c>
      <c r="T4" s="24">
        <v>0</v>
      </c>
      <c r="U4" s="24">
        <v>0</v>
      </c>
    </row>
  </sheetData>
  <mergeCells count="1">
    <mergeCell ref="Q3:U3"/>
  </mergeCells>
  <phoneticPr fontId="1"/>
  <pageMargins left="0.7" right="0.7" top="0.75" bottom="0.75" header="0.3" footer="0.3"/>
  <pageSetup paperSize="9" scale="64" orientation="landscape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0.62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1177</v>
      </c>
      <c r="C1" s="114"/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2:21" s="478" customFormat="1" ht="27" customHeight="1">
      <c r="B2" s="19" t="s">
        <v>922</v>
      </c>
      <c r="C2" s="19" t="s">
        <v>923</v>
      </c>
      <c r="D2" s="20" t="s">
        <v>1167</v>
      </c>
      <c r="E2" s="20" t="s">
        <v>924</v>
      </c>
      <c r="F2" s="20" t="s">
        <v>1166</v>
      </c>
      <c r="G2" s="20" t="s">
        <v>1165</v>
      </c>
      <c r="H2" s="20" t="s">
        <v>1164</v>
      </c>
      <c r="I2" s="20" t="s">
        <v>925</v>
      </c>
      <c r="J2" s="20" t="s">
        <v>926</v>
      </c>
      <c r="K2" s="20" t="s">
        <v>927</v>
      </c>
      <c r="L2" s="20" t="s">
        <v>1163</v>
      </c>
      <c r="M2" s="20" t="s">
        <v>1162</v>
      </c>
      <c r="N2" s="20" t="s">
        <v>928</v>
      </c>
      <c r="O2" s="20" t="s">
        <v>1161</v>
      </c>
      <c r="P2" s="20" t="s">
        <v>1160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89">
        <v>17026</v>
      </c>
      <c r="C3" s="89" t="s">
        <v>51</v>
      </c>
      <c r="D3" s="204">
        <v>175</v>
      </c>
      <c r="E3" s="348">
        <v>10.5</v>
      </c>
      <c r="F3" s="349">
        <v>2.2749999999999999</v>
      </c>
      <c r="G3" s="349">
        <v>0</v>
      </c>
      <c r="H3" s="349">
        <v>0.52500000000000002</v>
      </c>
      <c r="I3" s="348">
        <v>8.75</v>
      </c>
      <c r="J3" s="349">
        <v>0.17499999999999999</v>
      </c>
      <c r="K3" s="348">
        <v>0</v>
      </c>
      <c r="L3" s="350">
        <v>3.5000000000000003E-2</v>
      </c>
      <c r="M3" s="350">
        <v>8.7499999999999994E-2</v>
      </c>
      <c r="N3" s="348">
        <v>0</v>
      </c>
      <c r="O3" s="349">
        <v>0</v>
      </c>
      <c r="P3" s="349">
        <v>0.875</v>
      </c>
      <c r="Q3" s="1009"/>
      <c r="R3" s="1009"/>
      <c r="S3" s="1009"/>
      <c r="T3" s="1009"/>
      <c r="U3" s="1009"/>
    </row>
    <row r="4" spans="2:21">
      <c r="B4" s="89">
        <v>12014</v>
      </c>
      <c r="C4" s="89" t="s">
        <v>72</v>
      </c>
      <c r="D4" s="204">
        <v>10</v>
      </c>
      <c r="E4" s="348">
        <v>4.7</v>
      </c>
      <c r="F4" s="349">
        <v>1.05</v>
      </c>
      <c r="G4" s="349">
        <v>0</v>
      </c>
      <c r="H4" s="349">
        <v>0.04</v>
      </c>
      <c r="I4" s="348">
        <v>0.6</v>
      </c>
      <c r="J4" s="349">
        <v>0</v>
      </c>
      <c r="K4" s="348">
        <v>0</v>
      </c>
      <c r="L4" s="350">
        <v>0</v>
      </c>
      <c r="M4" s="350">
        <v>3.9000000000000007E-2</v>
      </c>
      <c r="N4" s="348">
        <v>0</v>
      </c>
      <c r="O4" s="349">
        <v>0</v>
      </c>
      <c r="P4" s="349">
        <v>0.05</v>
      </c>
      <c r="Q4" s="970"/>
      <c r="R4" s="970"/>
      <c r="S4" s="970"/>
      <c r="T4" s="970"/>
      <c r="U4" s="970"/>
    </row>
    <row r="5" spans="2:21">
      <c r="B5" s="89">
        <v>17064</v>
      </c>
      <c r="C5" s="89" t="s">
        <v>2351</v>
      </c>
      <c r="D5" s="204">
        <v>0.03</v>
      </c>
      <c r="E5" s="348">
        <v>0.1134</v>
      </c>
      <c r="F5" s="349">
        <v>3.0299999999999997E-3</v>
      </c>
      <c r="G5" s="349">
        <v>1.92E-3</v>
      </c>
      <c r="H5" s="349">
        <v>2.1029999999999997E-2</v>
      </c>
      <c r="I5" s="348">
        <v>7.1999999999999995E-2</v>
      </c>
      <c r="J5" s="349">
        <v>2.1900000000000001E-3</v>
      </c>
      <c r="K5" s="348">
        <v>0</v>
      </c>
      <c r="L5" s="350">
        <v>5.9999999999999993E-6</v>
      </c>
      <c r="M5" s="350">
        <v>3.6000000000000001E-5</v>
      </c>
      <c r="N5" s="348">
        <v>0</v>
      </c>
      <c r="O5" s="349">
        <v>0</v>
      </c>
      <c r="P5" s="349">
        <v>0</v>
      </c>
      <c r="Q5" s="970"/>
      <c r="R5" s="970"/>
      <c r="S5" s="970"/>
      <c r="T5" s="970"/>
      <c r="U5" s="970"/>
    </row>
    <row r="6" spans="2:21">
      <c r="B6" s="97">
        <v>12017</v>
      </c>
      <c r="C6" s="97" t="s">
        <v>153</v>
      </c>
      <c r="D6" s="159">
        <v>8</v>
      </c>
      <c r="E6" s="351">
        <v>6.32</v>
      </c>
      <c r="F6" s="352">
        <v>0.51200000000000001</v>
      </c>
      <c r="G6" s="352">
        <v>0.4</v>
      </c>
      <c r="H6" s="352">
        <v>0.16</v>
      </c>
      <c r="I6" s="351">
        <v>2.16</v>
      </c>
      <c r="J6" s="352">
        <v>7.2000000000000008E-2</v>
      </c>
      <c r="K6" s="351">
        <v>0.08</v>
      </c>
      <c r="L6" s="353">
        <v>2.3999999999999998E-3</v>
      </c>
      <c r="M6" s="353">
        <v>1.6E-2</v>
      </c>
      <c r="N6" s="351">
        <v>0</v>
      </c>
      <c r="O6" s="352">
        <v>0</v>
      </c>
      <c r="P6" s="352">
        <v>7.2000000000000008E-2</v>
      </c>
      <c r="Q6" s="971"/>
      <c r="R6" s="971"/>
      <c r="S6" s="971"/>
      <c r="T6" s="971"/>
      <c r="U6" s="971"/>
    </row>
    <row r="7" spans="2:21">
      <c r="C7" s="89" t="s">
        <v>1700</v>
      </c>
      <c r="D7" s="204">
        <v>193.03</v>
      </c>
      <c r="E7" s="348">
        <v>21.633400000000002</v>
      </c>
      <c r="F7" s="349">
        <v>3.8400300000000001</v>
      </c>
      <c r="G7" s="349">
        <v>0.40192</v>
      </c>
      <c r="H7" s="349">
        <v>0.74603000000000008</v>
      </c>
      <c r="I7" s="348">
        <v>11.581999999999999</v>
      </c>
      <c r="J7" s="349">
        <v>0.24918999999999999</v>
      </c>
      <c r="K7" s="348">
        <v>0.08</v>
      </c>
      <c r="L7" s="350">
        <v>3.7406000000000002E-2</v>
      </c>
      <c r="M7" s="350">
        <v>0.142536</v>
      </c>
      <c r="N7" s="348">
        <v>0</v>
      </c>
      <c r="O7" s="349">
        <v>0</v>
      </c>
      <c r="P7" s="349">
        <v>0.99700000000000011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</row>
    <row r="8" spans="2:21">
      <c r="E8" s="92"/>
      <c r="F8" s="91"/>
      <c r="G8" s="91"/>
      <c r="H8" s="91"/>
      <c r="I8" s="92"/>
      <c r="J8" s="91"/>
      <c r="K8" s="92"/>
      <c r="L8" s="93"/>
      <c r="M8" s="93"/>
      <c r="N8" s="92"/>
      <c r="O8" s="91"/>
      <c r="P8" s="91"/>
    </row>
  </sheetData>
  <mergeCells count="1">
    <mergeCell ref="Q3:U6"/>
  </mergeCells>
  <phoneticPr fontId="1"/>
  <pageMargins left="0.7" right="0.7" top="0.75" bottom="0.75" header="0.3" footer="0.3"/>
  <pageSetup paperSize="9" scale="78" orientation="landscape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1186</v>
      </c>
    </row>
    <row r="2" spans="2:21" ht="27" customHeight="1">
      <c r="B2" s="19" t="s">
        <v>922</v>
      </c>
      <c r="C2" s="19" t="s">
        <v>923</v>
      </c>
      <c r="D2" s="20" t="s">
        <v>1185</v>
      </c>
      <c r="E2" s="20" t="s">
        <v>924</v>
      </c>
      <c r="F2" s="20" t="s">
        <v>1184</v>
      </c>
      <c r="G2" s="20" t="s">
        <v>1183</v>
      </c>
      <c r="H2" s="20" t="s">
        <v>1182</v>
      </c>
      <c r="I2" s="20" t="s">
        <v>925</v>
      </c>
      <c r="J2" s="20" t="s">
        <v>926</v>
      </c>
      <c r="K2" s="20" t="s">
        <v>927</v>
      </c>
      <c r="L2" s="20" t="s">
        <v>1181</v>
      </c>
      <c r="M2" s="20" t="s">
        <v>1180</v>
      </c>
      <c r="N2" s="20" t="s">
        <v>928</v>
      </c>
      <c r="O2" s="20" t="s">
        <v>1179</v>
      </c>
      <c r="P2" s="20" t="s">
        <v>1178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2017</v>
      </c>
      <c r="C3" s="29" t="s">
        <v>147</v>
      </c>
      <c r="D3" s="264">
        <v>18</v>
      </c>
      <c r="E3" s="248">
        <v>13.68</v>
      </c>
      <c r="F3" s="462">
        <v>0.28800000000000003</v>
      </c>
      <c r="G3" s="462">
        <v>1.8000000000000002E-2</v>
      </c>
      <c r="H3" s="462">
        <v>3.1680000000000001</v>
      </c>
      <c r="I3" s="461">
        <v>0.54</v>
      </c>
      <c r="J3" s="471">
        <v>7.2000000000000008E-2</v>
      </c>
      <c r="K3" s="472">
        <v>0</v>
      </c>
      <c r="L3" s="473">
        <v>1.6199999999999999E-2</v>
      </c>
      <c r="M3" s="474">
        <v>5.4000000000000003E-3</v>
      </c>
      <c r="N3" s="472">
        <v>6.3</v>
      </c>
      <c r="O3" s="475">
        <v>0.23400000000000001</v>
      </c>
      <c r="P3" s="475">
        <v>0</v>
      </c>
      <c r="Q3" s="936"/>
      <c r="R3" s="936"/>
      <c r="S3" s="936"/>
      <c r="T3" s="936"/>
      <c r="U3" s="936"/>
    </row>
    <row r="4" spans="2:21">
      <c r="B4" s="10">
        <v>6214</v>
      </c>
      <c r="C4" s="29" t="s">
        <v>2352</v>
      </c>
      <c r="D4" s="264">
        <v>3</v>
      </c>
      <c r="E4" s="248">
        <v>1.1100000000000001</v>
      </c>
      <c r="F4" s="462">
        <v>1.7999999999999999E-2</v>
      </c>
      <c r="G4" s="462">
        <v>3.0000000000000005E-3</v>
      </c>
      <c r="H4" s="462">
        <v>0.27</v>
      </c>
      <c r="I4" s="461">
        <v>0.81</v>
      </c>
      <c r="J4" s="471">
        <v>6.000000000000001E-3</v>
      </c>
      <c r="K4" s="472">
        <v>20.399999999999999</v>
      </c>
      <c r="L4" s="473">
        <v>1.1999999999999999E-3</v>
      </c>
      <c r="M4" s="474">
        <v>1.1999999999999999E-3</v>
      </c>
      <c r="N4" s="472">
        <v>0.12</v>
      </c>
      <c r="O4" s="475">
        <v>7.4999999999999997E-2</v>
      </c>
      <c r="P4" s="475">
        <v>3.0000000000000005E-3</v>
      </c>
      <c r="Q4" s="936"/>
      <c r="R4" s="936"/>
      <c r="S4" s="936"/>
      <c r="T4" s="936"/>
      <c r="U4" s="936"/>
    </row>
    <row r="5" spans="2:21">
      <c r="B5" s="10">
        <v>6061</v>
      </c>
      <c r="C5" s="29" t="s">
        <v>59</v>
      </c>
      <c r="D5" s="264">
        <v>18</v>
      </c>
      <c r="E5" s="248">
        <v>4.1399999999999997</v>
      </c>
      <c r="F5" s="462">
        <v>0.23400000000000001</v>
      </c>
      <c r="G5" s="462">
        <v>3.6000000000000004E-2</v>
      </c>
      <c r="H5" s="462">
        <v>0.93600000000000005</v>
      </c>
      <c r="I5" s="461">
        <v>7.74</v>
      </c>
      <c r="J5" s="471">
        <v>5.3999999999999992E-2</v>
      </c>
      <c r="K5" s="472">
        <v>0.72</v>
      </c>
      <c r="L5" s="473">
        <v>7.1999999999999998E-3</v>
      </c>
      <c r="M5" s="474">
        <v>5.4000000000000003E-3</v>
      </c>
      <c r="N5" s="472">
        <v>7.38</v>
      </c>
      <c r="O5" s="475">
        <v>0.32400000000000001</v>
      </c>
      <c r="P5" s="475">
        <v>0</v>
      </c>
      <c r="Q5" s="936"/>
      <c r="R5" s="936"/>
      <c r="S5" s="936"/>
      <c r="T5" s="936"/>
      <c r="U5" s="936"/>
    </row>
    <row r="6" spans="2:21">
      <c r="B6" s="10">
        <v>11183</v>
      </c>
      <c r="C6" s="29" t="s">
        <v>61</v>
      </c>
      <c r="D6" s="264">
        <v>3</v>
      </c>
      <c r="E6" s="248">
        <v>12.15</v>
      </c>
      <c r="F6" s="462">
        <v>0.38700000000000001</v>
      </c>
      <c r="G6" s="462">
        <v>1.173</v>
      </c>
      <c r="H6" s="462">
        <v>8.9999999999999993E-3</v>
      </c>
      <c r="I6" s="461">
        <v>0.18</v>
      </c>
      <c r="J6" s="471">
        <v>1.7999999999999999E-2</v>
      </c>
      <c r="K6" s="472">
        <v>0.18</v>
      </c>
      <c r="L6" s="473">
        <v>1.41E-2</v>
      </c>
      <c r="M6" s="474">
        <v>4.2000000000000006E-3</v>
      </c>
      <c r="N6" s="472">
        <v>1.05</v>
      </c>
      <c r="O6" s="475">
        <v>0</v>
      </c>
      <c r="P6" s="475">
        <v>0.06</v>
      </c>
      <c r="Q6" s="936"/>
      <c r="R6" s="936"/>
      <c r="S6" s="936"/>
      <c r="T6" s="936"/>
      <c r="U6" s="936"/>
    </row>
    <row r="7" spans="2:21">
      <c r="B7" s="10">
        <v>17027</v>
      </c>
      <c r="C7" s="29" t="s">
        <v>53</v>
      </c>
      <c r="D7" s="264">
        <v>1.3</v>
      </c>
      <c r="E7" s="248">
        <v>3.0550000000000002</v>
      </c>
      <c r="F7" s="462">
        <v>9.0999999999999998E-2</v>
      </c>
      <c r="G7" s="462">
        <v>5.5899999999999998E-2</v>
      </c>
      <c r="H7" s="462">
        <v>0.54730000000000001</v>
      </c>
      <c r="I7" s="461">
        <v>0.33800000000000002</v>
      </c>
      <c r="J7" s="471">
        <v>5.1999999999999998E-3</v>
      </c>
      <c r="K7" s="472">
        <v>0</v>
      </c>
      <c r="L7" s="473">
        <v>3.8999999999999999E-4</v>
      </c>
      <c r="M7" s="474">
        <v>1.0400000000000001E-3</v>
      </c>
      <c r="N7" s="472">
        <v>0</v>
      </c>
      <c r="O7" s="475">
        <v>3.9000000000000003E-3</v>
      </c>
      <c r="P7" s="475">
        <v>0.56159999999999999</v>
      </c>
      <c r="Q7" s="936"/>
      <c r="R7" s="936"/>
      <c r="S7" s="936"/>
      <c r="T7" s="936"/>
      <c r="U7" s="936"/>
    </row>
    <row r="8" spans="2:21">
      <c r="B8" s="10">
        <v>6239</v>
      </c>
      <c r="C8" s="29" t="s">
        <v>110</v>
      </c>
      <c r="D8" s="264">
        <v>1</v>
      </c>
      <c r="E8" s="248">
        <v>0.44</v>
      </c>
      <c r="F8" s="462">
        <v>3.7000000000000005E-2</v>
      </c>
      <c r="G8" s="462">
        <v>6.9999999999999993E-3</v>
      </c>
      <c r="H8" s="462">
        <v>8.199999999999999E-2</v>
      </c>
      <c r="I8" s="461">
        <v>2.9</v>
      </c>
      <c r="J8" s="471">
        <v>7.4999999999999997E-2</v>
      </c>
      <c r="K8" s="472">
        <v>6.2</v>
      </c>
      <c r="L8" s="473">
        <v>1.1999999999999999E-3</v>
      </c>
      <c r="M8" s="474">
        <v>2.3999999999999998E-3</v>
      </c>
      <c r="N8" s="472">
        <v>1.2</v>
      </c>
      <c r="O8" s="475">
        <v>6.8000000000000005E-2</v>
      </c>
      <c r="P8" s="475">
        <v>0</v>
      </c>
      <c r="Q8" s="936"/>
      <c r="R8" s="936"/>
      <c r="S8" s="936"/>
      <c r="T8" s="936"/>
      <c r="U8" s="936"/>
    </row>
    <row r="9" spans="2:21">
      <c r="B9" s="27">
        <v>17012</v>
      </c>
      <c r="C9" s="37" t="s">
        <v>0</v>
      </c>
      <c r="D9" s="197">
        <v>0.4</v>
      </c>
      <c r="E9" s="248">
        <v>0</v>
      </c>
      <c r="F9" s="462">
        <v>0</v>
      </c>
      <c r="G9" s="462">
        <v>0</v>
      </c>
      <c r="H9" s="462">
        <v>0</v>
      </c>
      <c r="I9" s="461">
        <v>8.8000000000000009E-2</v>
      </c>
      <c r="J9" s="471">
        <v>0</v>
      </c>
      <c r="K9" s="472">
        <v>0</v>
      </c>
      <c r="L9" s="473">
        <v>0</v>
      </c>
      <c r="M9" s="474">
        <v>0</v>
      </c>
      <c r="N9" s="472">
        <v>0</v>
      </c>
      <c r="O9" s="475">
        <v>0</v>
      </c>
      <c r="P9" s="475">
        <v>0.39640000000000003</v>
      </c>
      <c r="Q9" s="936"/>
      <c r="R9" s="936"/>
      <c r="S9" s="936"/>
      <c r="T9" s="936"/>
      <c r="U9" s="936"/>
    </row>
    <row r="10" spans="2:21">
      <c r="B10" s="40">
        <v>17063</v>
      </c>
      <c r="C10" s="242" t="s">
        <v>2353</v>
      </c>
      <c r="D10" s="266">
        <v>0.4</v>
      </c>
      <c r="E10" s="267">
        <v>1.456</v>
      </c>
      <c r="F10" s="268">
        <v>4.4000000000000004E-2</v>
      </c>
      <c r="G10" s="268">
        <v>2.4000000000000004E-2</v>
      </c>
      <c r="H10" s="268">
        <v>0.26640000000000003</v>
      </c>
      <c r="I10" s="269">
        <v>1.64</v>
      </c>
      <c r="J10" s="268">
        <v>0.08</v>
      </c>
      <c r="K10" s="270">
        <v>0.06</v>
      </c>
      <c r="L10" s="271">
        <v>4.0000000000000007E-4</v>
      </c>
      <c r="M10" s="272">
        <v>9.6000000000000002E-4</v>
      </c>
      <c r="N10" s="270">
        <v>0</v>
      </c>
      <c r="O10" s="273">
        <v>0</v>
      </c>
      <c r="P10" s="273">
        <v>8.0000000000000015E-4</v>
      </c>
      <c r="Q10" s="937"/>
      <c r="R10" s="937"/>
      <c r="S10" s="937"/>
      <c r="T10" s="937"/>
      <c r="U10" s="937"/>
    </row>
    <row r="11" spans="2:21">
      <c r="C11" s="478" t="s">
        <v>12</v>
      </c>
      <c r="D11" s="264">
        <v>45.099999999999994</v>
      </c>
      <c r="E11" s="248">
        <v>36.030999999999999</v>
      </c>
      <c r="F11" s="462">
        <v>1.099</v>
      </c>
      <c r="G11" s="462">
        <v>1.3169</v>
      </c>
      <c r="H11" s="462">
        <v>5.2787000000000006</v>
      </c>
      <c r="I11" s="461">
        <v>14.235999999999999</v>
      </c>
      <c r="J11" s="471">
        <v>0.31020000000000003</v>
      </c>
      <c r="K11" s="472">
        <v>27.559999999999995</v>
      </c>
      <c r="L11" s="473">
        <v>4.0689999999999997E-2</v>
      </c>
      <c r="M11" s="474">
        <v>2.0599999999999997E-2</v>
      </c>
      <c r="N11" s="472">
        <v>16.05</v>
      </c>
      <c r="O11" s="475">
        <v>0.70490000000000008</v>
      </c>
      <c r="P11" s="475">
        <v>1.0218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</row>
    <row r="12" spans="2:21">
      <c r="D12" s="14"/>
      <c r="E12" s="14"/>
      <c r="F12" s="14"/>
      <c r="G12" s="14"/>
    </row>
    <row r="13" spans="2:21">
      <c r="D13" s="14"/>
      <c r="E13" s="14"/>
      <c r="F13" s="14"/>
      <c r="G13" s="14"/>
    </row>
    <row r="14" spans="2:21">
      <c r="C14" s="163"/>
    </row>
  </sheetData>
  <mergeCells count="1">
    <mergeCell ref="Q3:U10"/>
  </mergeCells>
  <phoneticPr fontId="1"/>
  <pageMargins left="0.7" right="0.7" top="0.75" bottom="0.75" header="0.3" footer="0.3"/>
  <pageSetup paperSize="9" scale="72" orientation="landscape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3.62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1724</v>
      </c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2:21" s="478" customFormat="1" ht="27" customHeight="1">
      <c r="B2" s="19" t="s">
        <v>922</v>
      </c>
      <c r="C2" s="19" t="s">
        <v>923</v>
      </c>
      <c r="D2" s="20" t="s">
        <v>1194</v>
      </c>
      <c r="E2" s="20" t="s">
        <v>924</v>
      </c>
      <c r="F2" s="20" t="s">
        <v>1193</v>
      </c>
      <c r="G2" s="20" t="s">
        <v>1192</v>
      </c>
      <c r="H2" s="20" t="s">
        <v>1191</v>
      </c>
      <c r="I2" s="20" t="s">
        <v>925</v>
      </c>
      <c r="J2" s="20" t="s">
        <v>926</v>
      </c>
      <c r="K2" s="20" t="s">
        <v>927</v>
      </c>
      <c r="L2" s="20" t="s">
        <v>1190</v>
      </c>
      <c r="M2" s="20" t="s">
        <v>1189</v>
      </c>
      <c r="N2" s="20" t="s">
        <v>928</v>
      </c>
      <c r="O2" s="20" t="s">
        <v>1188</v>
      </c>
      <c r="P2" s="20" t="s">
        <v>1187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13">
        <v>17026</v>
      </c>
      <c r="C3" s="113" t="s">
        <v>51</v>
      </c>
      <c r="D3" s="375">
        <v>600</v>
      </c>
      <c r="E3" s="665">
        <v>36</v>
      </c>
      <c r="F3" s="666">
        <v>7.8</v>
      </c>
      <c r="G3" s="666">
        <v>0</v>
      </c>
      <c r="H3" s="666">
        <v>1.8</v>
      </c>
      <c r="I3" s="665">
        <v>30</v>
      </c>
      <c r="J3" s="666">
        <v>0.6</v>
      </c>
      <c r="K3" s="665">
        <v>0</v>
      </c>
      <c r="L3" s="667">
        <v>0.12</v>
      </c>
      <c r="M3" s="667">
        <v>0.3</v>
      </c>
      <c r="N3" s="665">
        <v>0</v>
      </c>
      <c r="O3" s="666">
        <v>0</v>
      </c>
      <c r="P3" s="666">
        <v>3</v>
      </c>
      <c r="Q3" s="948"/>
      <c r="R3" s="948"/>
      <c r="S3" s="948"/>
      <c r="T3" s="948"/>
      <c r="U3" s="948"/>
    </row>
    <row r="4" spans="2:21">
      <c r="B4" s="97">
        <v>17012</v>
      </c>
      <c r="C4" s="97" t="s">
        <v>0</v>
      </c>
      <c r="D4" s="159">
        <v>5</v>
      </c>
      <c r="E4" s="351">
        <v>0</v>
      </c>
      <c r="F4" s="352">
        <v>0</v>
      </c>
      <c r="G4" s="352">
        <v>0</v>
      </c>
      <c r="H4" s="352">
        <v>0</v>
      </c>
      <c r="I4" s="351">
        <v>1.1000000000000001</v>
      </c>
      <c r="J4" s="352">
        <v>0</v>
      </c>
      <c r="K4" s="351">
        <v>0</v>
      </c>
      <c r="L4" s="353">
        <v>0</v>
      </c>
      <c r="M4" s="353">
        <v>0</v>
      </c>
      <c r="N4" s="351">
        <v>0</v>
      </c>
      <c r="O4" s="352">
        <v>0</v>
      </c>
      <c r="P4" s="352">
        <v>4.9550000000000001</v>
      </c>
      <c r="Q4" s="946"/>
      <c r="R4" s="946"/>
      <c r="S4" s="946"/>
      <c r="T4" s="946"/>
      <c r="U4" s="946"/>
    </row>
    <row r="5" spans="2:21">
      <c r="C5" s="89" t="s">
        <v>1725</v>
      </c>
      <c r="D5" s="204">
        <v>605</v>
      </c>
      <c r="E5" s="348">
        <v>36</v>
      </c>
      <c r="F5" s="349">
        <v>7.8</v>
      </c>
      <c r="G5" s="349">
        <v>0</v>
      </c>
      <c r="H5" s="349">
        <v>1.8</v>
      </c>
      <c r="I5" s="348">
        <v>31.1</v>
      </c>
      <c r="J5" s="349">
        <v>0.6</v>
      </c>
      <c r="K5" s="348">
        <v>0</v>
      </c>
      <c r="L5" s="350">
        <v>0.12</v>
      </c>
      <c r="M5" s="350">
        <v>0.3</v>
      </c>
      <c r="N5" s="348">
        <v>0</v>
      </c>
      <c r="O5" s="349">
        <v>0</v>
      </c>
      <c r="P5" s="349">
        <v>7.9550000000000001</v>
      </c>
    </row>
    <row r="6" spans="2:21">
      <c r="E6" s="92"/>
      <c r="F6" s="91"/>
      <c r="G6" s="91"/>
      <c r="H6" s="91"/>
      <c r="I6" s="92"/>
      <c r="J6" s="91"/>
      <c r="K6" s="92"/>
      <c r="L6" s="93"/>
      <c r="M6" s="93"/>
      <c r="N6" s="92"/>
      <c r="O6" s="91"/>
      <c r="P6" s="91"/>
    </row>
    <row r="7" spans="2:21">
      <c r="E7" s="92"/>
      <c r="F7" s="91"/>
      <c r="G7" s="91"/>
      <c r="H7" s="91"/>
      <c r="I7" s="92"/>
      <c r="J7" s="91"/>
      <c r="K7" s="92"/>
      <c r="L7" s="93"/>
      <c r="M7" s="93"/>
      <c r="N7" s="92"/>
      <c r="O7" s="91"/>
      <c r="P7" s="91"/>
    </row>
  </sheetData>
  <mergeCells count="1">
    <mergeCell ref="Q3:U4"/>
  </mergeCells>
  <phoneticPr fontId="1"/>
  <pageMargins left="0.7" right="0.7" top="0.75" bottom="0.75" header="0.3" footer="0.3"/>
  <pageSetup paperSize="9" scale="78" orientation="landscape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4.75" style="478" customWidth="1"/>
    <col min="4" max="16" width="11.125" style="478" customWidth="1"/>
    <col min="17" max="16384" width="9" style="478"/>
  </cols>
  <sheetData>
    <row r="1" spans="2:21">
      <c r="B1" s="196" t="s">
        <v>1195</v>
      </c>
    </row>
    <row r="2" spans="2:21" ht="27" customHeight="1">
      <c r="B2" s="19" t="s">
        <v>922</v>
      </c>
      <c r="C2" s="19" t="s">
        <v>923</v>
      </c>
      <c r="D2" s="20" t="s">
        <v>1138</v>
      </c>
      <c r="E2" s="20" t="s">
        <v>924</v>
      </c>
      <c r="F2" s="20" t="s">
        <v>1137</v>
      </c>
      <c r="G2" s="20" t="s">
        <v>1136</v>
      </c>
      <c r="H2" s="20" t="s">
        <v>1135</v>
      </c>
      <c r="I2" s="20" t="s">
        <v>925</v>
      </c>
      <c r="J2" s="20" t="s">
        <v>926</v>
      </c>
      <c r="K2" s="20" t="s">
        <v>927</v>
      </c>
      <c r="L2" s="20" t="s">
        <v>1134</v>
      </c>
      <c r="M2" s="20" t="s">
        <v>1133</v>
      </c>
      <c r="N2" s="20" t="s">
        <v>928</v>
      </c>
      <c r="O2" s="20" t="s">
        <v>1132</v>
      </c>
      <c r="P2" s="20" t="s">
        <v>1131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6153</v>
      </c>
      <c r="C3" s="478" t="s">
        <v>16</v>
      </c>
      <c r="D3" s="10">
        <v>30</v>
      </c>
      <c r="E3" s="461">
        <v>11.1</v>
      </c>
      <c r="F3" s="462">
        <v>0.3</v>
      </c>
      <c r="G3" s="462">
        <v>0.03</v>
      </c>
      <c r="H3" s="462">
        <v>2.64</v>
      </c>
      <c r="I3" s="461">
        <v>6.3</v>
      </c>
      <c r="J3" s="471">
        <v>0.06</v>
      </c>
      <c r="K3" s="472">
        <v>0</v>
      </c>
      <c r="L3" s="473">
        <v>8.9999999999999993E-3</v>
      </c>
      <c r="M3" s="474">
        <v>3.0000000000000001E-3</v>
      </c>
      <c r="N3" s="472">
        <v>2.4</v>
      </c>
      <c r="O3" s="475">
        <v>0.48</v>
      </c>
      <c r="P3" s="475">
        <v>0</v>
      </c>
      <c r="Q3" s="980"/>
      <c r="R3" s="980"/>
      <c r="S3" s="980"/>
      <c r="T3" s="980"/>
      <c r="U3" s="980"/>
    </row>
    <row r="4" spans="2:21">
      <c r="B4" s="195">
        <v>2017</v>
      </c>
      <c r="C4" s="478" t="s">
        <v>147</v>
      </c>
      <c r="D4" s="10">
        <v>60</v>
      </c>
      <c r="E4" s="461">
        <v>45.6</v>
      </c>
      <c r="F4" s="462">
        <v>0.96</v>
      </c>
      <c r="G4" s="462">
        <v>0.06</v>
      </c>
      <c r="H4" s="462">
        <v>10.56</v>
      </c>
      <c r="I4" s="461">
        <v>1.8</v>
      </c>
      <c r="J4" s="471">
        <v>0.24</v>
      </c>
      <c r="K4" s="472">
        <v>0</v>
      </c>
      <c r="L4" s="473">
        <v>5.3999999999999992E-2</v>
      </c>
      <c r="M4" s="474">
        <v>1.7999999999999999E-2</v>
      </c>
      <c r="N4" s="472">
        <v>21</v>
      </c>
      <c r="O4" s="475">
        <v>0.78</v>
      </c>
      <c r="P4" s="475">
        <v>0</v>
      </c>
      <c r="Q4" s="972"/>
      <c r="R4" s="972"/>
      <c r="S4" s="972"/>
      <c r="T4" s="972"/>
      <c r="U4" s="972"/>
    </row>
    <row r="5" spans="2:21">
      <c r="B5" s="195">
        <v>14017</v>
      </c>
      <c r="C5" s="478" t="s">
        <v>40</v>
      </c>
      <c r="D5" s="10">
        <v>2</v>
      </c>
      <c r="E5" s="461">
        <v>14.9</v>
      </c>
      <c r="F5" s="462">
        <v>1.2E-2</v>
      </c>
      <c r="G5" s="462">
        <v>1.62</v>
      </c>
      <c r="H5" s="462">
        <v>4.0000000000000001E-3</v>
      </c>
      <c r="I5" s="461">
        <v>0.3</v>
      </c>
      <c r="J5" s="471">
        <v>2E-3</v>
      </c>
      <c r="K5" s="472">
        <v>10.199999999999999</v>
      </c>
      <c r="L5" s="473">
        <v>2.0000000000000001E-4</v>
      </c>
      <c r="M5" s="474">
        <v>5.9999999999999995E-4</v>
      </c>
      <c r="N5" s="472">
        <v>0</v>
      </c>
      <c r="O5" s="475">
        <v>0</v>
      </c>
      <c r="P5" s="475">
        <v>3.7999999999999999E-2</v>
      </c>
      <c r="Q5" s="972"/>
      <c r="R5" s="972"/>
      <c r="S5" s="972"/>
      <c r="T5" s="972"/>
      <c r="U5" s="972"/>
    </row>
    <row r="6" spans="2:21">
      <c r="B6" s="195">
        <v>17026</v>
      </c>
      <c r="C6" s="478" t="s">
        <v>51</v>
      </c>
      <c r="D6" s="10">
        <v>160</v>
      </c>
      <c r="E6" s="461">
        <v>9.6</v>
      </c>
      <c r="F6" s="462">
        <v>2.08</v>
      </c>
      <c r="G6" s="462">
        <v>0</v>
      </c>
      <c r="H6" s="462">
        <v>0.48</v>
      </c>
      <c r="I6" s="461">
        <v>8</v>
      </c>
      <c r="J6" s="471">
        <v>0.16</v>
      </c>
      <c r="K6" s="472">
        <v>0</v>
      </c>
      <c r="L6" s="473">
        <v>3.2000000000000001E-2</v>
      </c>
      <c r="M6" s="474">
        <v>0.08</v>
      </c>
      <c r="N6" s="472">
        <v>0</v>
      </c>
      <c r="O6" s="475">
        <v>0</v>
      </c>
      <c r="P6" s="475">
        <v>0.8</v>
      </c>
      <c r="Q6" s="972"/>
      <c r="R6" s="972"/>
      <c r="S6" s="972"/>
      <c r="T6" s="972"/>
      <c r="U6" s="972"/>
    </row>
    <row r="7" spans="2:21">
      <c r="B7" s="195">
        <v>17012</v>
      </c>
      <c r="C7" s="478" t="s">
        <v>0</v>
      </c>
      <c r="D7" s="10">
        <v>0.5</v>
      </c>
      <c r="E7" s="461">
        <v>0</v>
      </c>
      <c r="F7" s="462">
        <v>0</v>
      </c>
      <c r="G7" s="462">
        <v>0</v>
      </c>
      <c r="H7" s="462">
        <v>0</v>
      </c>
      <c r="I7" s="461">
        <v>0.11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0.4955</v>
      </c>
      <c r="Q7" s="972"/>
      <c r="R7" s="972"/>
      <c r="S7" s="972"/>
      <c r="T7" s="972"/>
      <c r="U7" s="972"/>
    </row>
    <row r="8" spans="2:21">
      <c r="B8" s="195">
        <v>13003</v>
      </c>
      <c r="C8" s="478" t="s">
        <v>42</v>
      </c>
      <c r="D8" s="10">
        <v>40</v>
      </c>
      <c r="E8" s="461">
        <v>26.8</v>
      </c>
      <c r="F8" s="462">
        <v>1.32</v>
      </c>
      <c r="G8" s="462">
        <v>1.52</v>
      </c>
      <c r="H8" s="462">
        <v>1.92</v>
      </c>
      <c r="I8" s="461">
        <v>44</v>
      </c>
      <c r="J8" s="471">
        <v>0</v>
      </c>
      <c r="K8" s="472">
        <v>15.2</v>
      </c>
      <c r="L8" s="473">
        <v>1.6E-2</v>
      </c>
      <c r="M8" s="474">
        <v>0.06</v>
      </c>
      <c r="N8" s="472">
        <v>0.4</v>
      </c>
      <c r="O8" s="475">
        <v>0</v>
      </c>
      <c r="P8" s="475">
        <v>0.04</v>
      </c>
      <c r="Q8" s="972"/>
      <c r="R8" s="972"/>
      <c r="S8" s="972"/>
      <c r="T8" s="972"/>
      <c r="U8" s="972"/>
    </row>
    <row r="9" spans="2:21">
      <c r="B9" s="195">
        <v>13014</v>
      </c>
      <c r="C9" s="478" t="s">
        <v>2354</v>
      </c>
      <c r="D9" s="10">
        <v>6</v>
      </c>
      <c r="E9" s="461">
        <v>25.98</v>
      </c>
      <c r="F9" s="462">
        <v>0.12</v>
      </c>
      <c r="G9" s="462">
        <v>2.7</v>
      </c>
      <c r="H9" s="462">
        <v>0.18600000000000003</v>
      </c>
      <c r="I9" s="461">
        <v>3.6</v>
      </c>
      <c r="J9" s="471">
        <v>6.000000000000001E-3</v>
      </c>
      <c r="K9" s="472">
        <v>23.4</v>
      </c>
      <c r="L9" s="473">
        <v>1.1999999999999999E-3</v>
      </c>
      <c r="M9" s="474">
        <v>5.4000000000000003E-3</v>
      </c>
      <c r="N9" s="472">
        <v>0</v>
      </c>
      <c r="O9" s="475">
        <v>0</v>
      </c>
      <c r="P9" s="475">
        <v>6.000000000000001E-3</v>
      </c>
      <c r="Q9" s="972"/>
      <c r="R9" s="972"/>
      <c r="S9" s="972"/>
      <c r="T9" s="972"/>
      <c r="U9" s="972"/>
    </row>
    <row r="10" spans="2:21">
      <c r="B10" s="195">
        <v>6239</v>
      </c>
      <c r="C10" s="478" t="s">
        <v>110</v>
      </c>
      <c r="D10" s="10">
        <v>0.25</v>
      </c>
      <c r="E10" s="461">
        <v>0.11</v>
      </c>
      <c r="F10" s="462">
        <v>9.2500000000000013E-3</v>
      </c>
      <c r="G10" s="462">
        <v>1.7499999999999998E-3</v>
      </c>
      <c r="H10" s="462">
        <v>2.0499999999999997E-2</v>
      </c>
      <c r="I10" s="461">
        <v>0.72499999999999998</v>
      </c>
      <c r="J10" s="471">
        <v>1.8749999999999999E-2</v>
      </c>
      <c r="K10" s="472">
        <v>1.55</v>
      </c>
      <c r="L10" s="473">
        <v>2.9999999999999997E-4</v>
      </c>
      <c r="M10" s="474">
        <v>5.9999999999999995E-4</v>
      </c>
      <c r="N10" s="472">
        <v>0.3</v>
      </c>
      <c r="O10" s="475">
        <v>1.7000000000000001E-2</v>
      </c>
      <c r="P10" s="475">
        <v>0</v>
      </c>
      <c r="Q10" s="973"/>
      <c r="R10" s="973"/>
      <c r="S10" s="973"/>
      <c r="T10" s="973"/>
      <c r="U10" s="973"/>
    </row>
    <row r="11" spans="2:21">
      <c r="B11" s="244"/>
      <c r="C11" s="28" t="s">
        <v>1725</v>
      </c>
      <c r="D11" s="265">
        <v>298.75</v>
      </c>
      <c r="E11" s="463">
        <v>134.09</v>
      </c>
      <c r="F11" s="464">
        <v>4.8012500000000005</v>
      </c>
      <c r="G11" s="464">
        <v>5.931750000000001</v>
      </c>
      <c r="H11" s="464">
        <v>15.810500000000001</v>
      </c>
      <c r="I11" s="463">
        <v>64.834999999999994</v>
      </c>
      <c r="J11" s="464">
        <v>0.48674999999999996</v>
      </c>
      <c r="K11" s="465">
        <v>50.349999999999994</v>
      </c>
      <c r="L11" s="466">
        <v>0.11269999999999999</v>
      </c>
      <c r="M11" s="467">
        <v>0.16759999999999997</v>
      </c>
      <c r="N11" s="465">
        <v>24.099999999999998</v>
      </c>
      <c r="O11" s="468">
        <v>1.2769999999999999</v>
      </c>
      <c r="P11" s="468">
        <v>1.3795000000000002</v>
      </c>
      <c r="Q11" s="28">
        <v>0</v>
      </c>
      <c r="R11" s="28">
        <v>0</v>
      </c>
      <c r="S11" s="28">
        <v>1</v>
      </c>
      <c r="T11" s="28">
        <v>0</v>
      </c>
      <c r="U11" s="28">
        <v>0</v>
      </c>
    </row>
  </sheetData>
  <mergeCells count="1">
    <mergeCell ref="Q3:U10"/>
  </mergeCells>
  <phoneticPr fontId="1"/>
  <pageMargins left="0.7" right="0.7" top="0.75" bottom="0.75" header="0.3" footer="0.3"/>
  <pageSetup paperSize="9" scale="64" orientation="landscape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5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1726</v>
      </c>
    </row>
    <row r="2" spans="2:21" ht="27" customHeight="1">
      <c r="B2" s="19" t="s">
        <v>922</v>
      </c>
      <c r="C2" s="19" t="s">
        <v>923</v>
      </c>
      <c r="D2" s="20" t="s">
        <v>1194</v>
      </c>
      <c r="E2" s="20" t="s">
        <v>924</v>
      </c>
      <c r="F2" s="20" t="s">
        <v>1193</v>
      </c>
      <c r="G2" s="20" t="s">
        <v>1192</v>
      </c>
      <c r="H2" s="20" t="s">
        <v>1191</v>
      </c>
      <c r="I2" s="20" t="s">
        <v>925</v>
      </c>
      <c r="J2" s="20" t="s">
        <v>926</v>
      </c>
      <c r="K2" s="20" t="s">
        <v>927</v>
      </c>
      <c r="L2" s="20" t="s">
        <v>1190</v>
      </c>
      <c r="M2" s="20" t="s">
        <v>1189</v>
      </c>
      <c r="N2" s="20" t="s">
        <v>928</v>
      </c>
      <c r="O2" s="20" t="s">
        <v>1188</v>
      </c>
      <c r="P2" s="20" t="s">
        <v>1187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6023</v>
      </c>
      <c r="C3" s="29" t="s">
        <v>50</v>
      </c>
      <c r="D3" s="264">
        <v>30</v>
      </c>
      <c r="E3" s="248">
        <v>27.9</v>
      </c>
      <c r="F3" s="462">
        <v>2.0699999999999998</v>
      </c>
      <c r="G3" s="462">
        <v>0.12</v>
      </c>
      <c r="H3" s="462">
        <v>4.59</v>
      </c>
      <c r="I3" s="461">
        <v>6.9</v>
      </c>
      <c r="J3" s="471">
        <v>0.51</v>
      </c>
      <c r="K3" s="472">
        <v>10.5</v>
      </c>
      <c r="L3" s="473">
        <v>0.11700000000000001</v>
      </c>
      <c r="M3" s="474">
        <v>4.8000000000000001E-2</v>
      </c>
      <c r="N3" s="472">
        <v>5.7</v>
      </c>
      <c r="O3" s="475">
        <v>2.31</v>
      </c>
      <c r="P3" s="475">
        <v>0</v>
      </c>
      <c r="Q3" s="938"/>
      <c r="R3" s="938"/>
      <c r="S3" s="938"/>
      <c r="T3" s="938"/>
      <c r="U3" s="938"/>
    </row>
    <row r="4" spans="2:21">
      <c r="B4" s="10">
        <v>6153</v>
      </c>
      <c r="C4" s="29" t="s">
        <v>16</v>
      </c>
      <c r="D4" s="264">
        <v>35</v>
      </c>
      <c r="E4" s="248">
        <v>12.95</v>
      </c>
      <c r="F4" s="462">
        <v>0.35</v>
      </c>
      <c r="G4" s="462">
        <v>3.5000000000000003E-2</v>
      </c>
      <c r="H4" s="462">
        <v>3.08</v>
      </c>
      <c r="I4" s="461">
        <v>7.35</v>
      </c>
      <c r="J4" s="471">
        <v>7.0000000000000007E-2</v>
      </c>
      <c r="K4" s="472">
        <v>0</v>
      </c>
      <c r="L4" s="473">
        <v>1.0500000000000001E-2</v>
      </c>
      <c r="M4" s="474">
        <v>3.5000000000000005E-3</v>
      </c>
      <c r="N4" s="472">
        <v>2.8</v>
      </c>
      <c r="O4" s="475">
        <v>0.56000000000000005</v>
      </c>
      <c r="P4" s="475">
        <v>0</v>
      </c>
      <c r="Q4" s="938"/>
      <c r="R4" s="938"/>
      <c r="S4" s="938"/>
      <c r="T4" s="938"/>
      <c r="U4" s="938"/>
    </row>
    <row r="5" spans="2:21">
      <c r="B5" s="10">
        <v>14006</v>
      </c>
      <c r="C5" s="29" t="s">
        <v>15</v>
      </c>
      <c r="D5" s="264">
        <v>3</v>
      </c>
      <c r="E5" s="248">
        <v>27.63</v>
      </c>
      <c r="F5" s="462">
        <v>0</v>
      </c>
      <c r="G5" s="462">
        <v>3</v>
      </c>
      <c r="H5" s="462">
        <v>0</v>
      </c>
      <c r="I5" s="461">
        <v>0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8"/>
      <c r="R5" s="938"/>
      <c r="S5" s="938"/>
      <c r="T5" s="938"/>
      <c r="U5" s="938"/>
    </row>
    <row r="6" spans="2:21">
      <c r="B6" s="10">
        <v>17027</v>
      </c>
      <c r="C6" s="29" t="s">
        <v>53</v>
      </c>
      <c r="D6" s="264">
        <v>1.3</v>
      </c>
      <c r="E6" s="248">
        <v>3.0550000000000002</v>
      </c>
      <c r="F6" s="462">
        <v>9.0999999999999998E-2</v>
      </c>
      <c r="G6" s="462">
        <v>5.5899999999999998E-2</v>
      </c>
      <c r="H6" s="462">
        <v>0.54730000000000001</v>
      </c>
      <c r="I6" s="461">
        <v>0.33800000000000002</v>
      </c>
      <c r="J6" s="471">
        <v>5.1999999999999998E-3</v>
      </c>
      <c r="K6" s="472">
        <v>0</v>
      </c>
      <c r="L6" s="473">
        <v>3.8999999999999999E-4</v>
      </c>
      <c r="M6" s="474">
        <v>1.0400000000000001E-3</v>
      </c>
      <c r="N6" s="472">
        <v>0</v>
      </c>
      <c r="O6" s="475">
        <v>3.9000000000000003E-3</v>
      </c>
      <c r="P6" s="475">
        <v>0.56159999999999999</v>
      </c>
      <c r="Q6" s="938"/>
      <c r="R6" s="938"/>
      <c r="S6" s="938"/>
      <c r="T6" s="938"/>
      <c r="U6" s="938"/>
    </row>
    <row r="7" spans="2:21">
      <c r="B7" s="10">
        <v>1015</v>
      </c>
      <c r="C7" s="29" t="s">
        <v>17</v>
      </c>
      <c r="D7" s="264">
        <v>5</v>
      </c>
      <c r="E7" s="248">
        <v>18.399999999999999</v>
      </c>
      <c r="F7" s="462">
        <v>0.4</v>
      </c>
      <c r="G7" s="462">
        <v>8.5000000000000006E-2</v>
      </c>
      <c r="H7" s="462">
        <v>3.7949999999999999</v>
      </c>
      <c r="I7" s="461">
        <v>1.1499999999999999</v>
      </c>
      <c r="J7" s="471">
        <v>0.03</v>
      </c>
      <c r="K7" s="472">
        <v>0</v>
      </c>
      <c r="L7" s="473">
        <v>6.5000000000000006E-3</v>
      </c>
      <c r="M7" s="474">
        <v>2E-3</v>
      </c>
      <c r="N7" s="472">
        <v>0</v>
      </c>
      <c r="O7" s="475">
        <v>0.125</v>
      </c>
      <c r="P7" s="475">
        <v>0</v>
      </c>
      <c r="Q7" s="938"/>
      <c r="R7" s="938"/>
      <c r="S7" s="938"/>
      <c r="T7" s="938"/>
      <c r="U7" s="938"/>
    </row>
    <row r="8" spans="2:21">
      <c r="B8" s="10">
        <v>14018</v>
      </c>
      <c r="C8" s="29" t="s">
        <v>45</v>
      </c>
      <c r="D8" s="264">
        <v>5</v>
      </c>
      <c r="E8" s="248">
        <v>38.15</v>
      </c>
      <c r="F8" s="462">
        <v>2.5000000000000001E-2</v>
      </c>
      <c r="G8" s="462">
        <v>4.1500000000000004</v>
      </c>
      <c r="H8" s="462">
        <v>0.01</v>
      </c>
      <c r="I8" s="461">
        <v>0.7</v>
      </c>
      <c r="J8" s="471">
        <v>0.02</v>
      </c>
      <c r="K8" s="472">
        <v>39.5</v>
      </c>
      <c r="L8" s="473">
        <v>0</v>
      </c>
      <c r="M8" s="474">
        <v>1.5E-3</v>
      </c>
      <c r="N8" s="472">
        <v>0</v>
      </c>
      <c r="O8" s="475">
        <v>0</v>
      </c>
      <c r="P8" s="475">
        <v>0</v>
      </c>
      <c r="Q8" s="938"/>
      <c r="R8" s="938"/>
      <c r="S8" s="938"/>
      <c r="T8" s="938"/>
      <c r="U8" s="938"/>
    </row>
    <row r="9" spans="2:21">
      <c r="B9" s="10">
        <v>13003</v>
      </c>
      <c r="C9" s="29" t="s">
        <v>42</v>
      </c>
      <c r="D9" s="264">
        <v>84</v>
      </c>
      <c r="E9" s="407">
        <v>56.28</v>
      </c>
      <c r="F9" s="471">
        <v>2.7719999999999998</v>
      </c>
      <c r="G9" s="471">
        <v>3.1919999999999997</v>
      </c>
      <c r="H9" s="471">
        <v>4.032</v>
      </c>
      <c r="I9" s="407">
        <v>92.4</v>
      </c>
      <c r="J9" s="471">
        <v>0</v>
      </c>
      <c r="K9" s="472">
        <v>31.92</v>
      </c>
      <c r="L9" s="473">
        <v>3.3599999999999998E-2</v>
      </c>
      <c r="M9" s="474">
        <v>0.126</v>
      </c>
      <c r="N9" s="472">
        <v>0.84</v>
      </c>
      <c r="O9" s="475">
        <v>0</v>
      </c>
      <c r="P9" s="475">
        <v>8.4000000000000005E-2</v>
      </c>
      <c r="Q9" s="938"/>
      <c r="R9" s="938"/>
      <c r="S9" s="938"/>
      <c r="T9" s="938"/>
      <c r="U9" s="938"/>
    </row>
    <row r="10" spans="2:21">
      <c r="B10" s="10">
        <v>6239</v>
      </c>
      <c r="C10" s="29" t="s">
        <v>110</v>
      </c>
      <c r="D10" s="264">
        <v>1</v>
      </c>
      <c r="E10" s="407">
        <v>0.44</v>
      </c>
      <c r="F10" s="471">
        <v>3.7000000000000005E-2</v>
      </c>
      <c r="G10" s="471">
        <v>6.9999999999999993E-3</v>
      </c>
      <c r="H10" s="471">
        <v>8.199999999999999E-2</v>
      </c>
      <c r="I10" s="364">
        <v>2.9</v>
      </c>
      <c r="J10" s="471">
        <v>7.4999999999999997E-2</v>
      </c>
      <c r="K10" s="472">
        <v>6.2</v>
      </c>
      <c r="L10" s="473">
        <v>1.1999999999999999E-3</v>
      </c>
      <c r="M10" s="474">
        <v>2.3999999999999998E-3</v>
      </c>
      <c r="N10" s="472">
        <v>1.2</v>
      </c>
      <c r="O10" s="475">
        <v>6.8000000000000005E-2</v>
      </c>
      <c r="P10" s="475">
        <v>0</v>
      </c>
      <c r="Q10" s="938"/>
      <c r="R10" s="938"/>
      <c r="S10" s="938"/>
      <c r="T10" s="938"/>
      <c r="U10" s="938"/>
    </row>
    <row r="11" spans="2:21">
      <c r="B11" s="10">
        <v>13016</v>
      </c>
      <c r="C11" s="29" t="s">
        <v>2355</v>
      </c>
      <c r="D11" s="264">
        <v>5</v>
      </c>
      <c r="E11" s="407">
        <v>19.600000000000001</v>
      </c>
      <c r="F11" s="471">
        <v>0.34</v>
      </c>
      <c r="G11" s="471">
        <v>1.96</v>
      </c>
      <c r="H11" s="471">
        <v>0.14499999999999999</v>
      </c>
      <c r="I11" s="364">
        <v>1.65</v>
      </c>
      <c r="J11" s="471">
        <v>0.01</v>
      </c>
      <c r="K11" s="472">
        <v>0.2</v>
      </c>
      <c r="L11" s="473">
        <v>0</v>
      </c>
      <c r="M11" s="474">
        <v>2.5000000000000001E-3</v>
      </c>
      <c r="N11" s="472">
        <v>0</v>
      </c>
      <c r="O11" s="475">
        <v>0</v>
      </c>
      <c r="P11" s="475">
        <v>0.03</v>
      </c>
      <c r="Q11" s="938"/>
      <c r="R11" s="938"/>
      <c r="S11" s="938"/>
      <c r="T11" s="938"/>
      <c r="U11" s="938"/>
    </row>
    <row r="12" spans="2:21">
      <c r="B12" s="10">
        <v>17012</v>
      </c>
      <c r="C12" s="29" t="s">
        <v>0</v>
      </c>
      <c r="D12" s="264">
        <v>0.15</v>
      </c>
      <c r="E12" s="407">
        <v>0</v>
      </c>
      <c r="F12" s="471">
        <v>0</v>
      </c>
      <c r="G12" s="471">
        <v>0</v>
      </c>
      <c r="H12" s="471">
        <v>0</v>
      </c>
      <c r="I12" s="364">
        <v>3.3000000000000002E-2</v>
      </c>
      <c r="J12" s="471">
        <v>0</v>
      </c>
      <c r="K12" s="472">
        <v>0</v>
      </c>
      <c r="L12" s="473">
        <v>0</v>
      </c>
      <c r="M12" s="474">
        <v>0</v>
      </c>
      <c r="N12" s="472">
        <v>0</v>
      </c>
      <c r="O12" s="475">
        <v>0</v>
      </c>
      <c r="P12" s="475">
        <v>0.14864999999999998</v>
      </c>
      <c r="Q12" s="938"/>
      <c r="R12" s="938"/>
      <c r="S12" s="938"/>
      <c r="T12" s="938"/>
      <c r="U12" s="938"/>
    </row>
    <row r="13" spans="2:21">
      <c r="B13" s="40">
        <v>17063</v>
      </c>
      <c r="C13" s="242" t="s">
        <v>2353</v>
      </c>
      <c r="D13" s="266">
        <v>0.15</v>
      </c>
      <c r="E13" s="267">
        <v>0.54600000000000004</v>
      </c>
      <c r="F13" s="268">
        <v>1.6500000000000001E-2</v>
      </c>
      <c r="G13" s="268">
        <v>8.9999999999999993E-3</v>
      </c>
      <c r="H13" s="268">
        <v>9.9899999999999989E-2</v>
      </c>
      <c r="I13" s="269">
        <v>0.61499999999999999</v>
      </c>
      <c r="J13" s="268">
        <v>0.03</v>
      </c>
      <c r="K13" s="270">
        <v>2.2499999999999999E-2</v>
      </c>
      <c r="L13" s="271">
        <v>1.4999999999999999E-4</v>
      </c>
      <c r="M13" s="272">
        <v>3.5999999999999997E-4</v>
      </c>
      <c r="N13" s="270">
        <v>0</v>
      </c>
      <c r="O13" s="273">
        <v>0</v>
      </c>
      <c r="P13" s="273">
        <v>2.9999999999999997E-4</v>
      </c>
      <c r="Q13" s="947"/>
      <c r="R13" s="947"/>
      <c r="S13" s="947"/>
      <c r="T13" s="947"/>
      <c r="U13" s="947"/>
    </row>
    <row r="14" spans="2:21">
      <c r="C14" s="478" t="s">
        <v>12</v>
      </c>
      <c r="D14" s="264">
        <v>169.60000000000002</v>
      </c>
      <c r="E14" s="248">
        <v>204.95099999999999</v>
      </c>
      <c r="F14" s="462">
        <v>6.1014999999999997</v>
      </c>
      <c r="G14" s="462">
        <v>12.613900000000001</v>
      </c>
      <c r="H14" s="462">
        <v>16.3812</v>
      </c>
      <c r="I14" s="461">
        <v>114.03600000000002</v>
      </c>
      <c r="J14" s="471">
        <v>0.75020000000000009</v>
      </c>
      <c r="K14" s="472">
        <v>88.342500000000001</v>
      </c>
      <c r="L14" s="473">
        <v>0.16934000000000002</v>
      </c>
      <c r="M14" s="474">
        <v>0.18730000000000002</v>
      </c>
      <c r="N14" s="472">
        <v>10.54</v>
      </c>
      <c r="O14" s="475">
        <v>3.0669</v>
      </c>
      <c r="P14" s="475">
        <v>0.82454999999999989</v>
      </c>
      <c r="Q14" s="10">
        <v>0</v>
      </c>
      <c r="R14" s="264">
        <v>0</v>
      </c>
      <c r="S14" s="264">
        <v>1</v>
      </c>
      <c r="T14" s="264">
        <v>1</v>
      </c>
      <c r="U14" s="264">
        <v>0</v>
      </c>
    </row>
    <row r="15" spans="2:21">
      <c r="D15" s="14"/>
      <c r="E15" s="14"/>
      <c r="F15" s="14"/>
      <c r="G15" s="14"/>
      <c r="S15" s="14"/>
      <c r="T15" s="14"/>
      <c r="U15" s="14"/>
    </row>
  </sheetData>
  <mergeCells count="1">
    <mergeCell ref="Q3:U13"/>
  </mergeCells>
  <phoneticPr fontId="1"/>
  <pageMargins left="0.7" right="0.7" top="0.75" bottom="0.75" header="0.3" footer="0.3"/>
  <pageSetup paperSize="9" scale="73" orientation="landscape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2.6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1209</v>
      </c>
    </row>
    <row r="2" spans="2:21" ht="27" customHeight="1">
      <c r="B2" s="19" t="s">
        <v>922</v>
      </c>
      <c r="C2" s="19" t="s">
        <v>923</v>
      </c>
      <c r="D2" s="20" t="s">
        <v>1038</v>
      </c>
      <c r="E2" s="20" t="s">
        <v>924</v>
      </c>
      <c r="F2" s="20" t="s">
        <v>1037</v>
      </c>
      <c r="G2" s="20" t="s">
        <v>1208</v>
      </c>
      <c r="H2" s="20" t="s">
        <v>1207</v>
      </c>
      <c r="I2" s="20" t="s">
        <v>925</v>
      </c>
      <c r="J2" s="20" t="s">
        <v>926</v>
      </c>
      <c r="K2" s="20" t="s">
        <v>927</v>
      </c>
      <c r="L2" s="20" t="s">
        <v>1206</v>
      </c>
      <c r="M2" s="20" t="s">
        <v>1205</v>
      </c>
      <c r="N2" s="20" t="s">
        <v>928</v>
      </c>
      <c r="O2" s="20" t="s">
        <v>1204</v>
      </c>
      <c r="P2" s="20" t="s">
        <v>1203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17027</v>
      </c>
      <c r="C3" s="446" t="s">
        <v>1202</v>
      </c>
      <c r="D3" s="264">
        <v>1.3</v>
      </c>
      <c r="E3" s="210">
        <v>3.0550000000000002</v>
      </c>
      <c r="F3" s="209">
        <v>9.0999999999999998E-2</v>
      </c>
      <c r="G3" s="209">
        <v>5.5899999999999998E-2</v>
      </c>
      <c r="H3" s="209">
        <v>0.54730000000000001</v>
      </c>
      <c r="I3" s="210">
        <v>0.33800000000000002</v>
      </c>
      <c r="J3" s="209">
        <v>5.1999999999999998E-3</v>
      </c>
      <c r="K3" s="212">
        <v>0</v>
      </c>
      <c r="L3" s="211">
        <v>3.8999999999999999E-4</v>
      </c>
      <c r="M3" s="211">
        <v>1.0400000000000001E-3</v>
      </c>
      <c r="N3" s="210">
        <v>0</v>
      </c>
      <c r="O3" s="209">
        <v>3.9000000000000003E-3</v>
      </c>
      <c r="P3" s="209">
        <v>0.56159999999999999</v>
      </c>
      <c r="Q3" s="938"/>
      <c r="R3" s="938"/>
      <c r="S3" s="938"/>
      <c r="T3" s="938"/>
      <c r="U3" s="938"/>
    </row>
    <row r="4" spans="2:21">
      <c r="B4" s="10">
        <v>13003</v>
      </c>
      <c r="C4" s="243" t="s">
        <v>1201</v>
      </c>
      <c r="D4" s="10">
        <v>40</v>
      </c>
      <c r="E4" s="210">
        <v>26.8</v>
      </c>
      <c r="F4" s="209">
        <v>1.32</v>
      </c>
      <c r="G4" s="209">
        <v>1.52</v>
      </c>
      <c r="H4" s="209">
        <v>1.92</v>
      </c>
      <c r="I4" s="210">
        <v>44</v>
      </c>
      <c r="J4" s="209">
        <v>8.0000000000000002E-3</v>
      </c>
      <c r="K4" s="212">
        <v>15.2</v>
      </c>
      <c r="L4" s="211">
        <v>1.6E-2</v>
      </c>
      <c r="M4" s="211">
        <v>0.06</v>
      </c>
      <c r="N4" s="210">
        <v>0.4</v>
      </c>
      <c r="O4" s="209">
        <v>0</v>
      </c>
      <c r="P4" s="209">
        <v>0.04</v>
      </c>
      <c r="Q4" s="938"/>
      <c r="R4" s="938"/>
      <c r="S4" s="938"/>
      <c r="T4" s="938"/>
      <c r="U4" s="938"/>
    </row>
    <row r="5" spans="2:21">
      <c r="B5" s="10">
        <v>1015</v>
      </c>
      <c r="C5" s="446" t="s">
        <v>1200</v>
      </c>
      <c r="D5" s="10">
        <v>3.25</v>
      </c>
      <c r="E5" s="210">
        <v>11.96</v>
      </c>
      <c r="F5" s="209">
        <v>0.26</v>
      </c>
      <c r="G5" s="209">
        <v>5.5249999999999994E-2</v>
      </c>
      <c r="H5" s="209">
        <v>2.4667500000000002</v>
      </c>
      <c r="I5" s="210">
        <v>0.74750000000000005</v>
      </c>
      <c r="J5" s="209">
        <v>1.95E-2</v>
      </c>
      <c r="K5" s="212">
        <v>0</v>
      </c>
      <c r="L5" s="211">
        <v>4.2249999999999996E-3</v>
      </c>
      <c r="M5" s="211">
        <v>1.2999999999999999E-3</v>
      </c>
      <c r="N5" s="210">
        <v>0</v>
      </c>
      <c r="O5" s="209">
        <v>8.1250000000000003E-2</v>
      </c>
      <c r="P5" s="209">
        <v>0</v>
      </c>
      <c r="Q5" s="938"/>
      <c r="R5" s="938"/>
      <c r="S5" s="938"/>
      <c r="T5" s="938"/>
      <c r="U5" s="938"/>
    </row>
    <row r="6" spans="2:21">
      <c r="B6" s="10">
        <v>14018</v>
      </c>
      <c r="C6" s="446" t="s">
        <v>1199</v>
      </c>
      <c r="D6" s="10">
        <v>2.25</v>
      </c>
      <c r="E6" s="210">
        <v>17.1675</v>
      </c>
      <c r="F6" s="209">
        <v>1.125E-2</v>
      </c>
      <c r="G6" s="209">
        <v>1.8674999999999999</v>
      </c>
      <c r="H6" s="209">
        <v>4.5000000000000005E-3</v>
      </c>
      <c r="I6" s="210">
        <v>0.315</v>
      </c>
      <c r="J6" s="209">
        <v>9.0000000000000011E-3</v>
      </c>
      <c r="K6" s="212">
        <v>17.774999999999999</v>
      </c>
      <c r="L6" s="211">
        <v>0</v>
      </c>
      <c r="M6" s="211">
        <v>6.7500000000000004E-4</v>
      </c>
      <c r="N6" s="210">
        <v>0</v>
      </c>
      <c r="O6" s="209">
        <v>0</v>
      </c>
      <c r="P6" s="209">
        <v>0</v>
      </c>
      <c r="Q6" s="938"/>
      <c r="R6" s="938"/>
      <c r="S6" s="938"/>
      <c r="T6" s="938"/>
      <c r="U6" s="938"/>
    </row>
    <row r="7" spans="2:21">
      <c r="B7" s="10">
        <v>13014</v>
      </c>
      <c r="C7" s="446" t="s">
        <v>2356</v>
      </c>
      <c r="D7" s="10">
        <v>10</v>
      </c>
      <c r="E7" s="210">
        <v>43.3</v>
      </c>
      <c r="F7" s="209">
        <v>0.2</v>
      </c>
      <c r="G7" s="209">
        <v>4.5</v>
      </c>
      <c r="H7" s="209">
        <v>0.31</v>
      </c>
      <c r="I7" s="210">
        <v>6</v>
      </c>
      <c r="J7" s="209">
        <v>0.01</v>
      </c>
      <c r="K7" s="212">
        <v>39</v>
      </c>
      <c r="L7" s="211">
        <v>2E-3</v>
      </c>
      <c r="M7" s="211">
        <v>8.9999999999999993E-3</v>
      </c>
      <c r="N7" s="210">
        <v>0</v>
      </c>
      <c r="O7" s="209">
        <v>0</v>
      </c>
      <c r="P7" s="209">
        <v>0.01</v>
      </c>
      <c r="Q7" s="938"/>
      <c r="R7" s="938"/>
      <c r="S7" s="938"/>
      <c r="T7" s="938"/>
      <c r="U7" s="938"/>
    </row>
    <row r="8" spans="2:21">
      <c r="B8" s="10">
        <v>17012</v>
      </c>
      <c r="C8" s="446" t="s">
        <v>1198</v>
      </c>
      <c r="D8" s="10">
        <v>0.25</v>
      </c>
      <c r="E8" s="210">
        <v>0</v>
      </c>
      <c r="F8" s="209">
        <v>0</v>
      </c>
      <c r="G8" s="209">
        <v>0</v>
      </c>
      <c r="H8" s="209">
        <v>0</v>
      </c>
      <c r="I8" s="210">
        <v>5.5E-2</v>
      </c>
      <c r="J8" s="209">
        <v>0</v>
      </c>
      <c r="K8" s="212">
        <v>0</v>
      </c>
      <c r="L8" s="211">
        <v>0</v>
      </c>
      <c r="M8" s="211">
        <v>0</v>
      </c>
      <c r="N8" s="210">
        <v>0</v>
      </c>
      <c r="O8" s="209">
        <v>0</v>
      </c>
      <c r="P8" s="209">
        <v>0.24775</v>
      </c>
      <c r="Q8" s="938"/>
      <c r="R8" s="938"/>
      <c r="S8" s="938"/>
      <c r="T8" s="938"/>
      <c r="U8" s="938"/>
    </row>
    <row r="9" spans="2:21">
      <c r="B9" s="10">
        <v>17064</v>
      </c>
      <c r="C9" s="446" t="s">
        <v>2357</v>
      </c>
      <c r="D9" s="10">
        <v>0.01</v>
      </c>
      <c r="E9" s="210">
        <v>3.78E-2</v>
      </c>
      <c r="F9" s="209">
        <v>1.0099999999999998E-3</v>
      </c>
      <c r="G9" s="209">
        <v>6.4000000000000005E-4</v>
      </c>
      <c r="H9" s="209">
        <v>7.0099999999999997E-3</v>
      </c>
      <c r="I9" s="210">
        <v>2.4E-2</v>
      </c>
      <c r="J9" s="209">
        <v>7.2999999999999996E-4</v>
      </c>
      <c r="K9" s="212">
        <v>0</v>
      </c>
      <c r="L9" s="211">
        <v>1.9999999999999999E-6</v>
      </c>
      <c r="M9" s="211">
        <v>1.1999999999999999E-5</v>
      </c>
      <c r="N9" s="210">
        <v>0</v>
      </c>
      <c r="O9" s="209">
        <v>0</v>
      </c>
      <c r="P9" s="209">
        <v>0</v>
      </c>
      <c r="Q9" s="938"/>
      <c r="R9" s="938"/>
      <c r="S9" s="938"/>
      <c r="T9" s="938"/>
      <c r="U9" s="938"/>
    </row>
    <row r="10" spans="2:21">
      <c r="B10" s="10">
        <v>15094</v>
      </c>
      <c r="C10" s="446" t="s">
        <v>1197</v>
      </c>
      <c r="D10" s="10">
        <v>1</v>
      </c>
      <c r="E10" s="210">
        <v>4.2699999999999996</v>
      </c>
      <c r="F10" s="209">
        <v>0.10400000000000001</v>
      </c>
      <c r="G10" s="209">
        <v>9.8000000000000004E-2</v>
      </c>
      <c r="H10" s="209">
        <v>0.74400000000000011</v>
      </c>
      <c r="I10" s="210">
        <v>0.55000000000000004</v>
      </c>
      <c r="J10" s="209">
        <v>6.9999999999999993E-3</v>
      </c>
      <c r="K10" s="212">
        <v>0</v>
      </c>
      <c r="L10" s="211">
        <v>5.0000000000000001E-4</v>
      </c>
      <c r="M10" s="211">
        <v>4.0000000000000002E-4</v>
      </c>
      <c r="N10" s="210">
        <v>0</v>
      </c>
      <c r="O10" s="209">
        <v>2.1000000000000001E-2</v>
      </c>
      <c r="P10" s="209">
        <v>1.9E-2</v>
      </c>
      <c r="Q10" s="938"/>
      <c r="R10" s="938"/>
      <c r="S10" s="938"/>
      <c r="T10" s="938"/>
      <c r="U10" s="938"/>
    </row>
    <row r="11" spans="2:21">
      <c r="B11" s="40">
        <v>6239</v>
      </c>
      <c r="C11" s="282" t="s">
        <v>1196</v>
      </c>
      <c r="D11" s="40">
        <v>1</v>
      </c>
      <c r="E11" s="156">
        <v>0.44</v>
      </c>
      <c r="F11" s="155">
        <v>3.7000000000000005E-2</v>
      </c>
      <c r="G11" s="155">
        <v>6.9999999999999993E-3</v>
      </c>
      <c r="H11" s="155">
        <v>8.199999999999999E-2</v>
      </c>
      <c r="I11" s="156">
        <v>2.9</v>
      </c>
      <c r="J11" s="155">
        <v>7.4999999999999997E-2</v>
      </c>
      <c r="K11" s="158">
        <v>6.2</v>
      </c>
      <c r="L11" s="157">
        <v>1.1999999999999999E-3</v>
      </c>
      <c r="M11" s="157">
        <v>2.3999999999999998E-3</v>
      </c>
      <c r="N11" s="156">
        <v>1.2</v>
      </c>
      <c r="O11" s="155">
        <v>6.8000000000000005E-2</v>
      </c>
      <c r="P11" s="155">
        <v>0</v>
      </c>
      <c r="Q11" s="947"/>
      <c r="R11" s="947"/>
      <c r="S11" s="947"/>
      <c r="T11" s="947"/>
      <c r="U11" s="947"/>
    </row>
    <row r="12" spans="2:21">
      <c r="B12" s="170"/>
      <c r="C12" s="447" t="s">
        <v>64</v>
      </c>
      <c r="D12" s="10">
        <v>59.059999999999995</v>
      </c>
      <c r="E12" s="210">
        <v>107.0303</v>
      </c>
      <c r="F12" s="209">
        <v>2.0242599999999999</v>
      </c>
      <c r="G12" s="209">
        <v>8.1042899999999989</v>
      </c>
      <c r="H12" s="209">
        <v>6.0815599999999996</v>
      </c>
      <c r="I12" s="210">
        <v>54.929499999999997</v>
      </c>
      <c r="J12" s="209">
        <v>0.13442999999999999</v>
      </c>
      <c r="K12" s="212">
        <v>78.174999999999997</v>
      </c>
      <c r="L12" s="211">
        <v>2.4317000000000002E-2</v>
      </c>
      <c r="M12" s="211">
        <v>7.4826999999999991E-2</v>
      </c>
      <c r="N12" s="210">
        <v>1.6</v>
      </c>
      <c r="O12" s="209">
        <v>0.17415000000000003</v>
      </c>
      <c r="P12" s="209">
        <v>0.87835000000000008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</row>
    <row r="13" spans="2:21">
      <c r="D13" s="14"/>
      <c r="E13" s="14"/>
      <c r="F13" s="14"/>
      <c r="G13" s="14"/>
    </row>
    <row r="14" spans="2:21">
      <c r="C14" s="10"/>
      <c r="D14" s="17"/>
      <c r="E14" s="18"/>
      <c r="F14" s="17"/>
      <c r="G14" s="18"/>
      <c r="H14" s="11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3:16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</sheetData>
  <mergeCells count="1">
    <mergeCell ref="Q3:U11"/>
  </mergeCells>
  <phoneticPr fontId="1"/>
  <pageMargins left="0.7" right="0.7" top="0.75" bottom="0.75" header="0.3" footer="0.3"/>
  <pageSetup paperSize="9" scale="8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3.375" style="89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961</v>
      </c>
      <c r="C1" s="114"/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102" customFormat="1">
      <c r="A3" s="478"/>
      <c r="B3" s="150">
        <v>17021</v>
      </c>
      <c r="C3" s="288" t="s">
        <v>174</v>
      </c>
      <c r="D3" s="512">
        <v>150</v>
      </c>
      <c r="E3" s="512">
        <v>3</v>
      </c>
      <c r="F3" s="513">
        <v>0.45</v>
      </c>
      <c r="G3" s="512">
        <v>0</v>
      </c>
      <c r="H3" s="513">
        <v>0.45</v>
      </c>
      <c r="I3" s="514">
        <v>4.5</v>
      </c>
      <c r="J3" s="512">
        <v>0</v>
      </c>
      <c r="K3" s="512">
        <v>0</v>
      </c>
      <c r="L3" s="515">
        <v>1.4999999999999999E-2</v>
      </c>
      <c r="M3" s="515">
        <v>1.4999999999999999E-2</v>
      </c>
      <c r="N3" s="512">
        <v>0</v>
      </c>
      <c r="O3" s="512">
        <v>0</v>
      </c>
      <c r="P3" s="513">
        <v>0.15</v>
      </c>
      <c r="Q3" s="934"/>
      <c r="R3" s="934"/>
      <c r="S3" s="934"/>
      <c r="T3" s="934"/>
      <c r="U3" s="934"/>
    </row>
    <row r="4" spans="1:21" s="102" customFormat="1">
      <c r="A4" s="478"/>
      <c r="B4" s="150">
        <v>17012</v>
      </c>
      <c r="C4" s="288" t="s">
        <v>0</v>
      </c>
      <c r="D4" s="512">
        <v>1</v>
      </c>
      <c r="E4" s="512">
        <v>0</v>
      </c>
      <c r="F4" s="512">
        <v>0</v>
      </c>
      <c r="G4" s="512">
        <v>0</v>
      </c>
      <c r="H4" s="512">
        <v>0</v>
      </c>
      <c r="I4" s="514">
        <v>0.22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3">
        <v>0.99099999999999999</v>
      </c>
      <c r="Q4" s="938"/>
      <c r="R4" s="938"/>
      <c r="S4" s="938"/>
      <c r="T4" s="938"/>
      <c r="U4" s="938"/>
    </row>
    <row r="5" spans="1:21" s="102" customFormat="1">
      <c r="A5" s="478"/>
      <c r="B5" s="150">
        <v>17008</v>
      </c>
      <c r="C5" s="288" t="s">
        <v>170</v>
      </c>
      <c r="D5" s="512">
        <v>1.25</v>
      </c>
      <c r="E5" s="516">
        <v>0.67500000000000004</v>
      </c>
      <c r="F5" s="517">
        <v>7.1249999999999994E-2</v>
      </c>
      <c r="G5" s="517">
        <v>0</v>
      </c>
      <c r="H5" s="517">
        <v>9.7500000000000003E-2</v>
      </c>
      <c r="I5" s="516">
        <v>0.3</v>
      </c>
      <c r="J5" s="517">
        <v>1.375E-2</v>
      </c>
      <c r="K5" s="518">
        <v>0</v>
      </c>
      <c r="L5" s="519">
        <v>6.2500000000000001E-4</v>
      </c>
      <c r="M5" s="519">
        <v>1.3750000000000001E-3</v>
      </c>
      <c r="N5" s="516">
        <v>0</v>
      </c>
      <c r="O5" s="517">
        <v>0</v>
      </c>
      <c r="P5" s="517">
        <v>0.2</v>
      </c>
      <c r="Q5" s="938"/>
      <c r="R5" s="938"/>
      <c r="S5" s="938"/>
      <c r="T5" s="938"/>
      <c r="U5" s="938"/>
    </row>
    <row r="6" spans="1:21" s="102" customFormat="1">
      <c r="A6" s="478"/>
      <c r="B6" s="150">
        <v>12004</v>
      </c>
      <c r="C6" s="288" t="s">
        <v>1</v>
      </c>
      <c r="D6" s="512">
        <v>55</v>
      </c>
      <c r="E6" s="516">
        <v>83.05</v>
      </c>
      <c r="F6" s="517">
        <v>6.7649999999999997</v>
      </c>
      <c r="G6" s="517">
        <v>5.665</v>
      </c>
      <c r="H6" s="517">
        <v>0.16500000000000001</v>
      </c>
      <c r="I6" s="516">
        <v>28.05</v>
      </c>
      <c r="J6" s="517">
        <v>0.99</v>
      </c>
      <c r="K6" s="518">
        <v>82.5</v>
      </c>
      <c r="L6" s="519">
        <v>3.3000000000000002E-2</v>
      </c>
      <c r="M6" s="519">
        <v>0.23649999999999999</v>
      </c>
      <c r="N6" s="516">
        <v>0</v>
      </c>
      <c r="O6" s="517">
        <v>0</v>
      </c>
      <c r="P6" s="517">
        <v>0.22</v>
      </c>
      <c r="Q6" s="938"/>
      <c r="R6" s="938"/>
      <c r="S6" s="938"/>
      <c r="T6" s="938"/>
      <c r="U6" s="938"/>
    </row>
    <row r="7" spans="1:21" s="102" customFormat="1">
      <c r="A7" s="478"/>
      <c r="B7" s="149">
        <v>9041</v>
      </c>
      <c r="C7" s="213" t="s">
        <v>2221</v>
      </c>
      <c r="D7" s="520">
        <v>7</v>
      </c>
      <c r="E7" s="521">
        <v>1.19</v>
      </c>
      <c r="F7" s="522">
        <v>0.14000000000000001</v>
      </c>
      <c r="G7" s="522">
        <v>2.1000000000000001E-2</v>
      </c>
      <c r="H7" s="522">
        <v>0.41300000000000003</v>
      </c>
      <c r="I7" s="521">
        <v>9.1</v>
      </c>
      <c r="J7" s="522">
        <v>3.5000000000000003E-2</v>
      </c>
      <c r="K7" s="523">
        <v>7</v>
      </c>
      <c r="L7" s="524">
        <v>3.5000000000000005E-3</v>
      </c>
      <c r="M7" s="524">
        <v>5.6000000000000008E-3</v>
      </c>
      <c r="N7" s="521">
        <v>0.21</v>
      </c>
      <c r="O7" s="522">
        <v>0.40600000000000003</v>
      </c>
      <c r="P7" s="522">
        <v>4.8999999999999995E-2</v>
      </c>
      <c r="Q7" s="947"/>
      <c r="R7" s="947"/>
      <c r="S7" s="947"/>
      <c r="T7" s="947"/>
      <c r="U7" s="947"/>
    </row>
    <row r="8" spans="1:21" s="102" customFormat="1">
      <c r="A8" s="478"/>
      <c r="B8" s="150"/>
      <c r="C8" s="28" t="s">
        <v>25</v>
      </c>
      <c r="D8" s="394">
        <v>214.25</v>
      </c>
      <c r="E8" s="525">
        <v>87.914999999999992</v>
      </c>
      <c r="F8" s="526">
        <v>7.4262499999999996</v>
      </c>
      <c r="G8" s="526">
        <v>5.6859999999999999</v>
      </c>
      <c r="H8" s="526">
        <v>1.1255000000000002</v>
      </c>
      <c r="I8" s="525">
        <v>42.17</v>
      </c>
      <c r="J8" s="526">
        <v>1.0387499999999998</v>
      </c>
      <c r="K8" s="527">
        <v>89.5</v>
      </c>
      <c r="L8" s="528">
        <v>5.2125000000000005E-2</v>
      </c>
      <c r="M8" s="528">
        <v>0.25847499999999995</v>
      </c>
      <c r="N8" s="525">
        <v>0.21</v>
      </c>
      <c r="O8" s="526">
        <v>0.40600000000000003</v>
      </c>
      <c r="P8" s="526">
        <v>1.6099999999999999</v>
      </c>
      <c r="Q8" s="10">
        <v>0</v>
      </c>
      <c r="R8" s="10">
        <v>1</v>
      </c>
      <c r="S8" s="265">
        <v>0</v>
      </c>
      <c r="T8" s="265">
        <v>0</v>
      </c>
      <c r="U8" s="265">
        <v>0</v>
      </c>
    </row>
    <row r="9" spans="1:21">
      <c r="C9" s="204"/>
      <c r="D9" s="90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</row>
    <row r="10" spans="1:21">
      <c r="C10" s="204"/>
      <c r="D10" s="90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</row>
    <row r="11" spans="1:21">
      <c r="C11" s="204"/>
      <c r="D11" s="90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</row>
    <row r="12" spans="1:21">
      <c r="C12" s="204"/>
      <c r="D12" s="90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</row>
    <row r="13" spans="1:21">
      <c r="C13" s="204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1:21"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4.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1218</v>
      </c>
    </row>
    <row r="2" spans="2:21" ht="27" customHeight="1">
      <c r="B2" s="19" t="s">
        <v>922</v>
      </c>
      <c r="C2" s="19" t="s">
        <v>923</v>
      </c>
      <c r="D2" s="20" t="s">
        <v>1217</v>
      </c>
      <c r="E2" s="20" t="s">
        <v>924</v>
      </c>
      <c r="F2" s="20" t="s">
        <v>1216</v>
      </c>
      <c r="G2" s="20" t="s">
        <v>1215</v>
      </c>
      <c r="H2" s="20" t="s">
        <v>1214</v>
      </c>
      <c r="I2" s="20" t="s">
        <v>925</v>
      </c>
      <c r="J2" s="20" t="s">
        <v>926</v>
      </c>
      <c r="K2" s="20" t="s">
        <v>927</v>
      </c>
      <c r="L2" s="20" t="s">
        <v>1213</v>
      </c>
      <c r="M2" s="20" t="s">
        <v>1212</v>
      </c>
      <c r="N2" s="20" t="s">
        <v>928</v>
      </c>
      <c r="O2" s="20" t="s">
        <v>1211</v>
      </c>
      <c r="P2" s="20" t="s">
        <v>1210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6214</v>
      </c>
      <c r="C3" s="572" t="s">
        <v>2352</v>
      </c>
      <c r="D3" s="441">
        <v>40</v>
      </c>
      <c r="E3" s="248">
        <f ca="1">'[2]6'!E$230*$F3/100</f>
        <v>14.8</v>
      </c>
      <c r="F3" s="462">
        <f ca="1">'[2]6'!G$230*$F3/100</f>
        <v>0.24</v>
      </c>
      <c r="G3" s="462">
        <f ca="1">'[2]6'!I$230*$F3/100</f>
        <v>0.04</v>
      </c>
      <c r="H3" s="462">
        <f ca="1">'[2]6'!K$230*$F3/100</f>
        <v>3.6</v>
      </c>
      <c r="I3" s="248">
        <f ca="1">'[2]6'!O$230*$F3/100</f>
        <v>10.8</v>
      </c>
      <c r="J3" s="471">
        <f ca="1">'[2]6'!R$230*$F3/100</f>
        <v>0.08</v>
      </c>
      <c r="K3" s="472">
        <f ca="1">'[2]6'!AE$230*$F3/100</f>
        <v>272</v>
      </c>
      <c r="L3" s="473">
        <f ca="1">'[2]6'!AM$230*$F3/100</f>
        <v>1.6E-2</v>
      </c>
      <c r="M3" s="474">
        <f ca="1">'[2]6'!AN$230*$F3/100</f>
        <v>1.6E-2</v>
      </c>
      <c r="N3" s="472">
        <f ca="1">'[2]6'!AV$230*$F3/100</f>
        <v>1.6</v>
      </c>
      <c r="O3" s="475">
        <f ca="1">'[2]6'!BC$230*$F3/100</f>
        <v>1</v>
      </c>
      <c r="P3" s="475">
        <f ca="1">'[2]6'!BD$230*$F3/100</f>
        <v>0.04</v>
      </c>
      <c r="Q3" s="938"/>
      <c r="R3" s="938"/>
      <c r="S3" s="938"/>
      <c r="T3" s="938"/>
      <c r="U3" s="938"/>
    </row>
    <row r="4" spans="2:21">
      <c r="B4" s="441">
        <v>6153</v>
      </c>
      <c r="C4" s="572" t="s">
        <v>16</v>
      </c>
      <c r="D4" s="441">
        <v>20</v>
      </c>
      <c r="E4" s="248">
        <f ca="1">'[2]6'!E$163*$F4/100</f>
        <v>7.4</v>
      </c>
      <c r="F4" s="462">
        <f ca="1">'[2]6'!G$163*$F4/100</f>
        <v>0.2</v>
      </c>
      <c r="G4" s="462">
        <f ca="1">'[2]6'!I$163*$F4/100</f>
        <v>0.02</v>
      </c>
      <c r="H4" s="462">
        <f ca="1">'[2]6'!K$163*$F4/100</f>
        <v>1.76</v>
      </c>
      <c r="I4" s="248">
        <f ca="1">'[2]6'!O$163*$F4/100</f>
        <v>4.2</v>
      </c>
      <c r="J4" s="471">
        <f ca="1">'[2]6'!R$163*$F4/100</f>
        <v>0.04</v>
      </c>
      <c r="K4" s="472">
        <f ca="1">'[2]6'!AE$163*$F4/100</f>
        <v>0</v>
      </c>
      <c r="L4" s="473">
        <f ca="1">'[2]6'!AM$163*$F4/100</f>
        <v>6.0000000000000001E-3</v>
      </c>
      <c r="M4" s="474">
        <f ca="1">'[2]6'!AN$163*$F4/100</f>
        <v>2E-3</v>
      </c>
      <c r="N4" s="472">
        <f ca="1">'[2]6'!AV$163*$F4/100</f>
        <v>1.6</v>
      </c>
      <c r="O4" s="475">
        <f ca="1">'[2]6'!BC$163*$F4/100</f>
        <v>0.32</v>
      </c>
      <c r="P4" s="475">
        <f ca="1">'[2]6'!BD$163*$F4/100</f>
        <v>0</v>
      </c>
      <c r="Q4" s="938"/>
      <c r="R4" s="938"/>
      <c r="S4" s="938"/>
      <c r="T4" s="938"/>
      <c r="U4" s="938"/>
    </row>
    <row r="5" spans="2:21">
      <c r="B5" s="441">
        <v>14018</v>
      </c>
      <c r="C5" s="572" t="s">
        <v>45</v>
      </c>
      <c r="D5" s="441">
        <v>2.5</v>
      </c>
      <c r="E5" s="248">
        <f ca="1">'[2]14'!E$22*$F5/100</f>
        <v>19.074999999999999</v>
      </c>
      <c r="F5" s="462">
        <f ca="1">'[2]14'!G$22*$F5/100</f>
        <v>1.2500000000000001E-2</v>
      </c>
      <c r="G5" s="462">
        <f ca="1">'[2]14'!I$22*$F5/100</f>
        <v>2.0750000000000002</v>
      </c>
      <c r="H5" s="462">
        <f ca="1">'[2]14'!K$22*$F5/100</f>
        <v>5.0000000000000001E-3</v>
      </c>
      <c r="I5" s="248">
        <f ca="1">'[2]14'!O$22*$F5/100</f>
        <v>0.35</v>
      </c>
      <c r="J5" s="471">
        <f ca="1">'[2]14'!R$22*$F5/100</f>
        <v>0.01</v>
      </c>
      <c r="K5" s="472">
        <f ca="1">'[2]14'!AE$22*$F5/100</f>
        <v>19.75</v>
      </c>
      <c r="L5" s="473">
        <f ca="1">'[2]14'!AM$22*$F5/100</f>
        <v>0</v>
      </c>
      <c r="M5" s="474">
        <f ca="1">'[2]14'!AN$22*$F5/100</f>
        <v>7.5000000000000002E-4</v>
      </c>
      <c r="N5" s="472">
        <f ca="1">'[2]14'!AV$22*$F5/100</f>
        <v>0</v>
      </c>
      <c r="O5" s="475">
        <f ca="1">'[2]14'!BC$22*$F5/100</f>
        <v>0</v>
      </c>
      <c r="P5" s="475">
        <f ca="1">'[2]14'!BD$22*$F5/100</f>
        <v>0</v>
      </c>
      <c r="Q5" s="938"/>
      <c r="R5" s="938"/>
      <c r="S5" s="938"/>
      <c r="T5" s="938"/>
      <c r="U5" s="938"/>
    </row>
    <row r="6" spans="2:21">
      <c r="B6" s="441">
        <v>17027</v>
      </c>
      <c r="C6" s="572" t="s">
        <v>53</v>
      </c>
      <c r="D6" s="441">
        <v>1.7</v>
      </c>
      <c r="E6" s="248">
        <f ca="1">'[2]17'!E$29*$F6/100</f>
        <v>3.9950000000000001</v>
      </c>
      <c r="F6" s="462">
        <f ca="1">'[2]17'!G$29*$F6/100</f>
        <v>0.11900000000000001</v>
      </c>
      <c r="G6" s="462">
        <f ca="1">'[2]17'!I$29*$F6/100</f>
        <v>7.3099999999999998E-2</v>
      </c>
      <c r="H6" s="462">
        <f ca="1">'[2]17'!K$29*$F6/100</f>
        <v>0.71570000000000011</v>
      </c>
      <c r="I6" s="248">
        <f ca="1">'[2]17'!O$29*$F6/100</f>
        <v>0.44199999999999995</v>
      </c>
      <c r="J6" s="471">
        <f ca="1">'[2]17'!R$29*$F6/100</f>
        <v>6.8000000000000005E-3</v>
      </c>
      <c r="K6" s="472">
        <f ca="1">'[2]17'!AE$29*$F6/100</f>
        <v>0</v>
      </c>
      <c r="L6" s="473">
        <f ca="1">'[2]17'!AM$29*$F6/100</f>
        <v>5.0999999999999993E-4</v>
      </c>
      <c r="M6" s="474">
        <f ca="1">'[2]17'!AN$29*$F6/100</f>
        <v>1.3600000000000001E-3</v>
      </c>
      <c r="N6" s="472">
        <f ca="1">'[2]17'!AV$29*$F6/100</f>
        <v>0</v>
      </c>
      <c r="O6" s="475">
        <f ca="1">'[2]17'!BC$29*$F6/100</f>
        <v>5.1000000000000004E-3</v>
      </c>
      <c r="P6" s="475">
        <f ca="1">'[2]17'!BD$29*$F6/100</f>
        <v>0.73439999999999994</v>
      </c>
      <c r="Q6" s="938"/>
      <c r="R6" s="938"/>
      <c r="S6" s="938"/>
      <c r="T6" s="938"/>
      <c r="U6" s="938"/>
    </row>
    <row r="7" spans="2:21">
      <c r="B7" s="441">
        <v>1083</v>
      </c>
      <c r="C7" s="572" t="s">
        <v>39</v>
      </c>
      <c r="D7" s="441">
        <v>5</v>
      </c>
      <c r="E7" s="248">
        <f ca="1">'[2]1'!E$79*$F7/100</f>
        <v>17.8</v>
      </c>
      <c r="F7" s="462">
        <f ca="1">'[2]1'!G$79*$F7/100</f>
        <v>0.30499999999999999</v>
      </c>
      <c r="G7" s="462">
        <f ca="1">'[2]1'!I$79*$F7/100</f>
        <v>4.4999999999999998E-2</v>
      </c>
      <c r="H7" s="462">
        <f ca="1">'[2]1'!K$79*$F7/100</f>
        <v>3.855</v>
      </c>
      <c r="I7" s="248">
        <f ca="1">'[2]1'!O$79*$F7/100</f>
        <v>0.25</v>
      </c>
      <c r="J7" s="471">
        <f ca="1">'[2]1'!R$79*$F7/100</f>
        <v>0.04</v>
      </c>
      <c r="K7" s="472">
        <f ca="1">'[2]1'!AE$79*$F7/100</f>
        <v>0</v>
      </c>
      <c r="L7" s="473">
        <f ca="1">'[2]1'!AM$79*$F7/100</f>
        <v>4.0000000000000001E-3</v>
      </c>
      <c r="M7" s="474">
        <f ca="1">'[2]1'!AN$79*$F7/100</f>
        <v>1E-3</v>
      </c>
      <c r="N7" s="472">
        <f ca="1">'[2]1'!AV$79*$F7/100</f>
        <v>0</v>
      </c>
      <c r="O7" s="475">
        <f ca="1">'[2]1'!BC$79*$F7/100</f>
        <v>2.5000000000000001E-2</v>
      </c>
      <c r="P7" s="475">
        <f ca="1">'[2]1'!BD$79*$F7/100</f>
        <v>0</v>
      </c>
      <c r="Q7" s="938"/>
      <c r="R7" s="938"/>
      <c r="S7" s="938"/>
      <c r="T7" s="938"/>
      <c r="U7" s="938"/>
    </row>
    <row r="8" spans="2:21">
      <c r="B8" s="441">
        <v>13003</v>
      </c>
      <c r="C8" s="572" t="s">
        <v>42</v>
      </c>
      <c r="D8" s="441">
        <v>50</v>
      </c>
      <c r="E8" s="248">
        <f ca="1">'[2]13'!E$4*$F8/100</f>
        <v>33.5</v>
      </c>
      <c r="F8" s="462">
        <f ca="1">'[2]13'!G$4*$F8/100</f>
        <v>1.65</v>
      </c>
      <c r="G8" s="462">
        <f ca="1">'[2]13'!I$4*$F8/100</f>
        <v>1.9</v>
      </c>
      <c r="H8" s="462">
        <f ca="1">'[2]13'!K$4*$F8/100</f>
        <v>2.4</v>
      </c>
      <c r="I8" s="248">
        <f ca="1">'[2]13'!O$4*$F8/100</f>
        <v>55</v>
      </c>
      <c r="J8" s="471">
        <f ca="1">'[2]13'!R$4*$F8/100</f>
        <v>0</v>
      </c>
      <c r="K8" s="472">
        <f ca="1">'[2]13'!AE$4*$F8/100</f>
        <v>19</v>
      </c>
      <c r="L8" s="473">
        <f ca="1">'[2]13'!AM$4*$F8/100</f>
        <v>0.02</v>
      </c>
      <c r="M8" s="474">
        <f ca="1">'[2]13'!AN$4*$F8/100</f>
        <v>7.4999999999999997E-2</v>
      </c>
      <c r="N8" s="472">
        <f ca="1">'[2]13'!AV$4*$F8/100</f>
        <v>0.5</v>
      </c>
      <c r="O8" s="475">
        <f ca="1">'[2]13'!BC$4*$F8/100</f>
        <v>0</v>
      </c>
      <c r="P8" s="475">
        <f ca="1">'[2]13'!BD$4*$F8/100</f>
        <v>0.05</v>
      </c>
      <c r="Q8" s="938"/>
      <c r="R8" s="938"/>
      <c r="S8" s="938"/>
      <c r="T8" s="938"/>
      <c r="U8" s="938"/>
    </row>
    <row r="9" spans="2:21">
      <c r="B9" s="441">
        <v>13014</v>
      </c>
      <c r="C9" s="572" t="s">
        <v>2354</v>
      </c>
      <c r="D9" s="441">
        <v>10</v>
      </c>
      <c r="E9" s="248">
        <f ca="1">'[2]13'!E$15*$F9/100</f>
        <v>43.3</v>
      </c>
      <c r="F9" s="462">
        <f ca="1">'[2]13'!G$15*$F9/100</f>
        <v>0.2</v>
      </c>
      <c r="G9" s="462">
        <f ca="1">'[2]13'!I$15*$F9/100</f>
        <v>4.5</v>
      </c>
      <c r="H9" s="462">
        <f ca="1">'[2]13'!K$15*$F9/100</f>
        <v>0.31</v>
      </c>
      <c r="I9" s="248">
        <f ca="1">'[2]13'!O$15*$F9/100</f>
        <v>6</v>
      </c>
      <c r="J9" s="471">
        <f ca="1">'[2]13'!R$15*$F9/100</f>
        <v>0.01</v>
      </c>
      <c r="K9" s="472">
        <f ca="1">'[2]13'!AE$15*$F9/100</f>
        <v>39</v>
      </c>
      <c r="L9" s="473">
        <f ca="1">'[2]13'!AM$15*$F9/100</f>
        <v>2E-3</v>
      </c>
      <c r="M9" s="474">
        <f ca="1">'[2]13'!AN$15*$F9/100</f>
        <v>8.9999999999999993E-3</v>
      </c>
      <c r="N9" s="472">
        <f ca="1">'[2]13'!AV$15*$F9/100</f>
        <v>0</v>
      </c>
      <c r="O9" s="475">
        <f ca="1">'[2]13'!BC$15*$F9/100</f>
        <v>0</v>
      </c>
      <c r="P9" s="475">
        <f ca="1">'[2]13'!BD$15*$F9/100</f>
        <v>0.01</v>
      </c>
      <c r="Q9" s="938"/>
      <c r="R9" s="938"/>
      <c r="S9" s="938"/>
      <c r="T9" s="938"/>
      <c r="U9" s="938"/>
    </row>
    <row r="10" spans="2:21">
      <c r="B10" s="571">
        <v>17012</v>
      </c>
      <c r="C10" s="573" t="s">
        <v>0</v>
      </c>
      <c r="D10" s="571">
        <v>0.5</v>
      </c>
      <c r="E10" s="267">
        <f ca="1">'[2]17'!E$13*$F10/100</f>
        <v>0</v>
      </c>
      <c r="F10" s="268">
        <f ca="1">'[2]17'!G$13*$F10/100</f>
        <v>0</v>
      </c>
      <c r="G10" s="268">
        <f ca="1">'[2]17'!I$13*$F10/100</f>
        <v>0</v>
      </c>
      <c r="H10" s="268">
        <f ca="1">'[2]17'!K$13*$F10/100</f>
        <v>0</v>
      </c>
      <c r="I10" s="267">
        <f ca="1">'[2]17'!O$13*$F10/100</f>
        <v>0.11</v>
      </c>
      <c r="J10" s="268">
        <f ca="1">'[2]17'!R$13*$F10/100</f>
        <v>0</v>
      </c>
      <c r="K10" s="270">
        <f ca="1">'[2]17'!AE$13*$F10/100</f>
        <v>0</v>
      </c>
      <c r="L10" s="271">
        <f ca="1">'[2]17'!AM$13*$F10/100</f>
        <v>0</v>
      </c>
      <c r="M10" s="272">
        <f ca="1">'[2]17'!AN$13*$F10/100</f>
        <v>0</v>
      </c>
      <c r="N10" s="270">
        <f ca="1">'[2]17'!AV$13*$F10/100</f>
        <v>0</v>
      </c>
      <c r="O10" s="273">
        <f ca="1">'[2]17'!BC$13*$F10/100</f>
        <v>0</v>
      </c>
      <c r="P10" s="273">
        <f ca="1">'[2]17'!BD$13*$F10/100</f>
        <v>0.4955</v>
      </c>
      <c r="Q10" s="947"/>
      <c r="R10" s="947"/>
      <c r="S10" s="947"/>
      <c r="T10" s="947"/>
      <c r="U10" s="947"/>
    </row>
    <row r="11" spans="2:21">
      <c r="B11" s="165"/>
      <c r="C11" s="165" t="s">
        <v>12</v>
      </c>
      <c r="D11" s="441">
        <f t="shared" ref="D11:P11" si="0">SUM(D3:D10)</f>
        <v>129.69999999999999</v>
      </c>
      <c r="E11" s="248">
        <f t="shared" ca="1" si="0"/>
        <v>139.87</v>
      </c>
      <c r="F11" s="462">
        <f t="shared" ca="1" si="0"/>
        <v>2.7265000000000001</v>
      </c>
      <c r="G11" s="462">
        <f t="shared" ca="1" si="0"/>
        <v>8.6531000000000002</v>
      </c>
      <c r="H11" s="462">
        <f t="shared" ca="1" si="0"/>
        <v>12.645700000000001</v>
      </c>
      <c r="I11" s="248">
        <f t="shared" ca="1" si="0"/>
        <v>77.152000000000001</v>
      </c>
      <c r="J11" s="471">
        <f t="shared" ca="1" si="0"/>
        <v>0.18680000000000002</v>
      </c>
      <c r="K11" s="472">
        <f t="shared" ca="1" si="0"/>
        <v>349.75</v>
      </c>
      <c r="L11" s="473">
        <f t="shared" ca="1" si="0"/>
        <v>4.8509999999999998E-2</v>
      </c>
      <c r="M11" s="474">
        <f t="shared" ca="1" si="0"/>
        <v>0.10511</v>
      </c>
      <c r="N11" s="472">
        <f t="shared" ca="1" si="0"/>
        <v>3.7</v>
      </c>
      <c r="O11" s="475">
        <f t="shared" ca="1" si="0"/>
        <v>1.3501000000000001</v>
      </c>
      <c r="P11" s="475">
        <f t="shared" ca="1" si="0"/>
        <v>1.3299000000000001</v>
      </c>
      <c r="Q11" s="10">
        <v>0</v>
      </c>
      <c r="R11" s="10">
        <v>0</v>
      </c>
      <c r="S11" s="10">
        <v>1</v>
      </c>
      <c r="T11" s="10">
        <v>0</v>
      </c>
      <c r="U11" s="10">
        <v>0</v>
      </c>
    </row>
    <row r="12" spans="2:21">
      <c r="D12" s="14"/>
      <c r="E12" s="14"/>
      <c r="F12" s="14"/>
      <c r="G12" s="14"/>
    </row>
    <row r="13" spans="2:21">
      <c r="C13" s="10"/>
      <c r="D13" s="17"/>
      <c r="E13" s="18"/>
      <c r="F13" s="17"/>
      <c r="G13" s="18"/>
      <c r="H13" s="11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3:16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</sheetData>
  <mergeCells count="1">
    <mergeCell ref="Q3:U10"/>
  </mergeCells>
  <phoneticPr fontId="1"/>
  <pageMargins left="0.7" right="0.7" top="0.75" bottom="0.75" header="0.3" footer="0.3"/>
  <pageSetup paperSize="9" scale="78" orientation="landscape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"/>
  <sheetViews>
    <sheetView workbookViewId="0"/>
  </sheetViews>
  <sheetFormatPr defaultRowHeight="13.5"/>
  <cols>
    <col min="1" max="1" width="3.875" style="478" customWidth="1"/>
    <col min="2" max="2" width="12.625" customWidth="1"/>
    <col min="3" max="3" width="31.75" customWidth="1"/>
    <col min="4" max="16" width="11.125" customWidth="1"/>
  </cols>
  <sheetData>
    <row r="1" spans="2:21" s="478" customFormat="1">
      <c r="B1" s="478" t="s">
        <v>1981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6179</v>
      </c>
      <c r="C3" s="478" t="s">
        <v>2358</v>
      </c>
      <c r="D3" s="10">
        <v>40</v>
      </c>
      <c r="E3" s="461">
        <v>33.6</v>
      </c>
      <c r="F3" s="462">
        <v>0.68</v>
      </c>
      <c r="G3" s="462">
        <v>0.2</v>
      </c>
      <c r="H3" s="462">
        <v>7.44</v>
      </c>
      <c r="I3" s="461">
        <v>0.8</v>
      </c>
      <c r="J3" s="471">
        <v>0.16</v>
      </c>
      <c r="K3" s="472">
        <v>1.6</v>
      </c>
      <c r="L3" s="473">
        <v>8.0000000000000002E-3</v>
      </c>
      <c r="M3" s="474">
        <v>0.02</v>
      </c>
      <c r="N3" s="472">
        <v>1.2</v>
      </c>
      <c r="O3" s="475">
        <v>0.72</v>
      </c>
      <c r="P3" s="475">
        <v>0.28000000000000003</v>
      </c>
      <c r="Q3" s="980"/>
      <c r="R3" s="980"/>
      <c r="S3" s="980"/>
      <c r="T3" s="980"/>
      <c r="U3" s="980"/>
    </row>
    <row r="4" spans="2:21">
      <c r="B4" s="195">
        <v>14017</v>
      </c>
      <c r="C4" s="478" t="s">
        <v>40</v>
      </c>
      <c r="D4" s="10">
        <v>5</v>
      </c>
      <c r="E4" s="461">
        <v>37.25</v>
      </c>
      <c r="F4" s="462">
        <v>0.03</v>
      </c>
      <c r="G4" s="462">
        <v>4.05</v>
      </c>
      <c r="H4" s="462">
        <v>0.01</v>
      </c>
      <c r="I4" s="461">
        <v>0.75</v>
      </c>
      <c r="J4" s="471">
        <v>5.0000000000000001E-3</v>
      </c>
      <c r="K4" s="472">
        <v>25.5</v>
      </c>
      <c r="L4" s="473">
        <v>5.0000000000000001E-4</v>
      </c>
      <c r="M4" s="474">
        <v>1.5E-3</v>
      </c>
      <c r="N4" s="472">
        <v>0</v>
      </c>
      <c r="O4" s="475">
        <v>0</v>
      </c>
      <c r="P4" s="475">
        <v>9.5000000000000001E-2</v>
      </c>
      <c r="Q4" s="972"/>
      <c r="R4" s="972"/>
      <c r="S4" s="972"/>
      <c r="T4" s="972"/>
      <c r="U4" s="972"/>
    </row>
    <row r="5" spans="2:21">
      <c r="B5" s="195">
        <v>1015</v>
      </c>
      <c r="C5" s="478" t="s">
        <v>17</v>
      </c>
      <c r="D5" s="10">
        <v>5</v>
      </c>
      <c r="E5" s="461">
        <v>18.399999999999999</v>
      </c>
      <c r="F5" s="462">
        <v>0.4</v>
      </c>
      <c r="G5" s="462">
        <v>8.5000000000000006E-2</v>
      </c>
      <c r="H5" s="462">
        <v>3.7949999999999999</v>
      </c>
      <c r="I5" s="461">
        <v>1.1499999999999999</v>
      </c>
      <c r="J5" s="471">
        <v>0.03</v>
      </c>
      <c r="K5" s="472">
        <v>0</v>
      </c>
      <c r="L5" s="473">
        <v>6.5000000000000006E-3</v>
      </c>
      <c r="M5" s="474">
        <v>2E-3</v>
      </c>
      <c r="N5" s="472">
        <v>0</v>
      </c>
      <c r="O5" s="475">
        <v>0.125</v>
      </c>
      <c r="P5" s="475">
        <v>0</v>
      </c>
      <c r="Q5" s="972"/>
      <c r="R5" s="972"/>
      <c r="S5" s="972"/>
      <c r="T5" s="972"/>
      <c r="U5" s="972"/>
    </row>
    <row r="6" spans="2:21">
      <c r="B6" s="195">
        <v>13003</v>
      </c>
      <c r="C6" s="478" t="s">
        <v>42</v>
      </c>
      <c r="D6" s="10">
        <v>40</v>
      </c>
      <c r="E6" s="461">
        <v>26.8</v>
      </c>
      <c r="F6" s="462">
        <v>1.32</v>
      </c>
      <c r="G6" s="462">
        <v>1.52</v>
      </c>
      <c r="H6" s="462">
        <v>1.92</v>
      </c>
      <c r="I6" s="461">
        <v>44</v>
      </c>
      <c r="J6" s="471">
        <v>0</v>
      </c>
      <c r="K6" s="472">
        <v>15.2</v>
      </c>
      <c r="L6" s="473">
        <v>1.6E-2</v>
      </c>
      <c r="M6" s="474">
        <v>0.06</v>
      </c>
      <c r="N6" s="472">
        <v>0.4</v>
      </c>
      <c r="O6" s="475">
        <v>0</v>
      </c>
      <c r="P6" s="475">
        <v>0.04</v>
      </c>
      <c r="Q6" s="972"/>
      <c r="R6" s="972"/>
      <c r="S6" s="972"/>
      <c r="T6" s="972"/>
      <c r="U6" s="972"/>
    </row>
    <row r="7" spans="2:21">
      <c r="B7" s="195">
        <v>17026</v>
      </c>
      <c r="C7" s="478" t="s">
        <v>51</v>
      </c>
      <c r="D7" s="10">
        <v>50</v>
      </c>
      <c r="E7" s="461">
        <v>3</v>
      </c>
      <c r="F7" s="462">
        <v>0.65</v>
      </c>
      <c r="G7" s="462">
        <v>0</v>
      </c>
      <c r="H7" s="462">
        <v>0.15</v>
      </c>
      <c r="I7" s="461">
        <v>2.5</v>
      </c>
      <c r="J7" s="471">
        <v>0.05</v>
      </c>
      <c r="K7" s="472">
        <v>0</v>
      </c>
      <c r="L7" s="473">
        <v>0.01</v>
      </c>
      <c r="M7" s="474">
        <v>2.5000000000000001E-2</v>
      </c>
      <c r="N7" s="472">
        <v>0</v>
      </c>
      <c r="O7" s="475">
        <v>0</v>
      </c>
      <c r="P7" s="475">
        <v>0.25</v>
      </c>
      <c r="Q7" s="972"/>
      <c r="R7" s="972"/>
      <c r="S7" s="972"/>
      <c r="T7" s="972"/>
      <c r="U7" s="972"/>
    </row>
    <row r="8" spans="2:21">
      <c r="B8" s="195">
        <v>17012</v>
      </c>
      <c r="C8" s="478" t="s">
        <v>0</v>
      </c>
      <c r="D8" s="10">
        <v>0.5</v>
      </c>
      <c r="E8" s="461">
        <v>0</v>
      </c>
      <c r="F8" s="462">
        <v>0</v>
      </c>
      <c r="G8" s="462">
        <v>0</v>
      </c>
      <c r="H8" s="462">
        <v>0</v>
      </c>
      <c r="I8" s="461">
        <v>0.11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0.4955</v>
      </c>
      <c r="Q8" s="972"/>
      <c r="R8" s="972"/>
      <c r="S8" s="972"/>
      <c r="T8" s="972"/>
      <c r="U8" s="972"/>
    </row>
    <row r="9" spans="2:21">
      <c r="B9" s="195">
        <v>13014</v>
      </c>
      <c r="C9" s="478" t="s">
        <v>2354</v>
      </c>
      <c r="D9" s="10">
        <v>12</v>
      </c>
      <c r="E9" s="461">
        <v>51.96</v>
      </c>
      <c r="F9" s="462">
        <v>0.24</v>
      </c>
      <c r="G9" s="462">
        <v>5.4</v>
      </c>
      <c r="H9" s="462">
        <v>0.37200000000000005</v>
      </c>
      <c r="I9" s="461">
        <v>7.2</v>
      </c>
      <c r="J9" s="471">
        <v>1.2000000000000002E-2</v>
      </c>
      <c r="K9" s="472">
        <v>46.8</v>
      </c>
      <c r="L9" s="473">
        <v>2.3999999999999998E-3</v>
      </c>
      <c r="M9" s="474">
        <v>1.0800000000000001E-2</v>
      </c>
      <c r="N9" s="472">
        <v>0</v>
      </c>
      <c r="O9" s="475">
        <v>0</v>
      </c>
      <c r="P9" s="475">
        <v>1.2000000000000002E-2</v>
      </c>
      <c r="Q9" s="972"/>
      <c r="R9" s="972"/>
      <c r="S9" s="972"/>
      <c r="T9" s="972"/>
      <c r="U9" s="972"/>
    </row>
    <row r="10" spans="2:21">
      <c r="B10" s="195">
        <v>17078</v>
      </c>
      <c r="C10" s="478" t="s">
        <v>812</v>
      </c>
      <c r="D10" s="10">
        <v>0.25</v>
      </c>
      <c r="E10" s="461">
        <v>0.85250000000000004</v>
      </c>
      <c r="F10" s="462">
        <v>7.1749999999999994E-2</v>
      </c>
      <c r="G10" s="462">
        <v>5.5000000000000005E-3</v>
      </c>
      <c r="H10" s="462">
        <v>0.129</v>
      </c>
      <c r="I10" s="461">
        <v>3.25</v>
      </c>
      <c r="J10" s="471">
        <v>4.3749999999999997E-2</v>
      </c>
      <c r="K10" s="472">
        <v>5.75</v>
      </c>
      <c r="L10" s="473">
        <v>2.225E-3</v>
      </c>
      <c r="M10" s="474">
        <v>5.0499999999999998E-3</v>
      </c>
      <c r="N10" s="472">
        <v>2.0499999999999998</v>
      </c>
      <c r="O10" s="475">
        <v>0</v>
      </c>
      <c r="P10" s="475">
        <v>5.5000000000000005E-3</v>
      </c>
      <c r="Q10" s="973"/>
      <c r="R10" s="973"/>
      <c r="S10" s="973"/>
      <c r="T10" s="973"/>
      <c r="U10" s="973"/>
    </row>
    <row r="11" spans="2:21">
      <c r="B11" s="244"/>
      <c r="C11" s="28" t="s">
        <v>1982</v>
      </c>
      <c r="D11" s="265">
        <v>152.75</v>
      </c>
      <c r="E11" s="463">
        <v>171.86249999999998</v>
      </c>
      <c r="F11" s="464">
        <v>3.3917500000000005</v>
      </c>
      <c r="G11" s="464">
        <v>11.2605</v>
      </c>
      <c r="H11" s="464">
        <v>13.816000000000001</v>
      </c>
      <c r="I11" s="463">
        <v>59.760000000000005</v>
      </c>
      <c r="J11" s="464">
        <v>0.30075000000000002</v>
      </c>
      <c r="K11" s="465">
        <v>94.85</v>
      </c>
      <c r="L11" s="466">
        <v>4.5624999999999999E-2</v>
      </c>
      <c r="M11" s="467">
        <v>0.12434999999999999</v>
      </c>
      <c r="N11" s="465">
        <v>3.65</v>
      </c>
      <c r="O11" s="468">
        <v>0.84499999999999997</v>
      </c>
      <c r="P11" s="468">
        <v>1.1780000000000002</v>
      </c>
      <c r="Q11" s="264">
        <v>0</v>
      </c>
      <c r="R11" s="264">
        <v>0</v>
      </c>
      <c r="S11" s="264">
        <v>0</v>
      </c>
      <c r="T11" s="264">
        <v>0</v>
      </c>
      <c r="U11" s="264">
        <v>0</v>
      </c>
    </row>
  </sheetData>
  <mergeCells count="1">
    <mergeCell ref="Q3:U10"/>
  </mergeCells>
  <phoneticPr fontId="1"/>
  <pageMargins left="0.7" right="0.7" top="0.75" bottom="0.75" header="0.3" footer="0.3"/>
  <pageSetup paperSize="9" scale="65" orientation="landscape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4.75" style="478" customWidth="1"/>
    <col min="4" max="16" width="11.125" style="478" customWidth="1"/>
    <col min="17" max="16384" width="9" style="478"/>
  </cols>
  <sheetData>
    <row r="1" spans="2:21">
      <c r="B1" s="196" t="s">
        <v>1219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6048</v>
      </c>
      <c r="C3" s="29" t="s">
        <v>218</v>
      </c>
      <c r="D3" s="10">
        <v>50</v>
      </c>
      <c r="E3" s="461">
        <v>45.5</v>
      </c>
      <c r="F3" s="462">
        <v>0.95</v>
      </c>
      <c r="G3" s="462">
        <v>0.15</v>
      </c>
      <c r="H3" s="462">
        <v>10.3</v>
      </c>
      <c r="I3" s="461">
        <v>7.5</v>
      </c>
      <c r="J3" s="471">
        <v>0.25</v>
      </c>
      <c r="K3" s="472">
        <v>165</v>
      </c>
      <c r="L3" s="473">
        <v>3.5000000000000003E-2</v>
      </c>
      <c r="M3" s="474">
        <v>4.4999999999999998E-2</v>
      </c>
      <c r="N3" s="472">
        <v>21.5</v>
      </c>
      <c r="O3" s="475">
        <v>1.75</v>
      </c>
      <c r="P3" s="475">
        <v>0</v>
      </c>
      <c r="Q3" s="934"/>
      <c r="R3" s="934"/>
      <c r="S3" s="934"/>
      <c r="T3" s="934"/>
      <c r="U3" s="934"/>
    </row>
    <row r="4" spans="2:21">
      <c r="B4" s="195">
        <v>6153</v>
      </c>
      <c r="C4" s="29" t="s">
        <v>16</v>
      </c>
      <c r="D4" s="10">
        <v>17</v>
      </c>
      <c r="E4" s="461">
        <v>6.29</v>
      </c>
      <c r="F4" s="462">
        <v>0.17</v>
      </c>
      <c r="G4" s="462">
        <v>1.7000000000000001E-2</v>
      </c>
      <c r="H4" s="462">
        <v>1.4960000000000002</v>
      </c>
      <c r="I4" s="461">
        <v>3.57</v>
      </c>
      <c r="J4" s="471">
        <v>3.4000000000000002E-2</v>
      </c>
      <c r="K4" s="472">
        <v>0</v>
      </c>
      <c r="L4" s="473">
        <v>5.1000000000000004E-3</v>
      </c>
      <c r="M4" s="474">
        <v>1.7000000000000001E-3</v>
      </c>
      <c r="N4" s="472">
        <v>1.36</v>
      </c>
      <c r="O4" s="475">
        <v>0.27200000000000002</v>
      </c>
      <c r="P4" s="475">
        <v>0</v>
      </c>
      <c r="Q4" s="938"/>
      <c r="R4" s="938"/>
      <c r="S4" s="938"/>
      <c r="T4" s="938"/>
      <c r="U4" s="938"/>
    </row>
    <row r="5" spans="2:21">
      <c r="B5" s="195">
        <v>14017</v>
      </c>
      <c r="C5" s="29" t="s">
        <v>40</v>
      </c>
      <c r="D5" s="10">
        <v>5</v>
      </c>
      <c r="E5" s="461">
        <v>37.25</v>
      </c>
      <c r="F5" s="462">
        <v>0.03</v>
      </c>
      <c r="G5" s="462">
        <v>4.05</v>
      </c>
      <c r="H5" s="462">
        <v>0.01</v>
      </c>
      <c r="I5" s="461">
        <v>0.75</v>
      </c>
      <c r="J5" s="471">
        <v>5.0000000000000001E-3</v>
      </c>
      <c r="K5" s="472">
        <v>25.5</v>
      </c>
      <c r="L5" s="473">
        <v>5.0000000000000001E-4</v>
      </c>
      <c r="M5" s="474">
        <v>1.5E-3</v>
      </c>
      <c r="N5" s="472">
        <v>0</v>
      </c>
      <c r="O5" s="475">
        <v>0</v>
      </c>
      <c r="P5" s="475">
        <v>9.5000000000000001E-2</v>
      </c>
      <c r="Q5" s="938"/>
      <c r="R5" s="938"/>
      <c r="S5" s="938"/>
      <c r="T5" s="938"/>
      <c r="U5" s="938"/>
    </row>
    <row r="6" spans="2:21">
      <c r="B6" s="195">
        <v>1015</v>
      </c>
      <c r="C6" s="29" t="s">
        <v>17</v>
      </c>
      <c r="D6" s="10">
        <v>4</v>
      </c>
      <c r="E6" s="461">
        <v>14.72</v>
      </c>
      <c r="F6" s="462">
        <v>0.32</v>
      </c>
      <c r="G6" s="462">
        <v>6.8000000000000005E-2</v>
      </c>
      <c r="H6" s="462">
        <v>3.036</v>
      </c>
      <c r="I6" s="461">
        <v>0.92</v>
      </c>
      <c r="J6" s="471">
        <v>2.4E-2</v>
      </c>
      <c r="K6" s="472">
        <v>0</v>
      </c>
      <c r="L6" s="473">
        <v>5.1999999999999998E-3</v>
      </c>
      <c r="M6" s="474">
        <v>1.6000000000000001E-3</v>
      </c>
      <c r="N6" s="472">
        <v>0</v>
      </c>
      <c r="O6" s="475">
        <v>0.1</v>
      </c>
      <c r="P6" s="475">
        <v>0</v>
      </c>
      <c r="Q6" s="938"/>
      <c r="R6" s="938"/>
      <c r="S6" s="938"/>
      <c r="T6" s="938"/>
      <c r="U6" s="938"/>
    </row>
    <row r="7" spans="2:21">
      <c r="B7" s="195">
        <v>17026</v>
      </c>
      <c r="C7" s="29" t="s">
        <v>51</v>
      </c>
      <c r="D7" s="10">
        <v>50</v>
      </c>
      <c r="E7" s="461">
        <v>3</v>
      </c>
      <c r="F7" s="462">
        <v>0.65</v>
      </c>
      <c r="G7" s="462">
        <v>0</v>
      </c>
      <c r="H7" s="462">
        <v>0.15</v>
      </c>
      <c r="I7" s="461">
        <v>2.5</v>
      </c>
      <c r="J7" s="471">
        <v>0.05</v>
      </c>
      <c r="K7" s="472">
        <v>0</v>
      </c>
      <c r="L7" s="473">
        <v>0.01</v>
      </c>
      <c r="M7" s="474">
        <v>2.5000000000000001E-2</v>
      </c>
      <c r="N7" s="472">
        <v>0</v>
      </c>
      <c r="O7" s="475">
        <v>0</v>
      </c>
      <c r="P7" s="475">
        <v>0.25</v>
      </c>
      <c r="Q7" s="938"/>
      <c r="R7" s="938"/>
      <c r="S7" s="938"/>
      <c r="T7" s="938"/>
      <c r="U7" s="938"/>
    </row>
    <row r="8" spans="2:21">
      <c r="B8" s="195">
        <v>17012</v>
      </c>
      <c r="C8" s="29" t="s">
        <v>0</v>
      </c>
      <c r="D8" s="10">
        <v>0.5</v>
      </c>
      <c r="E8" s="461">
        <v>0</v>
      </c>
      <c r="F8" s="462">
        <v>0</v>
      </c>
      <c r="G8" s="462">
        <v>0</v>
      </c>
      <c r="H8" s="462">
        <v>0</v>
      </c>
      <c r="I8" s="461">
        <v>0.11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0.4955</v>
      </c>
      <c r="Q8" s="938"/>
      <c r="R8" s="938"/>
      <c r="S8" s="938"/>
      <c r="T8" s="938"/>
      <c r="U8" s="938"/>
    </row>
    <row r="9" spans="2:21">
      <c r="B9" s="195">
        <v>13003</v>
      </c>
      <c r="C9" s="29" t="s">
        <v>42</v>
      </c>
      <c r="D9" s="10">
        <v>50</v>
      </c>
      <c r="E9" s="461">
        <v>33.5</v>
      </c>
      <c r="F9" s="462">
        <v>1.65</v>
      </c>
      <c r="G9" s="462">
        <v>1.9</v>
      </c>
      <c r="H9" s="462">
        <v>2.4</v>
      </c>
      <c r="I9" s="461">
        <v>55</v>
      </c>
      <c r="J9" s="471">
        <v>0</v>
      </c>
      <c r="K9" s="472">
        <v>19</v>
      </c>
      <c r="L9" s="473">
        <v>0.02</v>
      </c>
      <c r="M9" s="474">
        <v>7.4999999999999997E-2</v>
      </c>
      <c r="N9" s="472">
        <v>0.5</v>
      </c>
      <c r="O9" s="475">
        <v>0</v>
      </c>
      <c r="P9" s="475">
        <v>0.05</v>
      </c>
      <c r="Q9" s="938"/>
      <c r="R9" s="938"/>
      <c r="S9" s="938"/>
      <c r="T9" s="938"/>
      <c r="U9" s="938"/>
    </row>
    <row r="10" spans="2:21">
      <c r="B10" s="195">
        <v>13038</v>
      </c>
      <c r="C10" s="29" t="s">
        <v>1727</v>
      </c>
      <c r="D10" s="10">
        <v>3</v>
      </c>
      <c r="E10" s="461">
        <v>14.25</v>
      </c>
      <c r="F10" s="462">
        <v>1.32</v>
      </c>
      <c r="G10" s="462">
        <v>0.92400000000000004</v>
      </c>
      <c r="H10" s="462">
        <v>5.6999999999999995E-2</v>
      </c>
      <c r="I10" s="461">
        <v>39</v>
      </c>
      <c r="J10" s="471">
        <v>1.2000000000000002E-2</v>
      </c>
      <c r="K10" s="472">
        <v>7.2</v>
      </c>
      <c r="L10" s="473">
        <v>1.5000000000000002E-3</v>
      </c>
      <c r="M10" s="474">
        <v>2.0400000000000001E-2</v>
      </c>
      <c r="N10" s="472">
        <v>0</v>
      </c>
      <c r="O10" s="475">
        <v>0</v>
      </c>
      <c r="P10" s="475">
        <v>0.11399999999999999</v>
      </c>
      <c r="Q10" s="938"/>
      <c r="R10" s="938"/>
      <c r="S10" s="938"/>
      <c r="T10" s="938"/>
      <c r="U10" s="938"/>
    </row>
    <row r="11" spans="2:21">
      <c r="B11" s="195">
        <v>17078</v>
      </c>
      <c r="C11" s="29" t="s">
        <v>812</v>
      </c>
      <c r="D11" s="10">
        <v>0.3</v>
      </c>
      <c r="E11" s="461">
        <v>1.0229999999999999</v>
      </c>
      <c r="F11" s="462">
        <v>8.6099999999999996E-2</v>
      </c>
      <c r="G11" s="462">
        <v>6.6E-3</v>
      </c>
      <c r="H11" s="462">
        <v>0.15479999999999999</v>
      </c>
      <c r="I11" s="461">
        <v>3.9</v>
      </c>
      <c r="J11" s="471">
        <v>5.2499999999999998E-2</v>
      </c>
      <c r="K11" s="472">
        <v>6.9</v>
      </c>
      <c r="L11" s="473">
        <v>2.6700000000000001E-3</v>
      </c>
      <c r="M11" s="474">
        <v>6.0599999999999994E-3</v>
      </c>
      <c r="N11" s="472">
        <v>2.46</v>
      </c>
      <c r="O11" s="475">
        <v>0</v>
      </c>
      <c r="P11" s="475">
        <v>6.6E-3</v>
      </c>
      <c r="Q11" s="947"/>
      <c r="R11" s="947"/>
      <c r="S11" s="947"/>
      <c r="T11" s="947"/>
      <c r="U11" s="947"/>
    </row>
    <row r="12" spans="2:21">
      <c r="B12" s="244"/>
      <c r="C12" s="28" t="s">
        <v>1725</v>
      </c>
      <c r="D12" s="265">
        <v>179.8</v>
      </c>
      <c r="E12" s="463">
        <v>155.53299999999999</v>
      </c>
      <c r="F12" s="464">
        <v>5.1760999999999999</v>
      </c>
      <c r="G12" s="464">
        <v>7.1155999999999988</v>
      </c>
      <c r="H12" s="464">
        <v>17.6038</v>
      </c>
      <c r="I12" s="463">
        <v>113.25</v>
      </c>
      <c r="J12" s="464">
        <v>0.42750000000000005</v>
      </c>
      <c r="K12" s="465">
        <v>223.6</v>
      </c>
      <c r="L12" s="466">
        <v>7.9970000000000013E-2</v>
      </c>
      <c r="M12" s="467">
        <v>0.17626</v>
      </c>
      <c r="N12" s="465">
        <v>25.82</v>
      </c>
      <c r="O12" s="468">
        <v>2.1220000000000003</v>
      </c>
      <c r="P12" s="468">
        <v>1.0111000000000001</v>
      </c>
      <c r="Q12" s="265">
        <v>0</v>
      </c>
      <c r="R12" s="265">
        <v>0</v>
      </c>
      <c r="S12" s="265">
        <v>1</v>
      </c>
      <c r="T12" s="265">
        <v>1</v>
      </c>
      <c r="U12" s="265">
        <v>0</v>
      </c>
    </row>
  </sheetData>
  <mergeCells count="1">
    <mergeCell ref="Q3:U11"/>
  </mergeCells>
  <phoneticPr fontId="1"/>
  <pageMargins left="0.7" right="0.7" top="0.75" bottom="0.75" header="0.3" footer="0.3"/>
  <pageSetup paperSize="9" scale="64" orientation="landscape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834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6153</v>
      </c>
      <c r="C3" s="29" t="s">
        <v>16</v>
      </c>
      <c r="D3" s="264">
        <v>20</v>
      </c>
      <c r="E3" s="248">
        <v>7.4</v>
      </c>
      <c r="F3" s="462">
        <v>0.2</v>
      </c>
      <c r="G3" s="462">
        <v>0.02</v>
      </c>
      <c r="H3" s="462">
        <v>1.76</v>
      </c>
      <c r="I3" s="461">
        <v>4.2</v>
      </c>
      <c r="J3" s="471">
        <v>0.04</v>
      </c>
      <c r="K3" s="472">
        <v>0</v>
      </c>
      <c r="L3" s="473">
        <v>6.0000000000000001E-3</v>
      </c>
      <c r="M3" s="474">
        <v>2E-3</v>
      </c>
      <c r="N3" s="472">
        <v>1.6</v>
      </c>
      <c r="O3" s="475">
        <v>0.32</v>
      </c>
      <c r="P3" s="475">
        <v>0</v>
      </c>
      <c r="Q3" s="938"/>
      <c r="R3" s="938"/>
      <c r="S3" s="938"/>
      <c r="T3" s="938"/>
      <c r="U3" s="938"/>
    </row>
    <row r="4" spans="2:21">
      <c r="B4" s="10">
        <v>6214</v>
      </c>
      <c r="C4" s="29" t="s">
        <v>2352</v>
      </c>
      <c r="D4" s="264">
        <v>10</v>
      </c>
      <c r="E4" s="248">
        <v>3.7</v>
      </c>
      <c r="F4" s="462">
        <v>0.06</v>
      </c>
      <c r="G4" s="462">
        <v>0.01</v>
      </c>
      <c r="H4" s="462">
        <v>0.9</v>
      </c>
      <c r="I4" s="461">
        <v>2.7</v>
      </c>
      <c r="J4" s="471">
        <v>0.02</v>
      </c>
      <c r="K4" s="472">
        <v>68</v>
      </c>
      <c r="L4" s="473">
        <v>4.0000000000000001E-3</v>
      </c>
      <c r="M4" s="474">
        <v>4.0000000000000001E-3</v>
      </c>
      <c r="N4" s="472">
        <v>0.4</v>
      </c>
      <c r="O4" s="475">
        <v>0.25</v>
      </c>
      <c r="P4" s="475">
        <v>0.01</v>
      </c>
      <c r="Q4" s="938"/>
      <c r="R4" s="938"/>
      <c r="S4" s="938"/>
      <c r="T4" s="938"/>
      <c r="U4" s="938"/>
    </row>
    <row r="5" spans="2:21">
      <c r="B5" s="10">
        <v>14017</v>
      </c>
      <c r="C5" s="29" t="s">
        <v>40</v>
      </c>
      <c r="D5" s="264">
        <v>1</v>
      </c>
      <c r="E5" s="248">
        <v>7.45</v>
      </c>
      <c r="F5" s="462">
        <v>6.0000000000000001E-3</v>
      </c>
      <c r="G5" s="462">
        <v>0.81</v>
      </c>
      <c r="H5" s="462">
        <v>2E-3</v>
      </c>
      <c r="I5" s="461">
        <v>0.15</v>
      </c>
      <c r="J5" s="471">
        <v>1E-3</v>
      </c>
      <c r="K5" s="472">
        <v>5.0999999999999996</v>
      </c>
      <c r="L5" s="473">
        <v>1E-4</v>
      </c>
      <c r="M5" s="474">
        <v>2.9999999999999997E-4</v>
      </c>
      <c r="N5" s="472">
        <v>0</v>
      </c>
      <c r="O5" s="475">
        <v>0</v>
      </c>
      <c r="P5" s="475">
        <v>1.9E-2</v>
      </c>
      <c r="Q5" s="938"/>
      <c r="R5" s="938"/>
      <c r="S5" s="938"/>
      <c r="T5" s="938"/>
      <c r="U5" s="938"/>
    </row>
    <row r="6" spans="2:21">
      <c r="B6" s="10">
        <v>14018</v>
      </c>
      <c r="C6" s="29" t="s">
        <v>45</v>
      </c>
      <c r="D6" s="264">
        <v>6</v>
      </c>
      <c r="E6" s="248">
        <v>45.78</v>
      </c>
      <c r="F6" s="462">
        <v>0.03</v>
      </c>
      <c r="G6" s="462">
        <v>4.9800000000000004</v>
      </c>
      <c r="H6" s="462">
        <v>1.2000000000000002E-2</v>
      </c>
      <c r="I6" s="461">
        <v>0.84</v>
      </c>
      <c r="J6" s="471">
        <v>2.4000000000000004E-2</v>
      </c>
      <c r="K6" s="472">
        <v>47.4</v>
      </c>
      <c r="L6" s="473">
        <v>0</v>
      </c>
      <c r="M6" s="474">
        <v>1.8E-3</v>
      </c>
      <c r="N6" s="472">
        <v>0</v>
      </c>
      <c r="O6" s="475">
        <v>0</v>
      </c>
      <c r="P6" s="475">
        <v>0</v>
      </c>
      <c r="Q6" s="938"/>
      <c r="R6" s="938"/>
      <c r="S6" s="938"/>
      <c r="T6" s="938"/>
      <c r="U6" s="938"/>
    </row>
    <row r="7" spans="2:21">
      <c r="B7" s="10">
        <v>1015</v>
      </c>
      <c r="C7" s="29" t="s">
        <v>17</v>
      </c>
      <c r="D7" s="668">
        <v>7.5</v>
      </c>
      <c r="E7" s="248">
        <v>27.6</v>
      </c>
      <c r="F7" s="462">
        <v>0.6</v>
      </c>
      <c r="G7" s="462">
        <v>0.1275</v>
      </c>
      <c r="H7" s="462">
        <v>5.6924999999999999</v>
      </c>
      <c r="I7" s="461">
        <v>1.7250000000000001</v>
      </c>
      <c r="J7" s="471">
        <v>4.4999999999999998E-2</v>
      </c>
      <c r="K7" s="472">
        <v>0</v>
      </c>
      <c r="L7" s="473">
        <v>9.7500000000000017E-3</v>
      </c>
      <c r="M7" s="474">
        <v>3.0000000000000001E-3</v>
      </c>
      <c r="N7" s="472">
        <v>0</v>
      </c>
      <c r="O7" s="475">
        <v>0.1875</v>
      </c>
      <c r="P7" s="475">
        <v>0</v>
      </c>
      <c r="Q7" s="938"/>
      <c r="R7" s="938"/>
      <c r="S7" s="938"/>
      <c r="T7" s="938"/>
      <c r="U7" s="938"/>
    </row>
    <row r="8" spans="2:21">
      <c r="B8" s="10">
        <v>17027</v>
      </c>
      <c r="C8" s="29" t="s">
        <v>53</v>
      </c>
      <c r="D8" s="668">
        <v>1.3</v>
      </c>
      <c r="E8" s="248">
        <v>3.0550000000000002</v>
      </c>
      <c r="F8" s="462">
        <v>9.0999999999999998E-2</v>
      </c>
      <c r="G8" s="462">
        <v>5.5899999999999998E-2</v>
      </c>
      <c r="H8" s="462">
        <v>0.54730000000000001</v>
      </c>
      <c r="I8" s="461">
        <v>0.33800000000000002</v>
      </c>
      <c r="J8" s="471">
        <v>5.1999999999999998E-3</v>
      </c>
      <c r="K8" s="472">
        <v>0</v>
      </c>
      <c r="L8" s="473">
        <v>3.8999999999999999E-4</v>
      </c>
      <c r="M8" s="474">
        <v>1.0400000000000001E-3</v>
      </c>
      <c r="N8" s="472">
        <v>0</v>
      </c>
      <c r="O8" s="475">
        <v>3.9000000000000003E-3</v>
      </c>
      <c r="P8" s="475">
        <v>0.56159999999999999</v>
      </c>
      <c r="Q8" s="938"/>
      <c r="R8" s="938"/>
      <c r="S8" s="938"/>
      <c r="T8" s="938"/>
      <c r="U8" s="938"/>
    </row>
    <row r="9" spans="2:21">
      <c r="B9" s="10">
        <v>12010</v>
      </c>
      <c r="C9" s="29" t="s">
        <v>71</v>
      </c>
      <c r="D9" s="668">
        <v>4</v>
      </c>
      <c r="E9" s="248">
        <v>15.48</v>
      </c>
      <c r="F9" s="462">
        <v>0.66</v>
      </c>
      <c r="G9" s="462">
        <v>1.34</v>
      </c>
      <c r="H9" s="462">
        <v>4.0000000000000001E-3</v>
      </c>
      <c r="I9" s="461">
        <v>6</v>
      </c>
      <c r="J9" s="471">
        <v>0.24</v>
      </c>
      <c r="K9" s="472">
        <v>19.2</v>
      </c>
      <c r="L9" s="473">
        <v>8.3999999999999995E-3</v>
      </c>
      <c r="M9" s="474">
        <v>2.0799999999999999E-2</v>
      </c>
      <c r="N9" s="472">
        <v>0</v>
      </c>
      <c r="O9" s="475">
        <v>0</v>
      </c>
      <c r="P9" s="475">
        <v>4.0000000000000001E-3</v>
      </c>
      <c r="Q9" s="938"/>
      <c r="R9" s="938"/>
      <c r="S9" s="938"/>
      <c r="T9" s="938"/>
      <c r="U9" s="938"/>
    </row>
    <row r="10" spans="2:21">
      <c r="B10" s="10">
        <v>13016</v>
      </c>
      <c r="C10" s="29" t="s">
        <v>2359</v>
      </c>
      <c r="D10" s="668">
        <v>13</v>
      </c>
      <c r="E10" s="248">
        <v>50.96</v>
      </c>
      <c r="F10" s="462">
        <v>0.8839999999999999</v>
      </c>
      <c r="G10" s="462">
        <v>5.0960000000000001</v>
      </c>
      <c r="H10" s="462">
        <v>0.37699999999999995</v>
      </c>
      <c r="I10" s="461">
        <v>4.29</v>
      </c>
      <c r="J10" s="471">
        <v>2.6000000000000002E-2</v>
      </c>
      <c r="K10" s="472">
        <v>0.52</v>
      </c>
      <c r="L10" s="473">
        <v>0</v>
      </c>
      <c r="M10" s="474">
        <v>6.5000000000000006E-3</v>
      </c>
      <c r="N10" s="472">
        <v>0</v>
      </c>
      <c r="O10" s="475">
        <v>0</v>
      </c>
      <c r="P10" s="475">
        <v>7.8E-2</v>
      </c>
      <c r="Q10" s="938"/>
      <c r="R10" s="938"/>
      <c r="S10" s="938"/>
      <c r="T10" s="938"/>
      <c r="U10" s="938"/>
    </row>
    <row r="11" spans="2:21">
      <c r="B11" s="10">
        <v>6239</v>
      </c>
      <c r="C11" s="29" t="s">
        <v>110</v>
      </c>
      <c r="D11" s="668">
        <v>1</v>
      </c>
      <c r="E11" s="248">
        <v>0.44</v>
      </c>
      <c r="F11" s="462">
        <v>3.7000000000000005E-2</v>
      </c>
      <c r="G11" s="462">
        <v>6.9999999999999993E-3</v>
      </c>
      <c r="H11" s="462">
        <v>8.199999999999999E-2</v>
      </c>
      <c r="I11" s="461">
        <v>2.9</v>
      </c>
      <c r="J11" s="471">
        <v>7.4999999999999997E-2</v>
      </c>
      <c r="K11" s="472">
        <v>6.2</v>
      </c>
      <c r="L11" s="473">
        <v>1.1999999999999999E-3</v>
      </c>
      <c r="M11" s="474">
        <v>2.3999999999999998E-3</v>
      </c>
      <c r="N11" s="472">
        <v>1.2</v>
      </c>
      <c r="O11" s="475">
        <v>6.8000000000000005E-2</v>
      </c>
      <c r="P11" s="475">
        <v>0</v>
      </c>
      <c r="Q11" s="938"/>
      <c r="R11" s="938"/>
      <c r="S11" s="938"/>
      <c r="T11" s="938"/>
      <c r="U11" s="938"/>
    </row>
    <row r="12" spans="2:21">
      <c r="B12" s="10">
        <v>17012</v>
      </c>
      <c r="C12" s="29" t="s">
        <v>0</v>
      </c>
      <c r="D12" s="668">
        <v>0.15</v>
      </c>
      <c r="E12" s="248">
        <v>0</v>
      </c>
      <c r="F12" s="462">
        <v>0</v>
      </c>
      <c r="G12" s="462">
        <v>0</v>
      </c>
      <c r="H12" s="462">
        <v>0</v>
      </c>
      <c r="I12" s="461">
        <v>3.3000000000000002E-2</v>
      </c>
      <c r="J12" s="471">
        <v>0</v>
      </c>
      <c r="K12" s="472">
        <v>0</v>
      </c>
      <c r="L12" s="473">
        <v>0</v>
      </c>
      <c r="M12" s="474">
        <v>0</v>
      </c>
      <c r="N12" s="472">
        <v>0</v>
      </c>
      <c r="O12" s="475">
        <v>0</v>
      </c>
      <c r="P12" s="475">
        <v>0.14864999999999998</v>
      </c>
      <c r="Q12" s="938"/>
      <c r="R12" s="938"/>
      <c r="S12" s="938"/>
      <c r="T12" s="938"/>
      <c r="U12" s="938"/>
    </row>
    <row r="13" spans="2:21">
      <c r="B13" s="40">
        <v>17063</v>
      </c>
      <c r="C13" s="242" t="s">
        <v>2353</v>
      </c>
      <c r="D13" s="669">
        <v>0.15</v>
      </c>
      <c r="E13" s="267">
        <v>0.54600000000000004</v>
      </c>
      <c r="F13" s="268">
        <v>1.6500000000000001E-2</v>
      </c>
      <c r="G13" s="268">
        <v>8.9999999999999993E-3</v>
      </c>
      <c r="H13" s="268">
        <v>9.9899999999999989E-2</v>
      </c>
      <c r="I13" s="269">
        <v>0.61499999999999999</v>
      </c>
      <c r="J13" s="268">
        <v>0.03</v>
      </c>
      <c r="K13" s="270">
        <v>2.2499999999999999E-2</v>
      </c>
      <c r="L13" s="271">
        <v>1.4999999999999999E-4</v>
      </c>
      <c r="M13" s="272">
        <v>3.5999999999999997E-4</v>
      </c>
      <c r="N13" s="270">
        <v>0</v>
      </c>
      <c r="O13" s="273">
        <v>0</v>
      </c>
      <c r="P13" s="273">
        <v>2.9999999999999997E-4</v>
      </c>
      <c r="Q13" s="947"/>
      <c r="R13" s="947"/>
      <c r="S13" s="947"/>
      <c r="T13" s="947"/>
      <c r="U13" s="947"/>
    </row>
    <row r="14" spans="2:21">
      <c r="C14" s="478" t="s">
        <v>1725</v>
      </c>
      <c r="D14" s="264">
        <v>64.099999999999994</v>
      </c>
      <c r="E14" s="248">
        <v>162.411</v>
      </c>
      <c r="F14" s="462">
        <v>2.5844999999999998</v>
      </c>
      <c r="G14" s="462">
        <v>12.455400000000001</v>
      </c>
      <c r="H14" s="462">
        <v>9.476700000000001</v>
      </c>
      <c r="I14" s="461">
        <v>23.790999999999997</v>
      </c>
      <c r="J14" s="471">
        <v>0.50619999999999998</v>
      </c>
      <c r="K14" s="472">
        <v>146.4425</v>
      </c>
      <c r="L14" s="473">
        <v>2.9989999999999999E-2</v>
      </c>
      <c r="M14" s="474">
        <v>4.2199999999999994E-2</v>
      </c>
      <c r="N14" s="472">
        <v>3.2</v>
      </c>
      <c r="O14" s="475">
        <v>0.82940000000000014</v>
      </c>
      <c r="P14" s="475">
        <v>0.82154999999999989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</row>
    <row r="15" spans="2:21">
      <c r="D15" s="14"/>
      <c r="E15" s="14"/>
      <c r="F15" s="14"/>
      <c r="G15" s="14"/>
      <c r="H15" s="14"/>
    </row>
    <row r="16" spans="2:21">
      <c r="D16" s="14"/>
      <c r="E16" s="14"/>
      <c r="F16" s="14"/>
      <c r="G16" s="14"/>
      <c r="H16" s="14"/>
    </row>
  </sheetData>
  <mergeCells count="1">
    <mergeCell ref="Q3:U13"/>
  </mergeCells>
  <phoneticPr fontId="1"/>
  <pageMargins left="0.7" right="0.7" top="0.75" bottom="0.75" header="0.3" footer="0.3"/>
  <pageSetup paperSize="9" scale="72" orientation="landscape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3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7.3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348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41">
        <v>6182</v>
      </c>
      <c r="C3" s="572" t="s">
        <v>1728</v>
      </c>
      <c r="D3" s="441">
        <v>85</v>
      </c>
      <c r="E3" s="248">
        <f ca="1">'[2]6'!E$194*$F3/100</f>
        <v>16.149999999999999</v>
      </c>
      <c r="F3" s="462">
        <f ca="1">'[2]6'!G$194*$F3/100</f>
        <v>0.59499999999999997</v>
      </c>
      <c r="G3" s="462">
        <f ca="1">'[2]6'!I$194*$F3/100</f>
        <v>8.5000000000000006E-2</v>
      </c>
      <c r="H3" s="462">
        <f ca="1">'[2]6'!K$194*$F3/100</f>
        <v>3.9950000000000001</v>
      </c>
      <c r="I3" s="248">
        <f ca="1">'[2]6'!O$194*$F3/100</f>
        <v>5.95</v>
      </c>
      <c r="J3" s="471">
        <f ca="1">'[2]6'!R$194*$F3/100</f>
        <v>0.17</v>
      </c>
      <c r="K3" s="472">
        <f ca="1">'[2]6'!AE$194*$F3/100</f>
        <v>38.25</v>
      </c>
      <c r="L3" s="473">
        <f ca="1">'[2]6'!AM$194*$F3/100</f>
        <v>4.2500000000000003E-2</v>
      </c>
      <c r="M3" s="474">
        <f ca="1">'[2]6'!AN$194*$F3/100</f>
        <v>1.7000000000000001E-2</v>
      </c>
      <c r="N3" s="472">
        <f ca="1">'[2]6'!AV$194*$F3/100</f>
        <v>12.75</v>
      </c>
      <c r="O3" s="475">
        <f ca="1">'[2]6'!BC$194*$F3/100</f>
        <v>0.85</v>
      </c>
      <c r="P3" s="475">
        <f ca="1">'[2]6'!BD$194*$F3/100</f>
        <v>0</v>
      </c>
      <c r="Q3" s="938"/>
      <c r="R3" s="938"/>
      <c r="S3" s="938"/>
      <c r="T3" s="938"/>
      <c r="U3" s="938"/>
    </row>
    <row r="4" spans="2:21">
      <c r="B4" s="441">
        <v>6065</v>
      </c>
      <c r="C4" s="572" t="s">
        <v>10</v>
      </c>
      <c r="D4" s="441">
        <v>10</v>
      </c>
      <c r="E4" s="248">
        <f ca="1">'[2]6'!E$70*$F4/100</f>
        <v>1.4</v>
      </c>
      <c r="F4" s="462">
        <f ca="1">'[2]6'!G$70*$F4/100</f>
        <v>0.1</v>
      </c>
      <c r="G4" s="462">
        <f ca="1">'[2]6'!I$70*$F4/100</f>
        <v>0.01</v>
      </c>
      <c r="H4" s="462">
        <f ca="1">'[2]6'!K$70*$F4/100</f>
        <v>0.3</v>
      </c>
      <c r="I4" s="248">
        <f ca="1">'[2]6'!O$70*$F4/100</f>
        <v>2.6</v>
      </c>
      <c r="J4" s="471">
        <f ca="1">'[2]6'!R$70*$F4/100</f>
        <v>0.03</v>
      </c>
      <c r="K4" s="472">
        <f ca="1">'[2]6'!AE$70*$F4/100</f>
        <v>2.8</v>
      </c>
      <c r="L4" s="473">
        <f ca="1">'[2]6'!AM$70*$F4/100</f>
        <v>3.0000000000000001E-3</v>
      </c>
      <c r="M4" s="474">
        <f ca="1">'[2]6'!AN$70*$F4/100</f>
        <v>3.0000000000000001E-3</v>
      </c>
      <c r="N4" s="472">
        <f ca="1">'[2]6'!AV$70*$F4/100</f>
        <v>1.4</v>
      </c>
      <c r="O4" s="475">
        <f ca="1">'[2]6'!BC$70*$F4/100</f>
        <v>0.11</v>
      </c>
      <c r="P4" s="475">
        <f ca="1">'[2]6'!BD$70*$F4/100</f>
        <v>0</v>
      </c>
      <c r="Q4" s="938"/>
      <c r="R4" s="938"/>
      <c r="S4" s="938"/>
      <c r="T4" s="938"/>
      <c r="U4" s="938"/>
    </row>
    <row r="5" spans="2:21">
      <c r="B5" s="441">
        <v>6247</v>
      </c>
      <c r="C5" s="572" t="s">
        <v>13</v>
      </c>
      <c r="D5" s="441">
        <v>5</v>
      </c>
      <c r="E5" s="248">
        <f ca="1">'[2]6'!E$264*$F5/100</f>
        <v>1.5</v>
      </c>
      <c r="F5" s="462">
        <f ca="1">'[2]6'!G$264*$F5/100</f>
        <v>0.05</v>
      </c>
      <c r="G5" s="462">
        <f ca="1">'[2]6'!I$264*$F5/100</f>
        <v>0.01</v>
      </c>
      <c r="H5" s="462">
        <f ca="1">'[2]6'!K$264*$F5/100</f>
        <v>0.36</v>
      </c>
      <c r="I5" s="248">
        <f ca="1">'[2]6'!O$264*$F5/100</f>
        <v>0.35</v>
      </c>
      <c r="J5" s="471">
        <f ca="1">'[2]6'!R$264*$F5/100</f>
        <v>0.02</v>
      </c>
      <c r="K5" s="472">
        <f ca="1">'[2]6'!AE$264*$F5/100</f>
        <v>4.4000000000000004</v>
      </c>
      <c r="L5" s="473">
        <f ca="1">'[2]6'!AM$264*$F5/100</f>
        <v>3.0000000000000001E-3</v>
      </c>
      <c r="M5" s="474">
        <f ca="1">'[2]6'!AN$264*$F5/100</f>
        <v>7.000000000000001E-3</v>
      </c>
      <c r="N5" s="472">
        <f ca="1">'[2]6'!AV$264*$F5/100</f>
        <v>8.5</v>
      </c>
      <c r="O5" s="475">
        <f ca="1">'[2]6'!BC$264*$F5/100</f>
        <v>0.08</v>
      </c>
      <c r="P5" s="475">
        <f ca="1">'[2]6'!BD$264*$F5/100</f>
        <v>0</v>
      </c>
      <c r="Q5" s="938"/>
      <c r="R5" s="938"/>
      <c r="S5" s="938"/>
      <c r="T5" s="938"/>
      <c r="U5" s="938"/>
    </row>
    <row r="6" spans="2:21">
      <c r="B6" s="441">
        <v>6223</v>
      </c>
      <c r="C6" s="572" t="s">
        <v>81</v>
      </c>
      <c r="D6" s="441">
        <v>0.5</v>
      </c>
      <c r="E6" s="248">
        <f ca="1">'[2]6'!E$239*$F6/100</f>
        <v>0.67</v>
      </c>
      <c r="F6" s="462">
        <f ca="1">'[2]6'!G$239*$F6/100</f>
        <v>0.03</v>
      </c>
      <c r="G6" s="462">
        <f ca="1">'[2]6'!I$239*$F6/100</f>
        <v>6.5000000000000006E-3</v>
      </c>
      <c r="H6" s="462">
        <f ca="1">'[2]6'!K$239*$F6/100</f>
        <v>0.13150000000000001</v>
      </c>
      <c r="I6" s="248">
        <f ca="1">'[2]6'!O$239*$F6/100</f>
        <v>7.0000000000000007E-2</v>
      </c>
      <c r="J6" s="471">
        <f ca="1">'[2]6'!R$239*$F6/100</f>
        <v>4.0000000000000001E-3</v>
      </c>
      <c r="K6" s="472">
        <f ca="1">'[2]6'!AE$239*$F6/100</f>
        <v>0</v>
      </c>
      <c r="L6" s="473">
        <f ca="1">'[2]6'!AM$239*$F6/100</f>
        <v>9.5E-4</v>
      </c>
      <c r="M6" s="474">
        <f ca="1">'[2]6'!AN$239*$F6/100</f>
        <v>3.5000000000000005E-4</v>
      </c>
      <c r="N6" s="472">
        <f ca="1">'[2]6'!AV$239*$F6/100</f>
        <v>0.05</v>
      </c>
      <c r="O6" s="475">
        <f ca="1">'[2]6'!BC$239*$F6/100</f>
        <v>2.8500000000000001E-2</v>
      </c>
      <c r="P6" s="475">
        <f ca="1">'[2]6'!BD$239*$F6/100</f>
        <v>0</v>
      </c>
      <c r="Q6" s="938"/>
      <c r="R6" s="938"/>
      <c r="S6" s="938"/>
      <c r="T6" s="938"/>
      <c r="U6" s="938"/>
    </row>
    <row r="7" spans="2:21">
      <c r="B7" s="441">
        <v>1026</v>
      </c>
      <c r="C7" s="572" t="s">
        <v>330</v>
      </c>
      <c r="D7" s="441">
        <v>8</v>
      </c>
      <c r="E7" s="248">
        <f ca="1">'[2]1'!E$25*$F7/100</f>
        <v>21.12</v>
      </c>
      <c r="F7" s="462">
        <f ca="1">'[2]1'!G$25*$F7/100</f>
        <v>0.74400000000000011</v>
      </c>
      <c r="G7" s="462">
        <f ca="1">'[2]1'!I$25*$F7/100</f>
        <v>0.35200000000000004</v>
      </c>
      <c r="H7" s="462">
        <f ca="1">'[2]1'!K$25*$F7/100</f>
        <v>3.7360000000000002</v>
      </c>
      <c r="I7" s="248">
        <f ca="1">'[2]1'!O$25*$F7/100</f>
        <v>2.3199999999999998</v>
      </c>
      <c r="J7" s="471">
        <f ca="1">'[2]1'!R$25*$F7/100</f>
        <v>4.8000000000000001E-2</v>
      </c>
      <c r="K7" s="472">
        <f ca="1">'[2]1'!AE$25*$F7/100</f>
        <v>0</v>
      </c>
      <c r="L7" s="473">
        <f ca="1">'[2]1'!AM$25*$F7/100</f>
        <v>5.6000000000000008E-3</v>
      </c>
      <c r="M7" s="474">
        <f ca="1">'[2]1'!AN$25*$F7/100</f>
        <v>3.2000000000000002E-3</v>
      </c>
      <c r="N7" s="472">
        <f ca="1">'[2]1'!AV$25*$F7/100</f>
        <v>0</v>
      </c>
      <c r="O7" s="475">
        <f ca="1">'[2]1'!BC$25*$F7/100</f>
        <v>0.184</v>
      </c>
      <c r="P7" s="475">
        <f ca="1">'[2]1'!BD$25*$F7/100</f>
        <v>0.10400000000000001</v>
      </c>
      <c r="Q7" s="938"/>
      <c r="R7" s="938"/>
      <c r="S7" s="938"/>
      <c r="T7" s="938"/>
      <c r="U7" s="938"/>
    </row>
    <row r="8" spans="2:21">
      <c r="B8" s="441">
        <v>14001</v>
      </c>
      <c r="C8" s="572" t="s">
        <v>87</v>
      </c>
      <c r="D8" s="441">
        <v>6</v>
      </c>
      <c r="E8" s="248">
        <f ca="1">'[2]14'!E$2*$F8/100</f>
        <v>55.26</v>
      </c>
      <c r="F8" s="462">
        <f ca="1">'[2]14'!G$2*$F8/100</f>
        <v>0</v>
      </c>
      <c r="G8" s="462">
        <f ca="1">'[2]14'!I$2*$F8/100</f>
        <v>6</v>
      </c>
      <c r="H8" s="462">
        <f ca="1">'[2]14'!K$2*$F8/100</f>
        <v>0</v>
      </c>
      <c r="I8" s="248">
        <f ca="1">'[2]14'!O$2*$F8/100</f>
        <v>0</v>
      </c>
      <c r="J8" s="471">
        <f ca="1">'[2]14'!R$2*$F8/100</f>
        <v>0</v>
      </c>
      <c r="K8" s="472">
        <f ca="1">'[2]14'!AE$2*$F8/100</f>
        <v>0.9</v>
      </c>
      <c r="L8" s="473">
        <f ca="1">'[2]14'!AM$2*$F8/100</f>
        <v>0</v>
      </c>
      <c r="M8" s="474">
        <f ca="1">'[2]14'!AN$2*$F8/100</f>
        <v>0</v>
      </c>
      <c r="N8" s="472">
        <f ca="1">'[2]14'!AV$2*$F8/100</f>
        <v>0</v>
      </c>
      <c r="O8" s="475">
        <f ca="1">'[2]14'!BC$2*$F8/100</f>
        <v>0</v>
      </c>
      <c r="P8" s="475">
        <f ca="1">'[2]14'!BD$2*$F8/100</f>
        <v>0</v>
      </c>
      <c r="Q8" s="938"/>
      <c r="R8" s="938"/>
      <c r="S8" s="938"/>
      <c r="T8" s="938"/>
      <c r="U8" s="938"/>
    </row>
    <row r="9" spans="2:21">
      <c r="B9" s="441">
        <v>17017</v>
      </c>
      <c r="C9" s="572" t="s">
        <v>347</v>
      </c>
      <c r="D9" s="441">
        <v>1.25</v>
      </c>
      <c r="E9" s="248">
        <f ca="1">'[2]17'!E$19*$F9/100</f>
        <v>0.27500000000000002</v>
      </c>
      <c r="F9" s="462">
        <f ca="1">'[2]17'!G$19*$F9/100</f>
        <v>1.25E-3</v>
      </c>
      <c r="G9" s="462">
        <f ca="1">'[2]17'!I$19*$F9/100</f>
        <v>0</v>
      </c>
      <c r="H9" s="462">
        <f ca="1">'[2]17'!K$19*$F9/100</f>
        <v>1.4999999999999999E-2</v>
      </c>
      <c r="I9" s="248">
        <f ca="1">'[2]17'!O$19*$F9/100</f>
        <v>3.7499999999999999E-2</v>
      </c>
      <c r="J9" s="471">
        <f ca="1">'[2]17'!R$19*$F9/100</f>
        <v>2.5000000000000001E-3</v>
      </c>
      <c r="K9" s="472">
        <f ca="1">'[2]17'!AE$19*$F9/100</f>
        <v>0</v>
      </c>
      <c r="L9" s="473">
        <f ca="1">'[2]17'!AM$19*$F9/100</f>
        <v>0</v>
      </c>
      <c r="M9" s="474">
        <f ca="1">'[2]17'!AN$19*$F9/100</f>
        <v>0</v>
      </c>
      <c r="N9" s="472">
        <f ca="1">'[2]17'!AV$19*$F9/100</f>
        <v>0</v>
      </c>
      <c r="O9" s="475">
        <f ca="1">'[2]17'!BC$19*$F9/100</f>
        <v>0</v>
      </c>
      <c r="P9" s="475">
        <f ca="1">'[2]17'!BD$19*$F9/100</f>
        <v>0</v>
      </c>
      <c r="Q9" s="938"/>
      <c r="R9" s="938"/>
      <c r="S9" s="938"/>
      <c r="T9" s="938"/>
      <c r="U9" s="938"/>
    </row>
    <row r="10" spans="2:21">
      <c r="B10" s="441">
        <v>7156</v>
      </c>
      <c r="C10" s="572" t="s">
        <v>93</v>
      </c>
      <c r="D10" s="441">
        <v>3.75</v>
      </c>
      <c r="E10" s="248">
        <f ca="1">'[2]7'!E$170*$F10/100</f>
        <v>0.97499999999999998</v>
      </c>
      <c r="F10" s="462">
        <f ca="1">'[2]7'!G$170*$F10/100</f>
        <v>1.4999999999999999E-2</v>
      </c>
      <c r="G10" s="462">
        <f ca="1">'[2]7'!I$170*$F10/100</f>
        <v>7.4999999999999997E-3</v>
      </c>
      <c r="H10" s="462">
        <f ca="1">'[2]7'!K$170*$F10/100</f>
        <v>0.32250000000000001</v>
      </c>
      <c r="I10" s="248">
        <f ca="1">'[2]7'!O$170*$F10/100</f>
        <v>0.26250000000000001</v>
      </c>
      <c r="J10" s="471">
        <f ca="1">'[2]7'!R$170*$F10/100</f>
        <v>3.7499999999999999E-3</v>
      </c>
      <c r="K10" s="472">
        <f ca="1">'[2]7'!AE$170*$F10/100</f>
        <v>3.7499999999999999E-2</v>
      </c>
      <c r="L10" s="473">
        <f ca="1">'[2]7'!AM$170*$F10/100</f>
        <v>1.5E-3</v>
      </c>
      <c r="M10" s="474">
        <f ca="1">'[2]7'!AN$170*$F10/100</f>
        <v>7.5000000000000002E-4</v>
      </c>
      <c r="N10" s="472">
        <f ca="1">'[2]7'!AV$170*$F10/100</f>
        <v>1.875</v>
      </c>
      <c r="O10" s="475">
        <f ca="1">'[2]7'!BC$170*$F10/100</f>
        <v>0</v>
      </c>
      <c r="P10" s="475">
        <f ca="1">'[2]7'!BD$170*$F10/100</f>
        <v>0</v>
      </c>
      <c r="Q10" s="938"/>
      <c r="R10" s="938"/>
      <c r="S10" s="938"/>
      <c r="T10" s="938"/>
      <c r="U10" s="938"/>
    </row>
    <row r="11" spans="2:21">
      <c r="B11" s="441">
        <v>17012</v>
      </c>
      <c r="C11" s="572" t="s">
        <v>0</v>
      </c>
      <c r="D11" s="441">
        <v>0.8</v>
      </c>
      <c r="E11" s="248">
        <f ca="1">'[2]17'!E$13*$F11/100</f>
        <v>0</v>
      </c>
      <c r="F11" s="462">
        <f ca="1">'[2]17'!G$13*$F11/100</f>
        <v>0</v>
      </c>
      <c r="G11" s="462">
        <f ca="1">'[2]17'!I$13*$F11/100</f>
        <v>0</v>
      </c>
      <c r="H11" s="462">
        <f ca="1">'[2]17'!K$13*$F11/100</f>
        <v>0</v>
      </c>
      <c r="I11" s="248">
        <f ca="1">'[2]17'!O$13*$F11/100</f>
        <v>0.17600000000000002</v>
      </c>
      <c r="J11" s="471">
        <f ca="1">'[2]17'!R$13*$F11/100</f>
        <v>0</v>
      </c>
      <c r="K11" s="472">
        <f ca="1">'[2]17'!AE$13*$F11/100</f>
        <v>0</v>
      </c>
      <c r="L11" s="473">
        <f ca="1">'[2]17'!AM$13*$F11/100</f>
        <v>0</v>
      </c>
      <c r="M11" s="474">
        <f ca="1">'[2]17'!AN$13*$F11/100</f>
        <v>0</v>
      </c>
      <c r="N11" s="472">
        <f ca="1">'[2]17'!AV$13*$F11/100</f>
        <v>0</v>
      </c>
      <c r="O11" s="475">
        <f ca="1">'[2]17'!BC$13*$F11/100</f>
        <v>0</v>
      </c>
      <c r="P11" s="475">
        <f ca="1">'[2]17'!BD$13*$F11/100</f>
        <v>0.79280000000000006</v>
      </c>
      <c r="Q11" s="938"/>
      <c r="R11" s="938"/>
      <c r="S11" s="938"/>
      <c r="T11" s="938"/>
      <c r="U11" s="938"/>
    </row>
    <row r="12" spans="2:21">
      <c r="B12" s="441">
        <v>17063</v>
      </c>
      <c r="C12" s="572" t="s">
        <v>2353</v>
      </c>
      <c r="D12" s="441">
        <v>0.05</v>
      </c>
      <c r="E12" s="248">
        <f ca="1">'[2]17'!E$65*$F12/100</f>
        <v>0.182</v>
      </c>
      <c r="F12" s="462">
        <f ca="1">'[2]17'!G$65*$F12/100</f>
        <v>5.5000000000000005E-3</v>
      </c>
      <c r="G12" s="462">
        <f ca="1">'[2]17'!I$65*$F12/100</f>
        <v>3.0000000000000005E-3</v>
      </c>
      <c r="H12" s="462">
        <f ca="1">'[2]17'!K$65*$F12/100</f>
        <v>3.3300000000000003E-2</v>
      </c>
      <c r="I12" s="248">
        <f ca="1">'[2]17'!O$65*$F12/100</f>
        <v>0.20499999999999999</v>
      </c>
      <c r="J12" s="471">
        <f ca="1">'[2]17'!R$65*$F12/100</f>
        <v>0.01</v>
      </c>
      <c r="K12" s="472">
        <f ca="1">'[2]17'!AE$65*$F12/100</f>
        <v>7.4999999999999997E-3</v>
      </c>
      <c r="L12" s="473">
        <f ca="1">'[2]17'!AM$65*$F12/100</f>
        <v>5.0000000000000009E-5</v>
      </c>
      <c r="M12" s="474">
        <f ca="1">'[2]17'!AN$65*$F12/100</f>
        <v>1.2E-4</v>
      </c>
      <c r="N12" s="472">
        <f ca="1">'[2]17'!AV$65*$F12/100</f>
        <v>0</v>
      </c>
      <c r="O12" s="475">
        <f ca="1">'[2]17'!BC$65*$F12/100</f>
        <v>0</v>
      </c>
      <c r="P12" s="475">
        <f ca="1">'[2]17'!BD$65*$F12/100</f>
        <v>1.0000000000000002E-4</v>
      </c>
      <c r="Q12" s="938"/>
      <c r="R12" s="938"/>
      <c r="S12" s="938"/>
      <c r="T12" s="938"/>
      <c r="U12" s="938"/>
    </row>
    <row r="13" spans="2:21">
      <c r="B13" s="571">
        <v>17079</v>
      </c>
      <c r="C13" s="573" t="s">
        <v>346</v>
      </c>
      <c r="D13" s="571">
        <v>0.1</v>
      </c>
      <c r="E13" s="267">
        <f ca="1">'[2]17'!E$82*$F13/100</f>
        <v>0.38900000000000007</v>
      </c>
      <c r="F13" s="268">
        <f ca="1">'[2]17'!G$82*$F13/100</f>
        <v>1.55E-2</v>
      </c>
      <c r="G13" s="268">
        <f ca="1">'[2]17'!I$82*$F13/100</f>
        <v>1.1599999999999999E-2</v>
      </c>
      <c r="H13" s="268">
        <f ca="1">'[2]17'!K$82*$F13/100</f>
        <v>5.5600000000000004E-2</v>
      </c>
      <c r="I13" s="267">
        <f ca="1">'[2]17'!O$82*$F13/100</f>
        <v>0.17</v>
      </c>
      <c r="J13" s="268">
        <f ca="1">'[2]17'!R$82*$F13/100</f>
        <v>2.1100000000000004E-2</v>
      </c>
      <c r="K13" s="270">
        <f ca="1">'[2]17'!AE$82*$F13/100</f>
        <v>0.5</v>
      </c>
      <c r="L13" s="271">
        <f ca="1">'[2]17'!AM$82*$F13/100</f>
        <v>5.2000000000000006E-4</v>
      </c>
      <c r="M13" s="272">
        <f ca="1">'[2]17'!AN$82*$F13/100</f>
        <v>1.7800000000000001E-3</v>
      </c>
      <c r="N13" s="270">
        <f ca="1">'[2]17'!AV$82*$F13/100</f>
        <v>0</v>
      </c>
      <c r="O13" s="273">
        <f ca="1">'[2]17'!BC$82*$F13/100</f>
        <v>0</v>
      </c>
      <c r="P13" s="273">
        <f ca="1">'[2]17'!BD$82*$F13/100</f>
        <v>2.0000000000000004E-4</v>
      </c>
      <c r="Q13" s="947"/>
      <c r="R13" s="947"/>
      <c r="S13" s="947"/>
      <c r="T13" s="947"/>
      <c r="U13" s="947"/>
    </row>
    <row r="14" spans="2:21">
      <c r="B14" s="165"/>
      <c r="C14" s="165" t="s">
        <v>12</v>
      </c>
      <c r="D14" s="441">
        <f t="shared" ref="D14:P14" si="0">SUM(D3:D13)</f>
        <v>120.44999999999999</v>
      </c>
      <c r="E14" s="248">
        <f t="shared" ca="1" si="0"/>
        <v>97.920999999999992</v>
      </c>
      <c r="F14" s="462">
        <f t="shared" ca="1" si="0"/>
        <v>1.5562500000000001</v>
      </c>
      <c r="G14" s="462">
        <f t="shared" ca="1" si="0"/>
        <v>6.4855999999999998</v>
      </c>
      <c r="H14" s="462">
        <f t="shared" ca="1" si="0"/>
        <v>8.9489000000000019</v>
      </c>
      <c r="I14" s="248">
        <f t="shared" ca="1" si="0"/>
        <v>12.141</v>
      </c>
      <c r="J14" s="471">
        <f t="shared" ca="1" si="0"/>
        <v>0.30935000000000001</v>
      </c>
      <c r="K14" s="472">
        <f t="shared" ca="1" si="0"/>
        <v>46.894999999999996</v>
      </c>
      <c r="L14" s="473">
        <f t="shared" ca="1" si="0"/>
        <v>5.7120000000000011E-2</v>
      </c>
      <c r="M14" s="474">
        <f t="shared" ca="1" si="0"/>
        <v>3.32E-2</v>
      </c>
      <c r="N14" s="472">
        <f t="shared" ca="1" si="0"/>
        <v>24.574999999999999</v>
      </c>
      <c r="O14" s="475">
        <f t="shared" ca="1" si="0"/>
        <v>1.2524999999999999</v>
      </c>
      <c r="P14" s="475">
        <f t="shared" ca="1" si="0"/>
        <v>0.89710000000000001</v>
      </c>
      <c r="Q14" s="10">
        <v>0</v>
      </c>
      <c r="R14" s="10">
        <v>0</v>
      </c>
      <c r="S14" s="10">
        <v>1</v>
      </c>
      <c r="T14" s="10">
        <v>0</v>
      </c>
      <c r="U14" s="10">
        <v>0</v>
      </c>
    </row>
    <row r="15" spans="2:21">
      <c r="D15" s="14"/>
      <c r="E15" s="14"/>
      <c r="F15" s="14"/>
      <c r="G15" s="14"/>
    </row>
    <row r="16" spans="2:21">
      <c r="C16" s="10"/>
      <c r="D16" s="17"/>
      <c r="E16" s="18"/>
      <c r="F16" s="17"/>
      <c r="G16" s="18"/>
      <c r="H16" s="11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3:16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</sheetData>
  <mergeCells count="1">
    <mergeCell ref="Q3:U13"/>
  </mergeCells>
  <phoneticPr fontId="1"/>
  <pageMargins left="0.7" right="0.7" top="0.75" bottom="0.75" header="0.3" footer="0.3"/>
  <pageSetup paperSize="9" scale="83" orientation="landscape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0.62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1730</v>
      </c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8">
        <v>1063</v>
      </c>
      <c r="C3" s="107" t="s">
        <v>90</v>
      </c>
      <c r="D3" s="107">
        <v>5</v>
      </c>
      <c r="E3" s="55">
        <f>'[3]1'!G$59*$D3/100</f>
        <v>18.899999999999999</v>
      </c>
      <c r="F3" s="54">
        <f>'[3]1'!I$59*$D3/100</f>
        <v>0.65</v>
      </c>
      <c r="G3" s="54">
        <f>'[3]1'!J$59*$D3/100</f>
        <v>0.11</v>
      </c>
      <c r="H3" s="54">
        <f>'[3]1'!K$59*$D3/100</f>
        <v>3.61</v>
      </c>
      <c r="I3" s="55">
        <f>'[3]1'!O$59*$D3/100</f>
        <v>0.9</v>
      </c>
      <c r="J3" s="54">
        <f>'[3]1'!R$59*$D3/100</f>
        <v>7.0000000000000007E-2</v>
      </c>
      <c r="K3" s="55">
        <f>'[3]1'!AA$59*$D3/100</f>
        <v>0.05</v>
      </c>
      <c r="L3" s="56">
        <f>'[3]1'!AI$59*$D3/100</f>
        <v>9.4999999999999998E-3</v>
      </c>
      <c r="M3" s="56">
        <f>'[3]1'!AJ$59*$D3/100</f>
        <v>3.0000000000000001E-3</v>
      </c>
      <c r="N3" s="55">
        <f>'[3]1'!AP$59*$D3/100</f>
        <v>0</v>
      </c>
      <c r="O3" s="54">
        <f>'[3]1'!AW$59*$D3/100</f>
        <v>0.13500000000000001</v>
      </c>
      <c r="P3" s="54">
        <f>'[3]1'!AX$59*$D3/100</f>
        <v>0</v>
      </c>
      <c r="Q3" s="948"/>
      <c r="R3" s="948"/>
      <c r="S3" s="948"/>
      <c r="T3" s="948"/>
      <c r="U3" s="948"/>
    </row>
    <row r="4" spans="2:21">
      <c r="B4" s="108">
        <v>11183</v>
      </c>
      <c r="C4" s="107" t="s">
        <v>61</v>
      </c>
      <c r="D4" s="107">
        <v>5</v>
      </c>
      <c r="E4" s="55">
        <f>'[3]11'!G$184*$D4/100</f>
        <v>20.25</v>
      </c>
      <c r="F4" s="54">
        <f>'[3]11'!I$184*$D4/100</f>
        <v>0.64500000000000002</v>
      </c>
      <c r="G4" s="54">
        <f>'[3]11'!J$184*$D4/100</f>
        <v>1.9550000000000001</v>
      </c>
      <c r="H4" s="54">
        <f>'[3]11'!K$184*$D4/100</f>
        <v>1.4999999999999999E-2</v>
      </c>
      <c r="I4" s="55">
        <f>'[3]11'!O$184*$D4/100</f>
        <v>0.3</v>
      </c>
      <c r="J4" s="54">
        <f>'[3]11'!R$184*$D4/100</f>
        <v>0.03</v>
      </c>
      <c r="K4" s="55">
        <f>'[3]11'!AA$184*$D4/100</f>
        <v>0.3</v>
      </c>
      <c r="L4" s="56">
        <f>'[3]11'!AI$184*$D4/100</f>
        <v>2.3499999999999997E-2</v>
      </c>
      <c r="M4" s="56">
        <f>'[3]11'!AJ$184*$D4/100</f>
        <v>7.000000000000001E-3</v>
      </c>
      <c r="N4" s="55">
        <f>'[3]11'!AP$184*$D4/100</f>
        <v>1.75</v>
      </c>
      <c r="O4" s="54">
        <f>'[3]11'!AW$184*$D4/100</f>
        <v>0</v>
      </c>
      <c r="P4" s="54">
        <f>'[3]11'!AX$184*$D4/100</f>
        <v>0.1</v>
      </c>
      <c r="Q4" s="945"/>
      <c r="R4" s="945"/>
      <c r="S4" s="945"/>
      <c r="T4" s="945"/>
      <c r="U4" s="945"/>
    </row>
    <row r="5" spans="2:21">
      <c r="B5" s="108">
        <v>14006</v>
      </c>
      <c r="C5" s="107" t="s">
        <v>15</v>
      </c>
      <c r="D5" s="107">
        <v>1</v>
      </c>
      <c r="E5" s="55">
        <f>'[3]14'!G$8*$D5/100</f>
        <v>9.2100000000000009</v>
      </c>
      <c r="F5" s="54">
        <f>'[3]14'!I$8*$D5/100</f>
        <v>0</v>
      </c>
      <c r="G5" s="54">
        <f>'[3]14'!J$8*$D5/100</f>
        <v>1</v>
      </c>
      <c r="H5" s="54">
        <f>'[3]14'!K$8*$D5/100</f>
        <v>0</v>
      </c>
      <c r="I5" s="55">
        <f>'[3]14'!O$8*$D5/100</f>
        <v>0</v>
      </c>
      <c r="J5" s="54">
        <f>'[3]14'!R$8*$D5/100</f>
        <v>0</v>
      </c>
      <c r="K5" s="55">
        <f>'[3]14'!AA$8*$D5/100</f>
        <v>0</v>
      </c>
      <c r="L5" s="56">
        <f>'[3]14'!AI$8*$D5/100</f>
        <v>0</v>
      </c>
      <c r="M5" s="56">
        <f>'[3]14'!AJ$8*$D5/100</f>
        <v>0</v>
      </c>
      <c r="N5" s="55">
        <f>'[3]14'!AP$8*$D5/100</f>
        <v>0</v>
      </c>
      <c r="O5" s="54">
        <f>'[3]14'!AW$8*$D5/100</f>
        <v>0</v>
      </c>
      <c r="P5" s="54">
        <f>'[3]14'!AX$8*$D5/100</f>
        <v>0</v>
      </c>
      <c r="Q5" s="945"/>
      <c r="R5" s="945"/>
      <c r="S5" s="945"/>
      <c r="T5" s="945"/>
      <c r="U5" s="945"/>
    </row>
    <row r="6" spans="2:21">
      <c r="B6" s="108">
        <v>6153</v>
      </c>
      <c r="C6" s="107" t="s">
        <v>16</v>
      </c>
      <c r="D6" s="107">
        <v>15</v>
      </c>
      <c r="E6" s="55">
        <f>'[3]6'!G$163*$D6/100</f>
        <v>5.55</v>
      </c>
      <c r="F6" s="54">
        <f>'[3]6'!I$163*$D6/100</f>
        <v>0.15</v>
      </c>
      <c r="G6" s="54">
        <f>'[3]6'!J$163*$D6/100</f>
        <v>1.4999999999999999E-2</v>
      </c>
      <c r="H6" s="54">
        <f>'[3]6'!K$163*$D6/100</f>
        <v>1.32</v>
      </c>
      <c r="I6" s="55">
        <f>'[3]6'!O$163*$D6/100</f>
        <v>3.15</v>
      </c>
      <c r="J6" s="54">
        <f>'[3]6'!R$163*$D6/100</f>
        <v>0.03</v>
      </c>
      <c r="K6" s="55">
        <f>'[3]6'!AA$163*$D6/100</f>
        <v>0</v>
      </c>
      <c r="L6" s="56">
        <f>'[3]6'!AI$163*$D6/100</f>
        <v>4.4999999999999997E-3</v>
      </c>
      <c r="M6" s="56">
        <f>'[3]6'!AJ$163*$D6/100</f>
        <v>1.5E-3</v>
      </c>
      <c r="N6" s="55">
        <f>'[3]6'!AP$163*$D6/100</f>
        <v>1.2</v>
      </c>
      <c r="O6" s="54">
        <f>'[3]6'!AW$163*$D6/100</f>
        <v>0.24</v>
      </c>
      <c r="P6" s="54">
        <f>'[3]6'!AX$163*$D6/100</f>
        <v>0</v>
      </c>
      <c r="Q6" s="945"/>
      <c r="R6" s="945"/>
      <c r="S6" s="945"/>
      <c r="T6" s="945"/>
      <c r="U6" s="945"/>
    </row>
    <row r="7" spans="2:21">
      <c r="B7" s="108">
        <v>6214</v>
      </c>
      <c r="C7" s="107" t="s">
        <v>2360</v>
      </c>
      <c r="D7" s="107">
        <v>5</v>
      </c>
      <c r="E7" s="55">
        <f>'[3]6'!G$230*$D7/100</f>
        <v>1.85</v>
      </c>
      <c r="F7" s="54">
        <f>'[3]6'!I$230*$D7/100</f>
        <v>0.03</v>
      </c>
      <c r="G7" s="54">
        <f>'[3]6'!J$230*$D7/100</f>
        <v>5.0000000000000001E-3</v>
      </c>
      <c r="H7" s="54">
        <f>'[3]6'!K$230*$D7/100</f>
        <v>0.45</v>
      </c>
      <c r="I7" s="55">
        <f>'[3]6'!O$230*$D7/100</f>
        <v>1.35</v>
      </c>
      <c r="J7" s="54">
        <f>'[3]6'!R$230*$D7/100</f>
        <v>0.01</v>
      </c>
      <c r="K7" s="55">
        <f>'[3]6'!AA$230*$D7/100</f>
        <v>34</v>
      </c>
      <c r="L7" s="56">
        <f>'[3]6'!AI$230*$D7/100</f>
        <v>2E-3</v>
      </c>
      <c r="M7" s="56">
        <f>'[3]6'!AJ$230*$D7/100</f>
        <v>2E-3</v>
      </c>
      <c r="N7" s="55">
        <f>'[3]6'!AP$230*$D7/100</f>
        <v>0.2</v>
      </c>
      <c r="O7" s="54">
        <f>'[3]6'!AW$230*$D7/100</f>
        <v>0.125</v>
      </c>
      <c r="P7" s="54">
        <f>'[3]6'!AX$230*$D7/100</f>
        <v>5.0000000000000001E-3</v>
      </c>
      <c r="Q7" s="945"/>
      <c r="R7" s="945"/>
      <c r="S7" s="945"/>
      <c r="T7" s="945"/>
      <c r="U7" s="945"/>
    </row>
    <row r="8" spans="2:21">
      <c r="B8" s="108">
        <v>6061</v>
      </c>
      <c r="C8" s="107" t="s">
        <v>59</v>
      </c>
      <c r="D8" s="107">
        <v>10</v>
      </c>
      <c r="E8" s="55">
        <f>'[3]6'!G$66*$D8/100</f>
        <v>2.2999999999999998</v>
      </c>
      <c r="F8" s="54">
        <f>'[3]6'!I$66*$D8/100</f>
        <v>0.13</v>
      </c>
      <c r="G8" s="54">
        <f>'[3]6'!J$66*$D8/100</f>
        <v>0.02</v>
      </c>
      <c r="H8" s="54">
        <f>'[3]6'!K$66*$D8/100</f>
        <v>0.52</v>
      </c>
      <c r="I8" s="55">
        <f>'[3]6'!O$66*$D8/100</f>
        <v>4.3</v>
      </c>
      <c r="J8" s="54">
        <f>'[3]6'!R$66*$D8/100</f>
        <v>0.03</v>
      </c>
      <c r="K8" s="55">
        <f>'[3]6'!AA$66*$D8/100</f>
        <v>0.4</v>
      </c>
      <c r="L8" s="56">
        <f>'[3]6'!AI$66*$D8/100</f>
        <v>4.0000000000000001E-3</v>
      </c>
      <c r="M8" s="56">
        <f>'[3]6'!AJ$66*$D8/100</f>
        <v>3.0000000000000001E-3</v>
      </c>
      <c r="N8" s="55">
        <f>'[3]6'!AP$66*$D8/100</f>
        <v>4.0999999999999996</v>
      </c>
      <c r="O8" s="54">
        <f>'[3]6'!AW$66*$D8/100</f>
        <v>0.18</v>
      </c>
      <c r="P8" s="54">
        <f>'[3]6'!AX$66*$D8/100</f>
        <v>0</v>
      </c>
      <c r="Q8" s="945"/>
      <c r="R8" s="945"/>
      <c r="S8" s="945"/>
      <c r="T8" s="945"/>
      <c r="U8" s="945"/>
    </row>
    <row r="9" spans="2:21">
      <c r="B9" s="108">
        <v>17027</v>
      </c>
      <c r="C9" s="107" t="s">
        <v>53</v>
      </c>
      <c r="D9" s="107">
        <v>2</v>
      </c>
      <c r="E9" s="55">
        <f>'[3]17'!G$29*$D9/100</f>
        <v>4.7</v>
      </c>
      <c r="F9" s="54">
        <f>'[3]17'!I$29*$D9/100</f>
        <v>0.14000000000000001</v>
      </c>
      <c r="G9" s="54">
        <f>'[3]17'!J$29*$D9/100</f>
        <v>8.5999999999999993E-2</v>
      </c>
      <c r="H9" s="54">
        <f>'[3]17'!K$29*$D9/100</f>
        <v>0.84200000000000008</v>
      </c>
      <c r="I9" s="55">
        <f>'[3]17'!O$29*$D9/100</f>
        <v>0.52</v>
      </c>
      <c r="J9" s="54">
        <f>'[3]17'!R$29*$D9/100</f>
        <v>8.0000000000000002E-3</v>
      </c>
      <c r="K9" s="55">
        <f>'[3]17'!AA$29*$D9/100</f>
        <v>0</v>
      </c>
      <c r="L9" s="56">
        <f>'[3]17'!AI$29*$D9/100</f>
        <v>5.9999999999999995E-4</v>
      </c>
      <c r="M9" s="56">
        <f>'[3]17'!AJ$29*$D9/100</f>
        <v>1.6000000000000001E-3</v>
      </c>
      <c r="N9" s="55">
        <f>'[3]17'!AP$29*$D9/100</f>
        <v>0</v>
      </c>
      <c r="O9" s="54">
        <f>'[3]17'!AW$29*$D9/100</f>
        <v>6.0000000000000001E-3</v>
      </c>
      <c r="P9" s="54">
        <f>'[3]17'!AX$29*$D9/100</f>
        <v>0.8640000000000001</v>
      </c>
      <c r="Q9" s="945"/>
      <c r="R9" s="945"/>
      <c r="S9" s="945"/>
      <c r="T9" s="945"/>
      <c r="U9" s="945"/>
    </row>
    <row r="10" spans="2:21">
      <c r="B10" s="112">
        <v>6184</v>
      </c>
      <c r="C10" s="111" t="s">
        <v>1729</v>
      </c>
      <c r="D10" s="111">
        <v>20</v>
      </c>
      <c r="E10" s="45">
        <f>'[3]6'!G$196*$D10/100</f>
        <v>4</v>
      </c>
      <c r="F10" s="44">
        <f>'[3]6'!I$196*$D10/100</f>
        <v>0.18</v>
      </c>
      <c r="G10" s="44">
        <f>'[3]6'!J$196*$D10/100</f>
        <v>0.04</v>
      </c>
      <c r="H10" s="44">
        <f>'[3]6'!K$196*$D10/100</f>
        <v>0.88</v>
      </c>
      <c r="I10" s="45">
        <f>'[3]6'!O$196*$D10/100</f>
        <v>1.8</v>
      </c>
      <c r="J10" s="44">
        <f>'[3]6'!R$196*$D10/100</f>
        <v>0.08</v>
      </c>
      <c r="K10" s="45">
        <f>'[3]6'!AA$196*$D10/100</f>
        <v>9.4</v>
      </c>
      <c r="L10" s="46">
        <f>'[3]6'!AI$196*$D10/100</f>
        <v>1.2E-2</v>
      </c>
      <c r="M10" s="46">
        <f>'[3]6'!AJ$196*$D10/100</f>
        <v>6.0000000000000001E-3</v>
      </c>
      <c r="N10" s="45">
        <f>'[3]6'!AP$196*$D10/100</f>
        <v>2</v>
      </c>
      <c r="O10" s="44">
        <f>'[3]6'!AW$196*$D10/100</f>
        <v>0.26</v>
      </c>
      <c r="P10" s="44">
        <f>'[3]6'!AX$196*$D10/100</f>
        <v>0.14000000000000001</v>
      </c>
      <c r="Q10" s="945"/>
      <c r="R10" s="945"/>
      <c r="S10" s="945"/>
      <c r="T10" s="945"/>
      <c r="U10" s="945"/>
    </row>
    <row r="11" spans="2:21">
      <c r="B11" s="110">
        <v>2017</v>
      </c>
      <c r="C11" s="109" t="s">
        <v>147</v>
      </c>
      <c r="D11" s="109">
        <v>20</v>
      </c>
      <c r="E11" s="50">
        <f>'[3]2'!G$18*$D11/100</f>
        <v>15.2</v>
      </c>
      <c r="F11" s="49">
        <f>'[3]2'!I$18*$D11/100</f>
        <v>0.32</v>
      </c>
      <c r="G11" s="49">
        <f>'[3]2'!J$18*$D11/100</f>
        <v>0.02</v>
      </c>
      <c r="H11" s="49">
        <f>'[3]2'!K$18*$D11/100</f>
        <v>3.52</v>
      </c>
      <c r="I11" s="50">
        <f>'[3]2'!O$18*$D11/100</f>
        <v>0.6</v>
      </c>
      <c r="J11" s="49">
        <f>'[3]2'!R$18*$D11/100</f>
        <v>0.08</v>
      </c>
      <c r="K11" s="50">
        <f>'[3]2'!AA$18*$D11/100</f>
        <v>0</v>
      </c>
      <c r="L11" s="51">
        <f>'[3]2'!AI$18*$D11/100</f>
        <v>1.7999999999999999E-2</v>
      </c>
      <c r="M11" s="51">
        <f>'[3]2'!AJ$18*$D11/100</f>
        <v>6.0000000000000001E-3</v>
      </c>
      <c r="N11" s="50">
        <f>'[3]2'!AP$18*$D11/100</f>
        <v>7</v>
      </c>
      <c r="O11" s="49">
        <f>'[3]2'!AW$18*$D11/100</f>
        <v>0.26</v>
      </c>
      <c r="P11" s="49">
        <f>'[3]2'!AX$18*$D11/100</f>
        <v>0</v>
      </c>
      <c r="Q11" s="946"/>
      <c r="R11" s="946"/>
      <c r="S11" s="946"/>
      <c r="T11" s="946"/>
      <c r="U11" s="946"/>
    </row>
    <row r="12" spans="2:21">
      <c r="B12" s="108"/>
      <c r="C12" s="107" t="s">
        <v>64</v>
      </c>
      <c r="D12" s="106">
        <f t="shared" ref="D12:P12" si="0">SUM(D3:D11)</f>
        <v>83</v>
      </c>
      <c r="E12" s="104">
        <f t="shared" si="0"/>
        <v>81.96</v>
      </c>
      <c r="F12" s="103">
        <f t="shared" si="0"/>
        <v>2.2450000000000001</v>
      </c>
      <c r="G12" s="103">
        <f t="shared" si="0"/>
        <v>3.2509999999999999</v>
      </c>
      <c r="H12" s="103">
        <f t="shared" si="0"/>
        <v>11.157000000000002</v>
      </c>
      <c r="I12" s="104">
        <f t="shared" si="0"/>
        <v>12.92</v>
      </c>
      <c r="J12" s="103">
        <f t="shared" si="0"/>
        <v>0.33800000000000002</v>
      </c>
      <c r="K12" s="104">
        <f t="shared" si="0"/>
        <v>44.15</v>
      </c>
      <c r="L12" s="105">
        <f t="shared" si="0"/>
        <v>7.4099999999999999E-2</v>
      </c>
      <c r="M12" s="105">
        <f t="shared" si="0"/>
        <v>3.0100000000000002E-2</v>
      </c>
      <c r="N12" s="104">
        <f t="shared" si="0"/>
        <v>16.25</v>
      </c>
      <c r="O12" s="103">
        <f t="shared" si="0"/>
        <v>1.206</v>
      </c>
      <c r="P12" s="103">
        <f t="shared" si="0"/>
        <v>1.109</v>
      </c>
      <c r="Q12" s="89">
        <v>0</v>
      </c>
      <c r="R12" s="89">
        <v>0</v>
      </c>
      <c r="S12" s="89">
        <v>1</v>
      </c>
      <c r="T12" s="89">
        <v>0</v>
      </c>
      <c r="U12" s="89">
        <v>0</v>
      </c>
    </row>
    <row r="13" spans="2:21">
      <c r="E13" s="92"/>
      <c r="F13" s="91"/>
      <c r="G13" s="91"/>
      <c r="H13" s="91"/>
      <c r="I13" s="92"/>
      <c r="J13" s="91"/>
      <c r="K13" s="92"/>
      <c r="L13" s="93"/>
      <c r="M13" s="93"/>
      <c r="N13" s="92"/>
      <c r="O13" s="91"/>
      <c r="P13" s="91"/>
    </row>
  </sheetData>
  <mergeCells count="1">
    <mergeCell ref="Q3:U11"/>
  </mergeCells>
  <phoneticPr fontId="1"/>
  <pageMargins left="0.7" right="0.7" top="0.75" bottom="0.75" header="0.3" footer="0.3"/>
  <pageSetup paperSize="9" scale="78" orientation="landscape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0.62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1974</v>
      </c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89">
        <v>6182</v>
      </c>
      <c r="C3" s="89" t="s">
        <v>1728</v>
      </c>
      <c r="D3" s="204">
        <v>100</v>
      </c>
      <c r="E3" s="348">
        <v>19</v>
      </c>
      <c r="F3" s="349">
        <v>0.7</v>
      </c>
      <c r="G3" s="349">
        <v>0.1</v>
      </c>
      <c r="H3" s="349">
        <v>4.7</v>
      </c>
      <c r="I3" s="348">
        <v>7</v>
      </c>
      <c r="J3" s="349">
        <v>0.2</v>
      </c>
      <c r="K3" s="348">
        <v>45</v>
      </c>
      <c r="L3" s="350">
        <v>0.05</v>
      </c>
      <c r="M3" s="350">
        <v>0.02</v>
      </c>
      <c r="N3" s="348">
        <v>15</v>
      </c>
      <c r="O3" s="349">
        <v>1</v>
      </c>
      <c r="P3" s="349">
        <v>0</v>
      </c>
      <c r="Q3" s="970"/>
      <c r="R3" s="970"/>
      <c r="S3" s="970"/>
      <c r="T3" s="970"/>
      <c r="U3" s="970"/>
    </row>
    <row r="4" spans="2:21">
      <c r="B4" s="89">
        <v>6153</v>
      </c>
      <c r="C4" s="89" t="s">
        <v>16</v>
      </c>
      <c r="D4" s="204">
        <v>40</v>
      </c>
      <c r="E4" s="348">
        <v>14.8</v>
      </c>
      <c r="F4" s="349">
        <v>0.4</v>
      </c>
      <c r="G4" s="349">
        <v>0.04</v>
      </c>
      <c r="H4" s="349">
        <v>3.52</v>
      </c>
      <c r="I4" s="348">
        <v>8.4</v>
      </c>
      <c r="J4" s="349">
        <v>0.08</v>
      </c>
      <c r="K4" s="348">
        <v>0</v>
      </c>
      <c r="L4" s="350">
        <v>1.2E-2</v>
      </c>
      <c r="M4" s="350">
        <v>4.0000000000000001E-3</v>
      </c>
      <c r="N4" s="348">
        <v>3.2</v>
      </c>
      <c r="O4" s="349">
        <v>0.64</v>
      </c>
      <c r="P4" s="349">
        <v>0</v>
      </c>
      <c r="Q4" s="970"/>
      <c r="R4" s="970"/>
      <c r="S4" s="970"/>
      <c r="T4" s="970"/>
      <c r="U4" s="970"/>
    </row>
    <row r="5" spans="2:21">
      <c r="B5" s="89">
        <v>1109</v>
      </c>
      <c r="C5" s="89" t="s">
        <v>152</v>
      </c>
      <c r="D5" s="204">
        <v>15</v>
      </c>
      <c r="E5" s="348">
        <v>25.2</v>
      </c>
      <c r="F5" s="349">
        <v>0.52500000000000002</v>
      </c>
      <c r="G5" s="349">
        <v>4.4999999999999998E-2</v>
      </c>
      <c r="H5" s="349">
        <v>5.415</v>
      </c>
      <c r="I5" s="348">
        <v>0.45</v>
      </c>
      <c r="J5" s="349">
        <v>1.4999999999999999E-2</v>
      </c>
      <c r="K5" s="348">
        <v>0</v>
      </c>
      <c r="L5" s="350">
        <v>3.0000000000000001E-3</v>
      </c>
      <c r="M5" s="350">
        <v>1.5E-3</v>
      </c>
      <c r="N5" s="348">
        <v>0</v>
      </c>
      <c r="O5" s="349">
        <v>4.4999999999999998E-2</v>
      </c>
      <c r="P5" s="349">
        <v>0</v>
      </c>
      <c r="Q5" s="970"/>
      <c r="R5" s="970"/>
      <c r="S5" s="970"/>
      <c r="T5" s="970"/>
      <c r="U5" s="970"/>
    </row>
    <row r="6" spans="2:21">
      <c r="B6" s="89">
        <v>17026</v>
      </c>
      <c r="C6" s="89" t="s">
        <v>51</v>
      </c>
      <c r="D6" s="204">
        <v>200</v>
      </c>
      <c r="E6" s="348">
        <v>12</v>
      </c>
      <c r="F6" s="349">
        <v>2.6</v>
      </c>
      <c r="G6" s="349">
        <v>0</v>
      </c>
      <c r="H6" s="349">
        <v>0.6</v>
      </c>
      <c r="I6" s="348">
        <v>10</v>
      </c>
      <c r="J6" s="349">
        <v>0.2</v>
      </c>
      <c r="K6" s="348">
        <v>0</v>
      </c>
      <c r="L6" s="350">
        <v>0.04</v>
      </c>
      <c r="M6" s="350">
        <v>0.1</v>
      </c>
      <c r="N6" s="348">
        <v>0</v>
      </c>
      <c r="O6" s="349">
        <v>0</v>
      </c>
      <c r="P6" s="349">
        <v>1</v>
      </c>
      <c r="Q6" s="970"/>
      <c r="R6" s="970"/>
      <c r="S6" s="970"/>
      <c r="T6" s="970"/>
      <c r="U6" s="970"/>
    </row>
    <row r="7" spans="2:21">
      <c r="B7" s="89">
        <v>14017</v>
      </c>
      <c r="C7" s="89" t="s">
        <v>40</v>
      </c>
      <c r="D7" s="204">
        <v>5</v>
      </c>
      <c r="E7" s="348">
        <v>37.25</v>
      </c>
      <c r="F7" s="349">
        <v>0.03</v>
      </c>
      <c r="G7" s="349">
        <v>4.05</v>
      </c>
      <c r="H7" s="349">
        <v>0.01</v>
      </c>
      <c r="I7" s="348">
        <v>0.75</v>
      </c>
      <c r="J7" s="349">
        <v>5.0000000000000001E-3</v>
      </c>
      <c r="K7" s="348">
        <v>25.5</v>
      </c>
      <c r="L7" s="350">
        <v>5.0000000000000001E-4</v>
      </c>
      <c r="M7" s="350">
        <v>1.5E-3</v>
      </c>
      <c r="N7" s="348">
        <v>0</v>
      </c>
      <c r="O7" s="349">
        <v>0</v>
      </c>
      <c r="P7" s="349">
        <v>9.5000000000000001E-2</v>
      </c>
      <c r="Q7" s="970"/>
      <c r="R7" s="970"/>
      <c r="S7" s="970"/>
      <c r="T7" s="970"/>
      <c r="U7" s="970"/>
    </row>
    <row r="8" spans="2:21">
      <c r="B8" s="89">
        <v>13014</v>
      </c>
      <c r="C8" s="89" t="s">
        <v>2361</v>
      </c>
      <c r="D8" s="204">
        <v>13</v>
      </c>
      <c r="E8" s="348">
        <v>56.29</v>
      </c>
      <c r="F8" s="349">
        <v>0.26</v>
      </c>
      <c r="G8" s="349">
        <v>5.85</v>
      </c>
      <c r="H8" s="349">
        <v>0.40300000000000002</v>
      </c>
      <c r="I8" s="348">
        <v>7.8</v>
      </c>
      <c r="J8" s="349">
        <v>1.3000000000000001E-2</v>
      </c>
      <c r="K8" s="348">
        <v>50.7</v>
      </c>
      <c r="L8" s="350">
        <v>2.5999999999999999E-3</v>
      </c>
      <c r="M8" s="350">
        <v>1.1699999999999999E-2</v>
      </c>
      <c r="N8" s="348">
        <v>0</v>
      </c>
      <c r="O8" s="349">
        <v>0</v>
      </c>
      <c r="P8" s="349">
        <v>1.3000000000000001E-2</v>
      </c>
      <c r="Q8" s="970"/>
      <c r="R8" s="970"/>
      <c r="S8" s="970"/>
      <c r="T8" s="970"/>
      <c r="U8" s="970"/>
    </row>
    <row r="9" spans="2:21">
      <c r="B9" s="102">
        <v>1063</v>
      </c>
      <c r="C9" s="102" t="s">
        <v>90</v>
      </c>
      <c r="D9" s="394">
        <v>1.2</v>
      </c>
      <c r="E9" s="397">
        <v>4.5359999999999996</v>
      </c>
      <c r="F9" s="396">
        <v>0.156</v>
      </c>
      <c r="G9" s="396">
        <v>2.64E-2</v>
      </c>
      <c r="H9" s="396">
        <v>0.86640000000000006</v>
      </c>
      <c r="I9" s="397">
        <v>0.21599999999999997</v>
      </c>
      <c r="J9" s="396">
        <v>1.6799999999999999E-2</v>
      </c>
      <c r="K9" s="397">
        <v>1.2E-2</v>
      </c>
      <c r="L9" s="398">
        <v>2.2799999999999999E-3</v>
      </c>
      <c r="M9" s="398">
        <v>7.1999999999999994E-4</v>
      </c>
      <c r="N9" s="397">
        <v>0</v>
      </c>
      <c r="O9" s="396">
        <v>3.2400000000000005E-2</v>
      </c>
      <c r="P9" s="396">
        <v>0</v>
      </c>
      <c r="Q9" s="970"/>
      <c r="R9" s="970"/>
      <c r="S9" s="970"/>
      <c r="T9" s="970"/>
      <c r="U9" s="970"/>
    </row>
    <row r="10" spans="2:21">
      <c r="B10" s="97">
        <v>17012</v>
      </c>
      <c r="C10" s="97" t="s">
        <v>0</v>
      </c>
      <c r="D10" s="159">
        <v>1.2</v>
      </c>
      <c r="E10" s="351">
        <v>0</v>
      </c>
      <c r="F10" s="352">
        <v>0</v>
      </c>
      <c r="G10" s="352">
        <v>0</v>
      </c>
      <c r="H10" s="352">
        <v>0</v>
      </c>
      <c r="I10" s="351">
        <v>0.26400000000000001</v>
      </c>
      <c r="J10" s="352">
        <v>0</v>
      </c>
      <c r="K10" s="351">
        <v>0</v>
      </c>
      <c r="L10" s="353">
        <v>0</v>
      </c>
      <c r="M10" s="353">
        <v>0</v>
      </c>
      <c r="N10" s="351">
        <v>0</v>
      </c>
      <c r="O10" s="352">
        <v>0</v>
      </c>
      <c r="P10" s="352">
        <v>1.1891999999999998</v>
      </c>
      <c r="Q10" s="971"/>
      <c r="R10" s="971"/>
      <c r="S10" s="971"/>
      <c r="T10" s="971"/>
      <c r="U10" s="971"/>
    </row>
    <row r="11" spans="2:21">
      <c r="C11" s="89" t="s">
        <v>1725</v>
      </c>
      <c r="D11" s="204">
        <v>375.4</v>
      </c>
      <c r="E11" s="348">
        <v>169.07599999999999</v>
      </c>
      <c r="F11" s="349">
        <v>4.6709999999999994</v>
      </c>
      <c r="G11" s="349">
        <v>10.1114</v>
      </c>
      <c r="H11" s="349">
        <v>15.514400000000002</v>
      </c>
      <c r="I11" s="348">
        <v>34.880000000000003</v>
      </c>
      <c r="J11" s="349">
        <v>0.52980000000000005</v>
      </c>
      <c r="K11" s="348">
        <v>121.212</v>
      </c>
      <c r="L11" s="350">
        <v>0.11038000000000002</v>
      </c>
      <c r="M11" s="350">
        <v>0.13941999999999999</v>
      </c>
      <c r="N11" s="348">
        <v>18.2</v>
      </c>
      <c r="O11" s="349">
        <v>1.7174</v>
      </c>
      <c r="P11" s="349">
        <v>2.2971999999999997</v>
      </c>
      <c r="Q11" s="204">
        <v>0</v>
      </c>
      <c r="R11" s="204">
        <v>0</v>
      </c>
      <c r="S11" s="204">
        <v>1</v>
      </c>
      <c r="T11" s="204">
        <v>0</v>
      </c>
      <c r="U11" s="204">
        <v>0</v>
      </c>
    </row>
  </sheetData>
  <mergeCells count="1">
    <mergeCell ref="Q3:U10"/>
  </mergeCells>
  <phoneticPr fontId="1"/>
  <pageMargins left="0.7" right="0.7" top="0.75" bottom="0.75" header="0.3" footer="0.3"/>
  <pageSetup paperSize="9" scale="78" orientation="landscape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4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1731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6153</v>
      </c>
      <c r="C3" s="29" t="s">
        <v>16</v>
      </c>
      <c r="D3" s="10">
        <v>75</v>
      </c>
      <c r="E3" s="461">
        <v>27.75</v>
      </c>
      <c r="F3" s="462">
        <v>0.75</v>
      </c>
      <c r="G3" s="462">
        <v>7.4999999999999997E-2</v>
      </c>
      <c r="H3" s="462">
        <v>6.6</v>
      </c>
      <c r="I3" s="461">
        <v>15.75</v>
      </c>
      <c r="J3" s="471">
        <v>0.15</v>
      </c>
      <c r="K3" s="472">
        <v>0</v>
      </c>
      <c r="L3" s="473">
        <v>2.2499999999999999E-2</v>
      </c>
      <c r="M3" s="474">
        <v>7.4999999999999997E-3</v>
      </c>
      <c r="N3" s="472">
        <v>6</v>
      </c>
      <c r="O3" s="475">
        <v>1.2</v>
      </c>
      <c r="P3" s="475">
        <v>0</v>
      </c>
      <c r="Q3" s="938"/>
      <c r="R3" s="938"/>
      <c r="S3" s="938"/>
      <c r="T3" s="938"/>
      <c r="U3" s="938"/>
    </row>
    <row r="4" spans="2:21">
      <c r="B4" s="10">
        <v>14017</v>
      </c>
      <c r="C4" s="29" t="s">
        <v>40</v>
      </c>
      <c r="D4" s="10">
        <v>7</v>
      </c>
      <c r="E4" s="461">
        <v>52.15</v>
      </c>
      <c r="F4" s="462">
        <v>4.2000000000000003E-2</v>
      </c>
      <c r="G4" s="462">
        <v>5.67</v>
      </c>
      <c r="H4" s="462">
        <v>1.4000000000000002E-2</v>
      </c>
      <c r="I4" s="461">
        <v>1.05</v>
      </c>
      <c r="J4" s="471">
        <v>7.000000000000001E-3</v>
      </c>
      <c r="K4" s="472">
        <v>35.700000000000003</v>
      </c>
      <c r="L4" s="473">
        <v>7.000000000000001E-4</v>
      </c>
      <c r="M4" s="474">
        <v>2.0999999999999999E-3</v>
      </c>
      <c r="N4" s="472">
        <v>0</v>
      </c>
      <c r="O4" s="475">
        <v>0</v>
      </c>
      <c r="P4" s="475">
        <v>0.13299999999999998</v>
      </c>
      <c r="Q4" s="938"/>
      <c r="R4" s="938"/>
      <c r="S4" s="938"/>
      <c r="T4" s="938"/>
      <c r="U4" s="938"/>
    </row>
    <row r="5" spans="2:21">
      <c r="B5" s="10">
        <v>1015</v>
      </c>
      <c r="C5" s="29" t="s">
        <v>17</v>
      </c>
      <c r="D5" s="10">
        <v>3</v>
      </c>
      <c r="E5" s="461">
        <v>11.04</v>
      </c>
      <c r="F5" s="462">
        <v>0.24</v>
      </c>
      <c r="G5" s="462">
        <v>5.0999999999999997E-2</v>
      </c>
      <c r="H5" s="462">
        <v>2.2770000000000001</v>
      </c>
      <c r="I5" s="461">
        <v>0.69</v>
      </c>
      <c r="J5" s="471">
        <v>1.7999999999999999E-2</v>
      </c>
      <c r="K5" s="472">
        <v>0</v>
      </c>
      <c r="L5" s="473">
        <v>3.9000000000000003E-3</v>
      </c>
      <c r="M5" s="474">
        <v>1.1999999999999999E-3</v>
      </c>
      <c r="N5" s="472">
        <v>0</v>
      </c>
      <c r="O5" s="475">
        <v>7.4999999999999997E-2</v>
      </c>
      <c r="P5" s="475">
        <v>0</v>
      </c>
      <c r="Q5" s="938"/>
      <c r="R5" s="938"/>
      <c r="S5" s="938"/>
      <c r="T5" s="938"/>
      <c r="U5" s="938"/>
    </row>
    <row r="6" spans="2:21">
      <c r="B6" s="10">
        <v>17026</v>
      </c>
      <c r="C6" s="29" t="s">
        <v>51</v>
      </c>
      <c r="D6" s="10">
        <v>200</v>
      </c>
      <c r="E6" s="461">
        <v>12</v>
      </c>
      <c r="F6" s="462">
        <v>2.6</v>
      </c>
      <c r="G6" s="462">
        <v>0</v>
      </c>
      <c r="H6" s="462">
        <v>0.6</v>
      </c>
      <c r="I6" s="461">
        <v>10</v>
      </c>
      <c r="J6" s="471">
        <v>0.2</v>
      </c>
      <c r="K6" s="472">
        <v>0</v>
      </c>
      <c r="L6" s="473">
        <v>0.04</v>
      </c>
      <c r="M6" s="474">
        <v>0.1</v>
      </c>
      <c r="N6" s="472">
        <v>0</v>
      </c>
      <c r="O6" s="475">
        <v>0</v>
      </c>
      <c r="P6" s="475">
        <v>1</v>
      </c>
      <c r="Q6" s="938"/>
      <c r="R6" s="938"/>
      <c r="S6" s="938"/>
      <c r="T6" s="938"/>
      <c r="U6" s="938"/>
    </row>
    <row r="7" spans="2:21">
      <c r="B7" s="10">
        <v>1031</v>
      </c>
      <c r="C7" s="29" t="s">
        <v>52</v>
      </c>
      <c r="D7" s="10">
        <v>8</v>
      </c>
      <c r="E7" s="461">
        <v>22.32</v>
      </c>
      <c r="F7" s="462">
        <v>0.752</v>
      </c>
      <c r="G7" s="462">
        <v>0.10400000000000001</v>
      </c>
      <c r="H7" s="462">
        <v>4.5999999999999996</v>
      </c>
      <c r="I7" s="461">
        <v>1.28</v>
      </c>
      <c r="J7" s="471">
        <v>7.2000000000000008E-2</v>
      </c>
      <c r="K7" s="472">
        <v>0</v>
      </c>
      <c r="L7" s="473">
        <v>6.4000000000000003E-3</v>
      </c>
      <c r="M7" s="474">
        <v>4.0000000000000001E-3</v>
      </c>
      <c r="N7" s="472">
        <v>0</v>
      </c>
      <c r="O7" s="475">
        <v>0.21600000000000003</v>
      </c>
      <c r="P7" s="475">
        <v>0.128</v>
      </c>
      <c r="Q7" s="938"/>
      <c r="R7" s="938"/>
      <c r="S7" s="938"/>
      <c r="T7" s="938"/>
      <c r="U7" s="938"/>
    </row>
    <row r="8" spans="2:21">
      <c r="B8" s="40">
        <v>13036</v>
      </c>
      <c r="C8" s="242" t="s">
        <v>1732</v>
      </c>
      <c r="D8" s="40">
        <v>20</v>
      </c>
      <c r="E8" s="269">
        <v>76</v>
      </c>
      <c r="F8" s="268">
        <v>5.16</v>
      </c>
      <c r="G8" s="268">
        <v>5.8</v>
      </c>
      <c r="H8" s="268">
        <v>0.28000000000000003</v>
      </c>
      <c r="I8" s="269">
        <v>136</v>
      </c>
      <c r="J8" s="268">
        <v>0.06</v>
      </c>
      <c r="K8" s="270">
        <v>54</v>
      </c>
      <c r="L8" s="271">
        <v>6.0000000000000001E-3</v>
      </c>
      <c r="M8" s="272">
        <v>6.6000000000000003E-2</v>
      </c>
      <c r="N8" s="270">
        <v>0</v>
      </c>
      <c r="O8" s="273">
        <v>0</v>
      </c>
      <c r="P8" s="273">
        <v>0.4</v>
      </c>
      <c r="Q8" s="947"/>
      <c r="R8" s="947"/>
      <c r="S8" s="947"/>
      <c r="T8" s="947"/>
      <c r="U8" s="947"/>
    </row>
    <row r="9" spans="2:21">
      <c r="C9" s="29" t="s">
        <v>25</v>
      </c>
      <c r="D9" s="10">
        <v>313</v>
      </c>
      <c r="E9" s="461">
        <v>201.26</v>
      </c>
      <c r="F9" s="462">
        <v>9.5440000000000005</v>
      </c>
      <c r="G9" s="462">
        <v>11.7</v>
      </c>
      <c r="H9" s="462">
        <v>14.370999999999999</v>
      </c>
      <c r="I9" s="461">
        <v>164.77</v>
      </c>
      <c r="J9" s="471">
        <v>0.50700000000000001</v>
      </c>
      <c r="K9" s="472">
        <v>89.7</v>
      </c>
      <c r="L9" s="473">
        <v>7.9500000000000001E-2</v>
      </c>
      <c r="M9" s="474">
        <v>0.18080000000000002</v>
      </c>
      <c r="N9" s="472">
        <v>6</v>
      </c>
      <c r="O9" s="475">
        <v>1.4909999999999999</v>
      </c>
      <c r="P9" s="475">
        <v>1.661</v>
      </c>
      <c r="Q9" s="265">
        <v>0</v>
      </c>
      <c r="R9" s="265">
        <v>0</v>
      </c>
      <c r="S9" s="265">
        <v>1</v>
      </c>
      <c r="T9" s="265">
        <v>0</v>
      </c>
      <c r="U9" s="265">
        <v>0</v>
      </c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8"/>
  </mergeCells>
  <phoneticPr fontId="1"/>
  <pageMargins left="0.7" right="0.7" top="0.75" bottom="0.75" header="0.3" footer="0.3"/>
  <pageSetup paperSize="9" scale="78" orientation="landscape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3.875" style="478" customWidth="1"/>
    <col min="4" max="16" width="11.125" style="478" customWidth="1"/>
    <col min="17" max="16384" width="9" style="478"/>
  </cols>
  <sheetData>
    <row r="1" spans="2:21">
      <c r="B1" s="196" t="s">
        <v>1220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11004</v>
      </c>
      <c r="C3" s="29" t="s">
        <v>156</v>
      </c>
      <c r="D3" s="22">
        <v>70</v>
      </c>
      <c r="E3" s="487">
        <v>200.2</v>
      </c>
      <c r="F3" s="488">
        <v>12.39</v>
      </c>
      <c r="G3" s="488">
        <v>15.61</v>
      </c>
      <c r="H3" s="488">
        <v>0.21</v>
      </c>
      <c r="I3" s="487">
        <v>2.8</v>
      </c>
      <c r="J3" s="489">
        <v>0.63</v>
      </c>
      <c r="K3" s="490">
        <v>0</v>
      </c>
      <c r="L3" s="491">
        <v>5.6000000000000008E-2</v>
      </c>
      <c r="M3" s="492">
        <v>0.14699999999999999</v>
      </c>
      <c r="N3" s="490">
        <v>0.7</v>
      </c>
      <c r="O3" s="493">
        <v>0</v>
      </c>
      <c r="P3" s="493">
        <v>7.0000000000000007E-2</v>
      </c>
      <c r="Q3" s="980"/>
      <c r="R3" s="980"/>
      <c r="S3" s="980"/>
      <c r="T3" s="980"/>
      <c r="U3" s="980"/>
    </row>
    <row r="4" spans="2:21">
      <c r="B4" s="195">
        <v>17012</v>
      </c>
      <c r="C4" s="29" t="s">
        <v>0</v>
      </c>
      <c r="D4" s="22">
        <v>1</v>
      </c>
      <c r="E4" s="487">
        <v>0</v>
      </c>
      <c r="F4" s="488">
        <v>0</v>
      </c>
      <c r="G4" s="488">
        <v>0</v>
      </c>
      <c r="H4" s="488">
        <v>0</v>
      </c>
      <c r="I4" s="487">
        <v>0.22</v>
      </c>
      <c r="J4" s="489">
        <v>0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0.99099999999999999</v>
      </c>
      <c r="Q4" s="972"/>
      <c r="R4" s="972"/>
      <c r="S4" s="972"/>
      <c r="T4" s="972"/>
      <c r="U4" s="972"/>
    </row>
    <row r="5" spans="2:21">
      <c r="B5" s="195">
        <v>6212</v>
      </c>
      <c r="C5" s="29" t="s">
        <v>2362</v>
      </c>
      <c r="D5" s="414">
        <v>40</v>
      </c>
      <c r="E5" s="487">
        <v>14.8</v>
      </c>
      <c r="F5" s="488">
        <v>0.24</v>
      </c>
      <c r="G5" s="488">
        <v>0.04</v>
      </c>
      <c r="H5" s="488">
        <v>3.64</v>
      </c>
      <c r="I5" s="487">
        <v>11.2</v>
      </c>
      <c r="J5" s="489">
        <v>0.08</v>
      </c>
      <c r="K5" s="490">
        <v>304</v>
      </c>
      <c r="L5" s="491">
        <v>0.02</v>
      </c>
      <c r="M5" s="492">
        <v>1.6E-2</v>
      </c>
      <c r="N5" s="490">
        <v>1.6</v>
      </c>
      <c r="O5" s="493">
        <v>1.08</v>
      </c>
      <c r="P5" s="493">
        <v>0.04</v>
      </c>
      <c r="Q5" s="972"/>
      <c r="R5" s="972"/>
      <c r="S5" s="972"/>
      <c r="T5" s="972"/>
      <c r="U5" s="972"/>
    </row>
    <row r="6" spans="2:21">
      <c r="B6" s="195">
        <v>6119</v>
      </c>
      <c r="C6" s="29" t="s">
        <v>48</v>
      </c>
      <c r="D6" s="414">
        <v>20</v>
      </c>
      <c r="E6" s="487">
        <v>3</v>
      </c>
      <c r="F6" s="488">
        <v>0.2</v>
      </c>
      <c r="G6" s="488">
        <v>0.02</v>
      </c>
      <c r="H6" s="488">
        <v>0.64</v>
      </c>
      <c r="I6" s="487">
        <v>7.8</v>
      </c>
      <c r="J6" s="489">
        <v>0.04</v>
      </c>
      <c r="K6" s="490">
        <v>0.8</v>
      </c>
      <c r="L6" s="491">
        <v>6.0000000000000001E-3</v>
      </c>
      <c r="M6" s="492">
        <v>6.0000000000000001E-3</v>
      </c>
      <c r="N6" s="490">
        <v>1.4</v>
      </c>
      <c r="O6" s="493">
        <v>0.3</v>
      </c>
      <c r="P6" s="493">
        <v>0.02</v>
      </c>
      <c r="Q6" s="972"/>
      <c r="R6" s="972"/>
      <c r="S6" s="972"/>
      <c r="T6" s="972"/>
      <c r="U6" s="972"/>
    </row>
    <row r="7" spans="2:21">
      <c r="B7" s="195">
        <v>2017</v>
      </c>
      <c r="C7" s="29" t="s">
        <v>147</v>
      </c>
      <c r="D7" s="414">
        <v>50</v>
      </c>
      <c r="E7" s="487">
        <v>38</v>
      </c>
      <c r="F7" s="488">
        <v>0.8</v>
      </c>
      <c r="G7" s="488">
        <v>0.05</v>
      </c>
      <c r="H7" s="488">
        <v>8.8000000000000007</v>
      </c>
      <c r="I7" s="487">
        <v>1.5</v>
      </c>
      <c r="J7" s="489">
        <v>0.2</v>
      </c>
      <c r="K7" s="490">
        <v>0</v>
      </c>
      <c r="L7" s="491">
        <v>4.4999999999999998E-2</v>
      </c>
      <c r="M7" s="492">
        <v>1.4999999999999999E-2</v>
      </c>
      <c r="N7" s="490">
        <v>17.5</v>
      </c>
      <c r="O7" s="493">
        <v>0.65</v>
      </c>
      <c r="P7" s="493">
        <v>0</v>
      </c>
      <c r="Q7" s="972"/>
      <c r="R7" s="972"/>
      <c r="S7" s="972"/>
      <c r="T7" s="972"/>
      <c r="U7" s="972"/>
    </row>
    <row r="8" spans="2:21">
      <c r="B8" s="195">
        <v>6036</v>
      </c>
      <c r="C8" s="29" t="s">
        <v>2363</v>
      </c>
      <c r="D8" s="414">
        <v>40</v>
      </c>
      <c r="E8" s="487">
        <v>8</v>
      </c>
      <c r="F8" s="488">
        <v>0.28000000000000003</v>
      </c>
      <c r="G8" s="488">
        <v>0.04</v>
      </c>
      <c r="H8" s="488">
        <v>1.84</v>
      </c>
      <c r="I8" s="487">
        <v>9.6</v>
      </c>
      <c r="J8" s="489">
        <v>0.12</v>
      </c>
      <c r="K8" s="490">
        <v>0</v>
      </c>
      <c r="L8" s="491">
        <v>1.2E-2</v>
      </c>
      <c r="M8" s="492">
        <v>1.2E-2</v>
      </c>
      <c r="N8" s="490">
        <v>7.6</v>
      </c>
      <c r="O8" s="493">
        <v>0.6</v>
      </c>
      <c r="P8" s="493">
        <v>0</v>
      </c>
      <c r="Q8" s="972"/>
      <c r="R8" s="972"/>
      <c r="S8" s="972"/>
      <c r="T8" s="972"/>
      <c r="U8" s="972"/>
    </row>
    <row r="9" spans="2:21">
      <c r="B9" s="195">
        <v>6153</v>
      </c>
      <c r="C9" s="29" t="s">
        <v>16</v>
      </c>
      <c r="D9" s="414">
        <v>40</v>
      </c>
      <c r="E9" s="487">
        <v>14.8</v>
      </c>
      <c r="F9" s="488">
        <v>0.4</v>
      </c>
      <c r="G9" s="488">
        <v>0.04</v>
      </c>
      <c r="H9" s="488">
        <v>3.52</v>
      </c>
      <c r="I9" s="487">
        <v>8.4</v>
      </c>
      <c r="J9" s="489">
        <v>0.08</v>
      </c>
      <c r="K9" s="490">
        <v>0</v>
      </c>
      <c r="L9" s="491">
        <v>1.2E-2</v>
      </c>
      <c r="M9" s="492">
        <v>4.0000000000000001E-3</v>
      </c>
      <c r="N9" s="490">
        <v>3.2</v>
      </c>
      <c r="O9" s="493">
        <v>0.64</v>
      </c>
      <c r="P9" s="493">
        <v>0</v>
      </c>
      <c r="Q9" s="972"/>
      <c r="R9" s="972"/>
      <c r="S9" s="972"/>
      <c r="T9" s="972"/>
      <c r="U9" s="972"/>
    </row>
    <row r="10" spans="2:21">
      <c r="B10" s="195">
        <v>6010</v>
      </c>
      <c r="C10" s="29" t="s">
        <v>206</v>
      </c>
      <c r="D10" s="414">
        <v>20</v>
      </c>
      <c r="E10" s="487">
        <v>4.5999999999999996</v>
      </c>
      <c r="F10" s="488">
        <v>0.36</v>
      </c>
      <c r="G10" s="488">
        <v>0.02</v>
      </c>
      <c r="H10" s="488">
        <v>1.02</v>
      </c>
      <c r="I10" s="487">
        <v>9.6</v>
      </c>
      <c r="J10" s="489">
        <v>0.14000000000000001</v>
      </c>
      <c r="K10" s="490">
        <v>9.8000000000000007</v>
      </c>
      <c r="L10" s="491">
        <v>1.2E-2</v>
      </c>
      <c r="M10" s="492">
        <v>2.2000000000000002E-2</v>
      </c>
      <c r="N10" s="490">
        <v>1.6</v>
      </c>
      <c r="O10" s="493">
        <v>0.48</v>
      </c>
      <c r="P10" s="493">
        <v>0</v>
      </c>
      <c r="Q10" s="972"/>
      <c r="R10" s="972"/>
      <c r="S10" s="972"/>
      <c r="T10" s="972"/>
      <c r="U10" s="972"/>
    </row>
    <row r="11" spans="2:21">
      <c r="B11" s="195">
        <v>6223</v>
      </c>
      <c r="C11" s="29" t="s">
        <v>81</v>
      </c>
      <c r="D11" s="414">
        <v>1</v>
      </c>
      <c r="E11" s="487">
        <v>1.34</v>
      </c>
      <c r="F11" s="488">
        <v>0.06</v>
      </c>
      <c r="G11" s="488">
        <v>1.3000000000000001E-2</v>
      </c>
      <c r="H11" s="488">
        <v>0.26300000000000001</v>
      </c>
      <c r="I11" s="487">
        <v>0.14000000000000001</v>
      </c>
      <c r="J11" s="489">
        <v>8.0000000000000002E-3</v>
      </c>
      <c r="K11" s="490">
        <v>0</v>
      </c>
      <c r="L11" s="491">
        <v>1.9E-3</v>
      </c>
      <c r="M11" s="492">
        <v>7.000000000000001E-4</v>
      </c>
      <c r="N11" s="490">
        <v>0.1</v>
      </c>
      <c r="O11" s="493">
        <v>5.7000000000000002E-2</v>
      </c>
      <c r="P11" s="493">
        <v>0</v>
      </c>
      <c r="Q11" s="973"/>
      <c r="R11" s="973"/>
      <c r="S11" s="973"/>
      <c r="T11" s="973"/>
      <c r="U11" s="973"/>
    </row>
    <row r="12" spans="2:21">
      <c r="B12" s="244"/>
      <c r="C12" s="28" t="s">
        <v>1725</v>
      </c>
      <c r="D12" s="23">
        <v>282</v>
      </c>
      <c r="E12" s="494">
        <v>284.74</v>
      </c>
      <c r="F12" s="495">
        <v>14.73</v>
      </c>
      <c r="G12" s="495">
        <v>15.832999999999997</v>
      </c>
      <c r="H12" s="495">
        <v>19.933000000000003</v>
      </c>
      <c r="I12" s="494">
        <v>51.26</v>
      </c>
      <c r="J12" s="495">
        <v>1.298</v>
      </c>
      <c r="K12" s="496">
        <v>314.60000000000002</v>
      </c>
      <c r="L12" s="497">
        <v>0.16490000000000005</v>
      </c>
      <c r="M12" s="498">
        <v>0.22270000000000001</v>
      </c>
      <c r="N12" s="496">
        <v>33.699999999999996</v>
      </c>
      <c r="O12" s="499">
        <v>3.8070000000000004</v>
      </c>
      <c r="P12" s="499">
        <v>1.121</v>
      </c>
      <c r="Q12" s="23">
        <v>0</v>
      </c>
      <c r="R12" s="23">
        <v>2</v>
      </c>
      <c r="S12" s="23">
        <v>3</v>
      </c>
      <c r="T12" s="23">
        <v>0</v>
      </c>
      <c r="U12" s="23">
        <v>0</v>
      </c>
    </row>
  </sheetData>
  <mergeCells count="1">
    <mergeCell ref="Q3:U11"/>
  </mergeCells>
  <phoneticPr fontId="1"/>
  <pageMargins left="0.7" right="0.7" top="0.75" bottom="0.75" header="0.3" footer="0.3"/>
  <pageSetup paperSize="9" scale="64" orientation="landscape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1733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7">
        <v>1083</v>
      </c>
      <c r="C3" s="37" t="s">
        <v>39</v>
      </c>
      <c r="D3" s="31">
        <v>6</v>
      </c>
      <c r="E3" s="650">
        <v>21.36</v>
      </c>
      <c r="F3" s="489">
        <v>0.36599999999999994</v>
      </c>
      <c r="G3" s="489">
        <v>5.4000000000000006E-2</v>
      </c>
      <c r="H3" s="489">
        <v>4.6259999999999994</v>
      </c>
      <c r="I3" s="650">
        <v>0.3</v>
      </c>
      <c r="J3" s="489">
        <v>4.8000000000000008E-2</v>
      </c>
      <c r="K3" s="490">
        <v>0</v>
      </c>
      <c r="L3" s="491">
        <v>4.7999999999999996E-3</v>
      </c>
      <c r="M3" s="492">
        <v>1.1999999999999999E-3</v>
      </c>
      <c r="N3" s="490">
        <v>0</v>
      </c>
      <c r="O3" s="493">
        <v>0.03</v>
      </c>
      <c r="P3" s="493">
        <v>0</v>
      </c>
      <c r="Q3" s="972"/>
      <c r="R3" s="972"/>
      <c r="S3" s="972"/>
      <c r="T3" s="972"/>
      <c r="U3" s="972"/>
    </row>
    <row r="4" spans="2:21">
      <c r="B4" s="27">
        <v>17027</v>
      </c>
      <c r="C4" s="37" t="s">
        <v>53</v>
      </c>
      <c r="D4" s="31">
        <v>0.4</v>
      </c>
      <c r="E4" s="650">
        <v>0.94</v>
      </c>
      <c r="F4" s="489">
        <v>2.8000000000000004E-2</v>
      </c>
      <c r="G4" s="489">
        <v>1.72E-2</v>
      </c>
      <c r="H4" s="489">
        <v>0.16839999999999999</v>
      </c>
      <c r="I4" s="650">
        <v>0.10400000000000001</v>
      </c>
      <c r="J4" s="489">
        <v>1.6000000000000003E-3</v>
      </c>
      <c r="K4" s="490">
        <v>0</v>
      </c>
      <c r="L4" s="491">
        <v>1.2E-4</v>
      </c>
      <c r="M4" s="492">
        <v>3.2000000000000003E-4</v>
      </c>
      <c r="N4" s="490">
        <v>0</v>
      </c>
      <c r="O4" s="493">
        <v>1.1999999999999999E-3</v>
      </c>
      <c r="P4" s="493">
        <v>0.17280000000000001</v>
      </c>
      <c r="Q4" s="972"/>
      <c r="R4" s="972"/>
      <c r="S4" s="972"/>
      <c r="T4" s="972"/>
      <c r="U4" s="972"/>
    </row>
    <row r="5" spans="2:21">
      <c r="B5" s="27">
        <v>10328</v>
      </c>
      <c r="C5" s="37" t="s">
        <v>54</v>
      </c>
      <c r="D5" s="31">
        <v>24</v>
      </c>
      <c r="E5" s="650">
        <v>19.920000000000002</v>
      </c>
      <c r="F5" s="489">
        <v>4.4879999999999995</v>
      </c>
      <c r="G5" s="489">
        <v>9.6000000000000016E-2</v>
      </c>
      <c r="H5" s="489">
        <v>2.4000000000000004E-2</v>
      </c>
      <c r="I5" s="650">
        <v>13.44</v>
      </c>
      <c r="J5" s="489">
        <v>0.24</v>
      </c>
      <c r="K5" s="490">
        <v>0.96</v>
      </c>
      <c r="L5" s="491">
        <v>4.7999999999999996E-3</v>
      </c>
      <c r="M5" s="492">
        <v>1.44E-2</v>
      </c>
      <c r="N5" s="490">
        <v>0.48</v>
      </c>
      <c r="O5" s="493">
        <v>0</v>
      </c>
      <c r="P5" s="493">
        <v>0.14399999999999999</v>
      </c>
      <c r="Q5" s="972"/>
      <c r="R5" s="972"/>
      <c r="S5" s="972"/>
      <c r="T5" s="972"/>
      <c r="U5" s="972"/>
    </row>
    <row r="6" spans="2:21">
      <c r="B6" s="27">
        <v>6153</v>
      </c>
      <c r="C6" s="37" t="s">
        <v>16</v>
      </c>
      <c r="D6" s="31">
        <v>15</v>
      </c>
      <c r="E6" s="650">
        <v>5.55</v>
      </c>
      <c r="F6" s="489">
        <v>0.15</v>
      </c>
      <c r="G6" s="489">
        <v>1.4999999999999999E-2</v>
      </c>
      <c r="H6" s="489">
        <v>1.32</v>
      </c>
      <c r="I6" s="650">
        <v>3.15</v>
      </c>
      <c r="J6" s="489">
        <v>0.03</v>
      </c>
      <c r="K6" s="490">
        <v>0</v>
      </c>
      <c r="L6" s="491">
        <v>4.4999999999999997E-3</v>
      </c>
      <c r="M6" s="492">
        <v>1.5E-3</v>
      </c>
      <c r="N6" s="490">
        <v>1.2</v>
      </c>
      <c r="O6" s="493">
        <v>0.24</v>
      </c>
      <c r="P6" s="493">
        <v>0</v>
      </c>
      <c r="Q6" s="972"/>
      <c r="R6" s="972"/>
      <c r="S6" s="972"/>
      <c r="T6" s="972"/>
      <c r="U6" s="972"/>
    </row>
    <row r="7" spans="2:21">
      <c r="B7" s="27">
        <v>6214</v>
      </c>
      <c r="C7" s="670" t="s">
        <v>2364</v>
      </c>
      <c r="D7" s="31">
        <v>10</v>
      </c>
      <c r="E7" s="650">
        <v>3.7</v>
      </c>
      <c r="F7" s="489">
        <v>0.06</v>
      </c>
      <c r="G7" s="489">
        <v>0.01</v>
      </c>
      <c r="H7" s="489">
        <v>0.9</v>
      </c>
      <c r="I7" s="650">
        <v>2.7</v>
      </c>
      <c r="J7" s="489">
        <v>0.02</v>
      </c>
      <c r="K7" s="490">
        <v>68</v>
      </c>
      <c r="L7" s="491">
        <v>4.0000000000000001E-3</v>
      </c>
      <c r="M7" s="492">
        <v>4.0000000000000001E-3</v>
      </c>
      <c r="N7" s="490">
        <v>0.4</v>
      </c>
      <c r="O7" s="493">
        <v>0.25</v>
      </c>
      <c r="P7" s="493">
        <v>0.01</v>
      </c>
      <c r="Q7" s="972"/>
      <c r="R7" s="972"/>
      <c r="S7" s="972"/>
      <c r="T7" s="972"/>
      <c r="U7" s="972"/>
    </row>
    <row r="8" spans="2:21">
      <c r="B8" s="27">
        <v>6182</v>
      </c>
      <c r="C8" s="670" t="s">
        <v>1728</v>
      </c>
      <c r="D8" s="31">
        <v>25</v>
      </c>
      <c r="E8" s="650">
        <v>4.75</v>
      </c>
      <c r="F8" s="489">
        <v>0.17499999999999999</v>
      </c>
      <c r="G8" s="489">
        <v>2.5000000000000001E-2</v>
      </c>
      <c r="H8" s="489">
        <v>1.175</v>
      </c>
      <c r="I8" s="650">
        <v>1.75</v>
      </c>
      <c r="J8" s="489">
        <v>0.05</v>
      </c>
      <c r="K8" s="490">
        <v>11.25</v>
      </c>
      <c r="L8" s="491">
        <v>1.2500000000000001E-2</v>
      </c>
      <c r="M8" s="492">
        <v>5.0000000000000001E-3</v>
      </c>
      <c r="N8" s="490">
        <v>3.75</v>
      </c>
      <c r="O8" s="493">
        <v>0.25</v>
      </c>
      <c r="P8" s="493">
        <v>0</v>
      </c>
      <c r="Q8" s="972"/>
      <c r="R8" s="972"/>
      <c r="S8" s="972"/>
      <c r="T8" s="972"/>
      <c r="U8" s="972"/>
    </row>
    <row r="9" spans="2:21">
      <c r="B9" s="27">
        <v>14017</v>
      </c>
      <c r="C9" s="37" t="s">
        <v>40</v>
      </c>
      <c r="D9" s="31">
        <v>4</v>
      </c>
      <c r="E9" s="650">
        <v>29.8</v>
      </c>
      <c r="F9" s="489">
        <v>2.4E-2</v>
      </c>
      <c r="G9" s="489">
        <v>3.24</v>
      </c>
      <c r="H9" s="489">
        <v>8.0000000000000002E-3</v>
      </c>
      <c r="I9" s="650">
        <v>0.6</v>
      </c>
      <c r="J9" s="489">
        <v>4.0000000000000001E-3</v>
      </c>
      <c r="K9" s="490">
        <v>20.399999999999999</v>
      </c>
      <c r="L9" s="491">
        <v>4.0000000000000002E-4</v>
      </c>
      <c r="M9" s="492">
        <v>1.1999999999999999E-3</v>
      </c>
      <c r="N9" s="490">
        <v>0</v>
      </c>
      <c r="O9" s="493">
        <v>0</v>
      </c>
      <c r="P9" s="493">
        <v>7.5999999999999998E-2</v>
      </c>
      <c r="Q9" s="972"/>
      <c r="R9" s="972"/>
      <c r="S9" s="972"/>
      <c r="T9" s="972"/>
      <c r="U9" s="972"/>
    </row>
    <row r="10" spans="2:21">
      <c r="B10" s="27">
        <v>16017</v>
      </c>
      <c r="C10" s="37" t="s">
        <v>55</v>
      </c>
      <c r="D10" s="31">
        <v>3</v>
      </c>
      <c r="E10" s="650">
        <v>7.11</v>
      </c>
      <c r="F10" s="489">
        <v>0</v>
      </c>
      <c r="G10" s="489">
        <v>0</v>
      </c>
      <c r="H10" s="489">
        <v>0</v>
      </c>
      <c r="I10" s="650">
        <v>0</v>
      </c>
      <c r="J10" s="489">
        <v>0</v>
      </c>
      <c r="K10" s="490">
        <v>0</v>
      </c>
      <c r="L10" s="491">
        <v>0</v>
      </c>
      <c r="M10" s="492">
        <v>0</v>
      </c>
      <c r="N10" s="490">
        <v>0</v>
      </c>
      <c r="O10" s="493">
        <v>0</v>
      </c>
      <c r="P10" s="493">
        <v>0</v>
      </c>
      <c r="Q10" s="972"/>
      <c r="R10" s="972"/>
      <c r="S10" s="972"/>
      <c r="T10" s="972"/>
      <c r="U10" s="972"/>
    </row>
    <row r="11" spans="2:21">
      <c r="B11" s="27">
        <v>16010</v>
      </c>
      <c r="C11" s="37" t="s">
        <v>56</v>
      </c>
      <c r="D11" s="31">
        <v>25</v>
      </c>
      <c r="E11" s="650">
        <v>18.25</v>
      </c>
      <c r="F11" s="489">
        <v>2.5000000000000001E-2</v>
      </c>
      <c r="G11" s="489">
        <v>0</v>
      </c>
      <c r="H11" s="489">
        <v>0.5</v>
      </c>
      <c r="I11" s="650">
        <v>2</v>
      </c>
      <c r="J11" s="489">
        <v>7.4999999999999997E-2</v>
      </c>
      <c r="K11" s="490">
        <v>0</v>
      </c>
      <c r="L11" s="491">
        <v>0</v>
      </c>
      <c r="M11" s="492">
        <v>0</v>
      </c>
      <c r="N11" s="490">
        <v>0</v>
      </c>
      <c r="O11" s="493">
        <v>0</v>
      </c>
      <c r="P11" s="493">
        <v>0</v>
      </c>
      <c r="Q11" s="972"/>
      <c r="R11" s="972"/>
      <c r="S11" s="972"/>
      <c r="T11" s="972"/>
      <c r="U11" s="972"/>
    </row>
    <row r="12" spans="2:21">
      <c r="B12" s="27">
        <v>17012</v>
      </c>
      <c r="C12" s="37" t="s">
        <v>0</v>
      </c>
      <c r="D12" s="31">
        <v>0.75</v>
      </c>
      <c r="E12" s="650">
        <v>0</v>
      </c>
      <c r="F12" s="489">
        <v>0</v>
      </c>
      <c r="G12" s="489">
        <v>0</v>
      </c>
      <c r="H12" s="489">
        <v>0</v>
      </c>
      <c r="I12" s="650">
        <v>0.16500000000000001</v>
      </c>
      <c r="J12" s="489">
        <v>0</v>
      </c>
      <c r="K12" s="490">
        <v>0</v>
      </c>
      <c r="L12" s="491">
        <v>0</v>
      </c>
      <c r="M12" s="492">
        <v>0</v>
      </c>
      <c r="N12" s="490">
        <v>0</v>
      </c>
      <c r="O12" s="493">
        <v>0</v>
      </c>
      <c r="P12" s="493">
        <v>0.74324999999999986</v>
      </c>
      <c r="Q12" s="972"/>
      <c r="R12" s="972"/>
      <c r="S12" s="972"/>
      <c r="T12" s="972"/>
      <c r="U12" s="972"/>
    </row>
    <row r="13" spans="2:21">
      <c r="B13" s="27">
        <v>17027</v>
      </c>
      <c r="C13" s="37" t="s">
        <v>53</v>
      </c>
      <c r="D13" s="31">
        <v>0.8</v>
      </c>
      <c r="E13" s="650">
        <v>1.88</v>
      </c>
      <c r="F13" s="489">
        <v>5.6000000000000008E-2</v>
      </c>
      <c r="G13" s="489">
        <v>3.44E-2</v>
      </c>
      <c r="H13" s="489">
        <v>0.33679999999999999</v>
      </c>
      <c r="I13" s="650">
        <v>0.20800000000000002</v>
      </c>
      <c r="J13" s="489">
        <v>3.2000000000000006E-3</v>
      </c>
      <c r="K13" s="490">
        <v>0</v>
      </c>
      <c r="L13" s="491">
        <v>2.4000000000000001E-4</v>
      </c>
      <c r="M13" s="492">
        <v>6.4000000000000005E-4</v>
      </c>
      <c r="N13" s="490">
        <v>0</v>
      </c>
      <c r="O13" s="493">
        <v>2.3999999999999998E-3</v>
      </c>
      <c r="P13" s="493">
        <v>0.34560000000000002</v>
      </c>
      <c r="Q13" s="972"/>
      <c r="R13" s="972"/>
      <c r="S13" s="972"/>
      <c r="T13" s="972"/>
      <c r="U13" s="972"/>
    </row>
    <row r="14" spans="2:21">
      <c r="B14" s="27">
        <v>13014</v>
      </c>
      <c r="C14" s="37" t="s">
        <v>2354</v>
      </c>
      <c r="D14" s="31">
        <v>15</v>
      </c>
      <c r="E14" s="650">
        <v>64.95</v>
      </c>
      <c r="F14" s="489">
        <v>0.3</v>
      </c>
      <c r="G14" s="489">
        <v>6.75</v>
      </c>
      <c r="H14" s="489">
        <v>0.46500000000000002</v>
      </c>
      <c r="I14" s="650">
        <v>9</v>
      </c>
      <c r="J14" s="489">
        <v>1.4999999999999999E-2</v>
      </c>
      <c r="K14" s="490">
        <v>58.5</v>
      </c>
      <c r="L14" s="491">
        <v>3.0000000000000001E-3</v>
      </c>
      <c r="M14" s="492">
        <v>1.3499999999999998E-2</v>
      </c>
      <c r="N14" s="490">
        <v>0</v>
      </c>
      <c r="O14" s="493">
        <v>0</v>
      </c>
      <c r="P14" s="493">
        <v>1.4999999999999999E-2</v>
      </c>
      <c r="Q14" s="972"/>
      <c r="R14" s="972"/>
      <c r="S14" s="972"/>
      <c r="T14" s="972"/>
      <c r="U14" s="972"/>
    </row>
    <row r="15" spans="2:21">
      <c r="B15" s="40">
        <v>14017</v>
      </c>
      <c r="C15" s="242" t="s">
        <v>40</v>
      </c>
      <c r="D15" s="171">
        <v>2</v>
      </c>
      <c r="E15" s="638">
        <v>14.9</v>
      </c>
      <c r="F15" s="387">
        <v>1.2E-2</v>
      </c>
      <c r="G15" s="387">
        <v>1.62</v>
      </c>
      <c r="H15" s="387">
        <v>4.0000000000000001E-3</v>
      </c>
      <c r="I15" s="638">
        <v>0.3</v>
      </c>
      <c r="J15" s="387">
        <v>2E-3</v>
      </c>
      <c r="K15" s="388">
        <v>10.199999999999999</v>
      </c>
      <c r="L15" s="389">
        <v>2.0000000000000001E-4</v>
      </c>
      <c r="M15" s="390">
        <v>5.9999999999999995E-4</v>
      </c>
      <c r="N15" s="388">
        <v>0</v>
      </c>
      <c r="O15" s="391">
        <v>0</v>
      </c>
      <c r="P15" s="391">
        <v>3.7999999999999999E-2</v>
      </c>
      <c r="Q15" s="973"/>
      <c r="R15" s="973"/>
      <c r="S15" s="973"/>
      <c r="T15" s="973"/>
      <c r="U15" s="973"/>
    </row>
    <row r="16" spans="2:21">
      <c r="C16" s="29" t="s">
        <v>25</v>
      </c>
      <c r="D16" s="22">
        <v>130.94999999999999</v>
      </c>
      <c r="E16" s="487">
        <v>193.10999999999999</v>
      </c>
      <c r="F16" s="488">
        <v>5.6839999999999993</v>
      </c>
      <c r="G16" s="488">
        <v>11.861599999999999</v>
      </c>
      <c r="H16" s="488">
        <v>9.5271999999999988</v>
      </c>
      <c r="I16" s="487">
        <v>33.716999999999999</v>
      </c>
      <c r="J16" s="489">
        <v>0.48880000000000001</v>
      </c>
      <c r="K16" s="490">
        <v>169.30999999999997</v>
      </c>
      <c r="L16" s="491">
        <v>3.456E-2</v>
      </c>
      <c r="M16" s="492">
        <v>4.2360000000000009E-2</v>
      </c>
      <c r="N16" s="490">
        <v>5.83</v>
      </c>
      <c r="O16" s="493">
        <v>0.77359999999999995</v>
      </c>
      <c r="P16" s="493">
        <v>1.5446499999999999</v>
      </c>
      <c r="Q16" s="22">
        <v>0</v>
      </c>
      <c r="R16" s="22">
        <v>1</v>
      </c>
      <c r="S16" s="22">
        <v>1</v>
      </c>
      <c r="T16" s="22">
        <v>0</v>
      </c>
      <c r="U16" s="22">
        <v>0</v>
      </c>
    </row>
    <row r="17" spans="3:16">
      <c r="C17" s="10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3:16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mergeCells count="1">
    <mergeCell ref="Q3:U15"/>
  </mergeCells>
  <phoneticPr fontId="1"/>
  <pageMargins left="0.7" right="0.7" top="0.75" bottom="0.75" header="0.3" footer="0.3"/>
  <pageSetup paperSize="9" scale="8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2:21">
      <c r="B1" t="s">
        <v>1935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17021</v>
      </c>
      <c r="C3" s="29" t="s">
        <v>174</v>
      </c>
      <c r="D3" s="10">
        <v>150</v>
      </c>
      <c r="E3" s="248">
        <v>3</v>
      </c>
      <c r="F3" s="249">
        <v>0.45</v>
      </c>
      <c r="G3" s="249">
        <v>0</v>
      </c>
      <c r="H3" s="249">
        <v>0.45</v>
      </c>
      <c r="I3" s="250">
        <v>4.5</v>
      </c>
      <c r="J3" s="251">
        <v>0</v>
      </c>
      <c r="K3" s="252">
        <v>0</v>
      </c>
      <c r="L3" s="253">
        <v>1.4999999999999999E-2</v>
      </c>
      <c r="M3" s="254">
        <v>1.4999999999999999E-2</v>
      </c>
      <c r="N3" s="252">
        <v>0</v>
      </c>
      <c r="O3" s="255">
        <v>0</v>
      </c>
      <c r="P3" s="255">
        <v>0.15</v>
      </c>
      <c r="Q3" s="938"/>
      <c r="R3" s="938"/>
      <c r="S3" s="938"/>
      <c r="T3" s="938"/>
      <c r="U3" s="938"/>
    </row>
    <row r="4" spans="2:21">
      <c r="B4" s="10">
        <v>17012</v>
      </c>
      <c r="C4" s="29" t="s">
        <v>0</v>
      </c>
      <c r="D4" s="10">
        <v>0.6</v>
      </c>
      <c r="E4" s="248">
        <v>0</v>
      </c>
      <c r="F4" s="249">
        <v>0</v>
      </c>
      <c r="G4" s="249">
        <v>0</v>
      </c>
      <c r="H4" s="249">
        <v>0</v>
      </c>
      <c r="I4" s="250">
        <v>0.13200000000000001</v>
      </c>
      <c r="J4" s="251">
        <v>0</v>
      </c>
      <c r="K4" s="252">
        <v>0</v>
      </c>
      <c r="L4" s="253">
        <v>0</v>
      </c>
      <c r="M4" s="254">
        <v>0</v>
      </c>
      <c r="N4" s="252">
        <v>0</v>
      </c>
      <c r="O4" s="255">
        <v>0</v>
      </c>
      <c r="P4" s="255">
        <v>0.59459999999999991</v>
      </c>
      <c r="Q4" s="938"/>
      <c r="R4" s="938"/>
      <c r="S4" s="938"/>
      <c r="T4" s="938"/>
      <c r="U4" s="938"/>
    </row>
    <row r="5" spans="2:21">
      <c r="B5" s="10">
        <v>17008</v>
      </c>
      <c r="C5" s="29" t="s">
        <v>170</v>
      </c>
      <c r="D5" s="10">
        <v>0.3</v>
      </c>
      <c r="E5" s="248">
        <v>0.16200000000000001</v>
      </c>
      <c r="F5" s="249">
        <v>1.7100000000000001E-2</v>
      </c>
      <c r="G5" s="249">
        <v>0</v>
      </c>
      <c r="H5" s="249">
        <v>2.3399999999999997E-2</v>
      </c>
      <c r="I5" s="250">
        <v>7.1999999999999995E-2</v>
      </c>
      <c r="J5" s="251">
        <v>3.3E-3</v>
      </c>
      <c r="K5" s="252">
        <v>0</v>
      </c>
      <c r="L5" s="253">
        <v>1.4999999999999999E-4</v>
      </c>
      <c r="M5" s="254">
        <v>3.3E-4</v>
      </c>
      <c r="N5" s="252">
        <v>0</v>
      </c>
      <c r="O5" s="255">
        <v>0</v>
      </c>
      <c r="P5" s="255">
        <v>4.8000000000000001E-2</v>
      </c>
      <c r="Q5" s="938"/>
      <c r="R5" s="938"/>
      <c r="S5" s="938"/>
      <c r="T5" s="938"/>
      <c r="U5" s="938"/>
    </row>
    <row r="6" spans="2:21">
      <c r="B6" s="10">
        <v>12004</v>
      </c>
      <c r="C6" s="29" t="s">
        <v>1</v>
      </c>
      <c r="D6" s="10">
        <v>30</v>
      </c>
      <c r="E6" s="248">
        <v>45.3</v>
      </c>
      <c r="F6" s="249">
        <v>3.69</v>
      </c>
      <c r="G6" s="249">
        <v>3.09</v>
      </c>
      <c r="H6" s="249">
        <v>0.09</v>
      </c>
      <c r="I6" s="250">
        <v>15.3</v>
      </c>
      <c r="J6" s="251">
        <v>0.54</v>
      </c>
      <c r="K6" s="252">
        <v>45</v>
      </c>
      <c r="L6" s="253">
        <v>1.7999999999999999E-2</v>
      </c>
      <c r="M6" s="254">
        <v>0.129</v>
      </c>
      <c r="N6" s="252">
        <v>0</v>
      </c>
      <c r="O6" s="255">
        <v>0</v>
      </c>
      <c r="P6" s="255">
        <v>0.12</v>
      </c>
      <c r="Q6" s="938"/>
      <c r="R6" s="938"/>
      <c r="S6" s="938"/>
      <c r="T6" s="938"/>
      <c r="U6" s="938"/>
    </row>
    <row r="7" spans="2:21">
      <c r="B7" s="40">
        <v>6278</v>
      </c>
      <c r="C7" s="242" t="s">
        <v>181</v>
      </c>
      <c r="D7" s="40">
        <v>2</v>
      </c>
      <c r="E7" s="267">
        <v>0.26</v>
      </c>
      <c r="F7" s="268">
        <v>1.8000000000000002E-2</v>
      </c>
      <c r="G7" s="268">
        <v>2E-3</v>
      </c>
      <c r="H7" s="268">
        <v>5.7999999999999996E-2</v>
      </c>
      <c r="I7" s="269">
        <v>0.94</v>
      </c>
      <c r="J7" s="268">
        <v>1.8000000000000002E-2</v>
      </c>
      <c r="K7" s="270">
        <v>5.4</v>
      </c>
      <c r="L7" s="271">
        <v>8.0000000000000004E-4</v>
      </c>
      <c r="M7" s="272">
        <v>2.8000000000000004E-3</v>
      </c>
      <c r="N7" s="270">
        <v>0.26</v>
      </c>
      <c r="O7" s="273">
        <v>4.5999999999999999E-2</v>
      </c>
      <c r="P7" s="273">
        <v>0</v>
      </c>
      <c r="Q7" s="947"/>
      <c r="R7" s="947"/>
      <c r="S7" s="947"/>
      <c r="T7" s="947"/>
      <c r="U7" s="947"/>
    </row>
    <row r="8" spans="2:21">
      <c r="B8" s="150"/>
      <c r="C8" s="28" t="s">
        <v>25</v>
      </c>
      <c r="D8" s="10">
        <v>182.9</v>
      </c>
      <c r="E8" s="248">
        <v>48.721999999999994</v>
      </c>
      <c r="F8" s="249">
        <v>4.1750999999999996</v>
      </c>
      <c r="G8" s="249">
        <v>3.0919999999999996</v>
      </c>
      <c r="H8" s="249">
        <v>0.62139999999999995</v>
      </c>
      <c r="I8" s="250">
        <v>20.944000000000003</v>
      </c>
      <c r="J8" s="251">
        <v>0.56130000000000002</v>
      </c>
      <c r="K8" s="252">
        <v>50.4</v>
      </c>
      <c r="L8" s="253">
        <v>3.3950000000000001E-2</v>
      </c>
      <c r="M8" s="254">
        <v>0.14713000000000001</v>
      </c>
      <c r="N8" s="252">
        <v>0.26</v>
      </c>
      <c r="O8" s="255">
        <v>4.5999999999999999E-2</v>
      </c>
      <c r="P8" s="255">
        <v>0.91259999999999997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</row>
    <row r="9" spans="2:21">
      <c r="E9" s="14"/>
      <c r="F9" s="14"/>
      <c r="G9" s="14"/>
      <c r="Q9" s="1"/>
      <c r="R9" s="1"/>
      <c r="S9" s="1"/>
      <c r="T9" s="1"/>
      <c r="U9" s="1"/>
    </row>
    <row r="10" spans="2:21">
      <c r="C10" s="10"/>
      <c r="D10" s="1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8"/>
      <c r="F11" s="18"/>
      <c r="G11" s="18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8"/>
      <c r="F12" s="18"/>
      <c r="G12" s="18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74" orientation="landscape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125" style="478" customWidth="1"/>
    <col min="4" max="16" width="11.125" style="478" customWidth="1"/>
    <col min="17" max="21" width="9" style="14" customWidth="1"/>
    <col min="22" max="16384" width="9" style="478"/>
  </cols>
  <sheetData>
    <row r="1" spans="2:21">
      <c r="B1" s="478" t="s">
        <v>835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10306</v>
      </c>
      <c r="C3" s="29" t="s">
        <v>183</v>
      </c>
      <c r="D3" s="264">
        <v>60</v>
      </c>
      <c r="E3" s="248">
        <v>22.8</v>
      </c>
      <c r="F3" s="462">
        <v>3.66</v>
      </c>
      <c r="G3" s="462">
        <v>0.3</v>
      </c>
      <c r="H3" s="462">
        <v>1.08</v>
      </c>
      <c r="I3" s="248">
        <v>78</v>
      </c>
      <c r="J3" s="471">
        <v>1.26</v>
      </c>
      <c r="K3" s="472">
        <v>5.4</v>
      </c>
      <c r="L3" s="473">
        <v>4.8000000000000001E-2</v>
      </c>
      <c r="M3" s="474">
        <v>9.6000000000000002E-2</v>
      </c>
      <c r="N3" s="472">
        <v>0.6</v>
      </c>
      <c r="O3" s="475">
        <v>0</v>
      </c>
      <c r="P3" s="475">
        <v>1.2</v>
      </c>
      <c r="Q3" s="1015"/>
      <c r="R3" s="1015"/>
      <c r="S3" s="1015"/>
      <c r="T3" s="1015"/>
      <c r="U3" s="1015"/>
    </row>
    <row r="4" spans="2:21">
      <c r="B4" s="10">
        <v>11183</v>
      </c>
      <c r="C4" s="29" t="s">
        <v>61</v>
      </c>
      <c r="D4" s="264">
        <v>5</v>
      </c>
      <c r="E4" s="248">
        <v>20.25</v>
      </c>
      <c r="F4" s="462">
        <v>0.64500000000000002</v>
      </c>
      <c r="G4" s="462">
        <v>1.9550000000000001</v>
      </c>
      <c r="H4" s="462">
        <v>1.4999999999999999E-2</v>
      </c>
      <c r="I4" s="248">
        <v>0.3</v>
      </c>
      <c r="J4" s="471">
        <v>0.03</v>
      </c>
      <c r="K4" s="472">
        <v>0.3</v>
      </c>
      <c r="L4" s="473">
        <v>2.3499999999999997E-2</v>
      </c>
      <c r="M4" s="474">
        <v>7.000000000000001E-3</v>
      </c>
      <c r="N4" s="472">
        <v>1.75</v>
      </c>
      <c r="O4" s="475">
        <v>0</v>
      </c>
      <c r="P4" s="475">
        <v>0.1</v>
      </c>
      <c r="Q4" s="1015"/>
      <c r="R4" s="1015"/>
      <c r="S4" s="1015"/>
      <c r="T4" s="1015"/>
      <c r="U4" s="1015"/>
    </row>
    <row r="5" spans="2:21">
      <c r="B5" s="10">
        <v>6153</v>
      </c>
      <c r="C5" s="29" t="s">
        <v>16</v>
      </c>
      <c r="D5" s="264">
        <v>20</v>
      </c>
      <c r="E5" s="248">
        <v>7.4</v>
      </c>
      <c r="F5" s="462">
        <v>0.2</v>
      </c>
      <c r="G5" s="462">
        <v>0.02</v>
      </c>
      <c r="H5" s="462">
        <v>1.76</v>
      </c>
      <c r="I5" s="248">
        <v>4.2</v>
      </c>
      <c r="J5" s="471">
        <v>0.04</v>
      </c>
      <c r="K5" s="472">
        <v>0</v>
      </c>
      <c r="L5" s="473">
        <v>6.0000000000000001E-3</v>
      </c>
      <c r="M5" s="474">
        <v>2E-3</v>
      </c>
      <c r="N5" s="472">
        <v>1.6</v>
      </c>
      <c r="O5" s="475">
        <v>0.32</v>
      </c>
      <c r="P5" s="475">
        <v>0</v>
      </c>
      <c r="Q5" s="1015"/>
      <c r="R5" s="1015"/>
      <c r="S5" s="1015"/>
      <c r="T5" s="1015"/>
      <c r="U5" s="1015"/>
    </row>
    <row r="6" spans="2:21">
      <c r="B6" s="10">
        <v>2017</v>
      </c>
      <c r="C6" s="29" t="s">
        <v>147</v>
      </c>
      <c r="D6" s="264">
        <v>38</v>
      </c>
      <c r="E6" s="248">
        <v>28.88</v>
      </c>
      <c r="F6" s="462">
        <v>0.6080000000000001</v>
      </c>
      <c r="G6" s="462">
        <v>3.8000000000000006E-2</v>
      </c>
      <c r="H6" s="462">
        <v>6.6880000000000006</v>
      </c>
      <c r="I6" s="248">
        <v>1.1399999999999999</v>
      </c>
      <c r="J6" s="471">
        <v>0.15200000000000002</v>
      </c>
      <c r="K6" s="472">
        <v>0</v>
      </c>
      <c r="L6" s="473">
        <v>3.4200000000000001E-2</v>
      </c>
      <c r="M6" s="474">
        <v>1.1399999999999999E-2</v>
      </c>
      <c r="N6" s="472">
        <v>13.3</v>
      </c>
      <c r="O6" s="475">
        <v>0.49399999999999999</v>
      </c>
      <c r="P6" s="475">
        <v>0</v>
      </c>
      <c r="Q6" s="1015"/>
      <c r="R6" s="1015"/>
      <c r="S6" s="1015"/>
      <c r="T6" s="1015"/>
      <c r="U6" s="1015"/>
    </row>
    <row r="7" spans="2:21">
      <c r="B7" s="10">
        <v>14017</v>
      </c>
      <c r="C7" s="29" t="s">
        <v>40</v>
      </c>
      <c r="D7" s="264">
        <v>3.5</v>
      </c>
      <c r="E7" s="248">
        <v>26.074999999999999</v>
      </c>
      <c r="F7" s="462">
        <v>2.1000000000000001E-2</v>
      </c>
      <c r="G7" s="462">
        <v>2.835</v>
      </c>
      <c r="H7" s="462">
        <v>7.000000000000001E-3</v>
      </c>
      <c r="I7" s="248">
        <v>0.52500000000000002</v>
      </c>
      <c r="J7" s="471">
        <v>3.5000000000000005E-3</v>
      </c>
      <c r="K7" s="472">
        <v>17.850000000000001</v>
      </c>
      <c r="L7" s="473">
        <v>3.5000000000000005E-4</v>
      </c>
      <c r="M7" s="474">
        <v>1.0499999999999999E-3</v>
      </c>
      <c r="N7" s="472">
        <v>0</v>
      </c>
      <c r="O7" s="475">
        <v>0</v>
      </c>
      <c r="P7" s="475">
        <v>6.649999999999999E-2</v>
      </c>
      <c r="Q7" s="1015"/>
      <c r="R7" s="1015"/>
      <c r="S7" s="1015"/>
      <c r="T7" s="1015"/>
      <c r="U7" s="1015"/>
    </row>
    <row r="8" spans="2:21">
      <c r="B8" s="10">
        <v>1015</v>
      </c>
      <c r="C8" s="29" t="s">
        <v>17</v>
      </c>
      <c r="D8" s="264">
        <v>4.5</v>
      </c>
      <c r="E8" s="248">
        <v>16.559999999999999</v>
      </c>
      <c r="F8" s="462">
        <v>0.36</v>
      </c>
      <c r="G8" s="462">
        <v>7.6499999999999999E-2</v>
      </c>
      <c r="H8" s="462">
        <v>3.4155000000000002</v>
      </c>
      <c r="I8" s="248">
        <v>1.0349999999999999</v>
      </c>
      <c r="J8" s="471">
        <v>2.6999999999999996E-2</v>
      </c>
      <c r="K8" s="472">
        <v>0</v>
      </c>
      <c r="L8" s="473">
        <v>5.8499999999999993E-3</v>
      </c>
      <c r="M8" s="474">
        <v>1.8E-3</v>
      </c>
      <c r="N8" s="472">
        <v>0</v>
      </c>
      <c r="O8" s="475">
        <v>0.1125</v>
      </c>
      <c r="P8" s="475">
        <v>0</v>
      </c>
      <c r="Q8" s="1015"/>
      <c r="R8" s="1015"/>
      <c r="S8" s="1015"/>
      <c r="T8" s="1015"/>
      <c r="U8" s="1015"/>
    </row>
    <row r="9" spans="2:21">
      <c r="B9" s="10">
        <v>13003</v>
      </c>
      <c r="C9" s="29" t="s">
        <v>42</v>
      </c>
      <c r="D9" s="264">
        <v>53</v>
      </c>
      <c r="E9" s="248">
        <v>35.51</v>
      </c>
      <c r="F9" s="462">
        <v>1.7489999999999997</v>
      </c>
      <c r="G9" s="462">
        <v>2.0139999999999998</v>
      </c>
      <c r="H9" s="462">
        <v>2.5439999999999996</v>
      </c>
      <c r="I9" s="248">
        <v>58.3</v>
      </c>
      <c r="J9" s="471">
        <v>0</v>
      </c>
      <c r="K9" s="472">
        <v>20.14</v>
      </c>
      <c r="L9" s="473">
        <v>2.12E-2</v>
      </c>
      <c r="M9" s="474">
        <v>7.9499999999999987E-2</v>
      </c>
      <c r="N9" s="472">
        <v>0.53</v>
      </c>
      <c r="O9" s="475">
        <v>0</v>
      </c>
      <c r="P9" s="475">
        <v>5.3000000000000005E-2</v>
      </c>
      <c r="Q9" s="1015"/>
      <c r="R9" s="1015"/>
      <c r="S9" s="1015"/>
      <c r="T9" s="1015"/>
      <c r="U9" s="1015"/>
    </row>
    <row r="10" spans="2:21">
      <c r="B10" s="10">
        <v>17027</v>
      </c>
      <c r="C10" s="29" t="s">
        <v>53</v>
      </c>
      <c r="D10" s="264">
        <v>1.3</v>
      </c>
      <c r="E10" s="248">
        <v>3.0550000000000002</v>
      </c>
      <c r="F10" s="462">
        <v>9.0999999999999998E-2</v>
      </c>
      <c r="G10" s="462">
        <v>5.5899999999999998E-2</v>
      </c>
      <c r="H10" s="462">
        <v>0.54730000000000001</v>
      </c>
      <c r="I10" s="248">
        <v>0.33800000000000002</v>
      </c>
      <c r="J10" s="471">
        <v>5.1999999999999998E-3</v>
      </c>
      <c r="K10" s="472">
        <v>0</v>
      </c>
      <c r="L10" s="473">
        <v>3.8999999999999999E-4</v>
      </c>
      <c r="M10" s="474">
        <v>1.0400000000000001E-3</v>
      </c>
      <c r="N10" s="472">
        <v>0</v>
      </c>
      <c r="O10" s="475">
        <v>3.9000000000000003E-3</v>
      </c>
      <c r="P10" s="475">
        <v>0.56159999999999999</v>
      </c>
      <c r="Q10" s="1015"/>
      <c r="R10" s="1015"/>
      <c r="S10" s="1015"/>
      <c r="T10" s="1015"/>
      <c r="U10" s="1015"/>
    </row>
    <row r="11" spans="2:21">
      <c r="B11" s="10">
        <v>13038</v>
      </c>
      <c r="C11" s="29" t="s">
        <v>1734</v>
      </c>
      <c r="D11" s="264">
        <v>1.5</v>
      </c>
      <c r="E11" s="248">
        <v>7.125</v>
      </c>
      <c r="F11" s="462">
        <v>0.66</v>
      </c>
      <c r="G11" s="462">
        <v>0.46200000000000002</v>
      </c>
      <c r="H11" s="462">
        <v>2.8499999999999998E-2</v>
      </c>
      <c r="I11" s="248">
        <v>19.5</v>
      </c>
      <c r="J11" s="471">
        <v>6.000000000000001E-3</v>
      </c>
      <c r="K11" s="472">
        <v>3.6</v>
      </c>
      <c r="L11" s="473">
        <v>7.5000000000000012E-4</v>
      </c>
      <c r="M11" s="474">
        <v>1.0200000000000001E-2</v>
      </c>
      <c r="N11" s="472">
        <v>0</v>
      </c>
      <c r="O11" s="475">
        <v>0</v>
      </c>
      <c r="P11" s="475">
        <v>5.6999999999999995E-2</v>
      </c>
      <c r="Q11" s="1015"/>
      <c r="R11" s="1015"/>
      <c r="S11" s="1015"/>
      <c r="T11" s="1015"/>
      <c r="U11" s="1015"/>
    </row>
    <row r="12" spans="2:21">
      <c r="B12" s="10">
        <v>17012</v>
      </c>
      <c r="C12" s="29" t="s">
        <v>0</v>
      </c>
      <c r="D12" s="264">
        <v>0.4</v>
      </c>
      <c r="E12" s="248">
        <v>0</v>
      </c>
      <c r="F12" s="462">
        <v>0</v>
      </c>
      <c r="G12" s="462">
        <v>0</v>
      </c>
      <c r="H12" s="462">
        <v>0</v>
      </c>
      <c r="I12" s="248">
        <v>8.8000000000000009E-2</v>
      </c>
      <c r="J12" s="471">
        <v>0</v>
      </c>
      <c r="K12" s="472">
        <v>0</v>
      </c>
      <c r="L12" s="473">
        <v>0</v>
      </c>
      <c r="M12" s="474">
        <v>0</v>
      </c>
      <c r="N12" s="472">
        <v>0</v>
      </c>
      <c r="O12" s="475">
        <v>0</v>
      </c>
      <c r="P12" s="475">
        <v>0.39640000000000003</v>
      </c>
      <c r="Q12" s="1015"/>
      <c r="R12" s="1015"/>
      <c r="S12" s="1015"/>
      <c r="T12" s="1015"/>
      <c r="U12" s="1015"/>
    </row>
    <row r="13" spans="2:21">
      <c r="B13" s="40">
        <v>17063</v>
      </c>
      <c r="C13" s="242" t="s">
        <v>2353</v>
      </c>
      <c r="D13" s="266">
        <v>0.4</v>
      </c>
      <c r="E13" s="267">
        <v>1.456</v>
      </c>
      <c r="F13" s="268">
        <v>4.4000000000000004E-2</v>
      </c>
      <c r="G13" s="268">
        <v>2.4000000000000004E-2</v>
      </c>
      <c r="H13" s="268">
        <v>0.26640000000000003</v>
      </c>
      <c r="I13" s="267">
        <v>1.64</v>
      </c>
      <c r="J13" s="268">
        <v>0.08</v>
      </c>
      <c r="K13" s="270">
        <v>0.06</v>
      </c>
      <c r="L13" s="271">
        <v>4.0000000000000007E-4</v>
      </c>
      <c r="M13" s="272">
        <v>9.6000000000000002E-4</v>
      </c>
      <c r="N13" s="270">
        <v>0</v>
      </c>
      <c r="O13" s="273">
        <v>0</v>
      </c>
      <c r="P13" s="273">
        <v>8.0000000000000015E-4</v>
      </c>
      <c r="Q13" s="1016"/>
      <c r="R13" s="1016"/>
      <c r="S13" s="1016"/>
      <c r="T13" s="1016"/>
      <c r="U13" s="1016"/>
    </row>
    <row r="14" spans="2:21">
      <c r="C14" s="29" t="s">
        <v>12</v>
      </c>
      <c r="D14" s="264">
        <v>187.60000000000002</v>
      </c>
      <c r="E14" s="248">
        <v>169.11099999999999</v>
      </c>
      <c r="F14" s="462">
        <v>8.0380000000000003</v>
      </c>
      <c r="G14" s="462">
        <v>7.7804000000000002</v>
      </c>
      <c r="H14" s="462">
        <v>16.351700000000001</v>
      </c>
      <c r="I14" s="248">
        <v>165.06599999999997</v>
      </c>
      <c r="J14" s="471">
        <v>1.6037000000000003</v>
      </c>
      <c r="K14" s="472">
        <v>47.35</v>
      </c>
      <c r="L14" s="473">
        <v>0.14064000000000002</v>
      </c>
      <c r="M14" s="474">
        <v>0.21095</v>
      </c>
      <c r="N14" s="472">
        <v>17.78</v>
      </c>
      <c r="O14" s="475">
        <v>0.93040000000000012</v>
      </c>
      <c r="P14" s="475">
        <v>2.4352999999999998</v>
      </c>
      <c r="Q14" s="264">
        <v>0</v>
      </c>
      <c r="R14" s="264">
        <v>1</v>
      </c>
      <c r="S14" s="264">
        <v>1</v>
      </c>
      <c r="T14" s="264">
        <v>1</v>
      </c>
      <c r="U14" s="264">
        <v>0</v>
      </c>
    </row>
    <row r="15" spans="2:21">
      <c r="Q15" s="17"/>
      <c r="R15" s="17"/>
      <c r="S15" s="17"/>
      <c r="T15" s="17"/>
      <c r="U15" s="17"/>
    </row>
    <row r="17" spans="3:3">
      <c r="C17" s="163"/>
    </row>
  </sheetData>
  <mergeCells count="1">
    <mergeCell ref="Q3:U13"/>
  </mergeCells>
  <phoneticPr fontId="1"/>
  <pageMargins left="0.7" right="0.7" top="0.75" bottom="0.75" header="0.3" footer="0.3"/>
  <pageSetup paperSize="9" scale="73" orientation="landscape" r:id="rId1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1736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12004</v>
      </c>
      <c r="C3" s="29" t="s">
        <v>1</v>
      </c>
      <c r="D3" s="10">
        <v>110</v>
      </c>
      <c r="E3" s="461">
        <v>166.1</v>
      </c>
      <c r="F3" s="462">
        <v>13.53</v>
      </c>
      <c r="G3" s="462">
        <v>11.33</v>
      </c>
      <c r="H3" s="462">
        <v>0.33</v>
      </c>
      <c r="I3" s="248">
        <v>56.1</v>
      </c>
      <c r="J3" s="471">
        <v>1.98</v>
      </c>
      <c r="K3" s="472">
        <v>165</v>
      </c>
      <c r="L3" s="473">
        <v>6.6000000000000003E-2</v>
      </c>
      <c r="M3" s="474">
        <v>0.47299999999999998</v>
      </c>
      <c r="N3" s="472">
        <v>0</v>
      </c>
      <c r="O3" s="475">
        <v>0</v>
      </c>
      <c r="P3" s="475">
        <v>0.44</v>
      </c>
      <c r="Q3" s="938"/>
      <c r="R3" s="938"/>
      <c r="S3" s="938"/>
      <c r="T3" s="938"/>
      <c r="U3" s="938"/>
    </row>
    <row r="4" spans="2:21">
      <c r="B4" s="10">
        <v>13003</v>
      </c>
      <c r="C4" s="29" t="s">
        <v>42</v>
      </c>
      <c r="D4" s="10">
        <v>15</v>
      </c>
      <c r="E4" s="461">
        <v>10.050000000000001</v>
      </c>
      <c r="F4" s="462">
        <v>0.495</v>
      </c>
      <c r="G4" s="462">
        <v>0.56999999999999995</v>
      </c>
      <c r="H4" s="462">
        <v>0.72</v>
      </c>
      <c r="I4" s="248">
        <v>16.5</v>
      </c>
      <c r="J4" s="471">
        <v>0</v>
      </c>
      <c r="K4" s="472">
        <v>5.7</v>
      </c>
      <c r="L4" s="473">
        <v>6.0000000000000001E-3</v>
      </c>
      <c r="M4" s="474">
        <v>2.2499999999999999E-2</v>
      </c>
      <c r="N4" s="472">
        <v>0.15</v>
      </c>
      <c r="O4" s="475">
        <v>0</v>
      </c>
      <c r="P4" s="475">
        <v>1.4999999999999999E-2</v>
      </c>
      <c r="Q4" s="938"/>
      <c r="R4" s="938"/>
      <c r="S4" s="938"/>
      <c r="T4" s="938"/>
      <c r="U4" s="938"/>
    </row>
    <row r="5" spans="2:21">
      <c r="B5" s="10">
        <v>13014</v>
      </c>
      <c r="C5" s="29" t="s">
        <v>2354</v>
      </c>
      <c r="D5" s="10">
        <v>15</v>
      </c>
      <c r="E5" s="461">
        <v>64.95</v>
      </c>
      <c r="F5" s="462">
        <v>0.3</v>
      </c>
      <c r="G5" s="462">
        <v>6.75</v>
      </c>
      <c r="H5" s="462">
        <v>0.46500000000000002</v>
      </c>
      <c r="I5" s="461">
        <v>9</v>
      </c>
      <c r="J5" s="471">
        <v>1.4999999999999999E-2</v>
      </c>
      <c r="K5" s="472">
        <v>58.5</v>
      </c>
      <c r="L5" s="473">
        <v>3.0000000000000001E-3</v>
      </c>
      <c r="M5" s="474">
        <v>1.3499999999999998E-2</v>
      </c>
      <c r="N5" s="472">
        <v>0</v>
      </c>
      <c r="O5" s="475">
        <v>0</v>
      </c>
      <c r="P5" s="475">
        <v>1.4999999999999999E-2</v>
      </c>
      <c r="Q5" s="938"/>
      <c r="R5" s="938"/>
      <c r="S5" s="938"/>
      <c r="T5" s="938"/>
      <c r="U5" s="938"/>
    </row>
    <row r="6" spans="2:21">
      <c r="B6" s="10">
        <v>17012</v>
      </c>
      <c r="C6" s="29" t="s">
        <v>0</v>
      </c>
      <c r="D6" s="10">
        <v>0.5</v>
      </c>
      <c r="E6" s="461">
        <v>0</v>
      </c>
      <c r="F6" s="462">
        <v>0</v>
      </c>
      <c r="G6" s="462">
        <v>0</v>
      </c>
      <c r="H6" s="462">
        <v>0</v>
      </c>
      <c r="I6" s="461">
        <v>0.11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0.4955</v>
      </c>
      <c r="Q6" s="938"/>
      <c r="R6" s="938"/>
      <c r="S6" s="938"/>
      <c r="T6" s="938"/>
      <c r="U6" s="938"/>
    </row>
    <row r="7" spans="2:21">
      <c r="B7" s="10">
        <v>17063</v>
      </c>
      <c r="C7" s="29" t="s">
        <v>2340</v>
      </c>
      <c r="D7" s="10">
        <v>0.05</v>
      </c>
      <c r="E7" s="461">
        <v>0.182</v>
      </c>
      <c r="F7" s="462">
        <v>5.5000000000000005E-3</v>
      </c>
      <c r="G7" s="462">
        <v>3.0000000000000005E-3</v>
      </c>
      <c r="H7" s="462">
        <v>3.3300000000000003E-2</v>
      </c>
      <c r="I7" s="461">
        <v>0.20499999999999999</v>
      </c>
      <c r="J7" s="471">
        <v>0.01</v>
      </c>
      <c r="K7" s="472">
        <v>7.4999999999999997E-3</v>
      </c>
      <c r="L7" s="473">
        <v>5.0000000000000009E-5</v>
      </c>
      <c r="M7" s="474">
        <v>1.2E-4</v>
      </c>
      <c r="N7" s="472">
        <v>0</v>
      </c>
      <c r="O7" s="475">
        <v>0</v>
      </c>
      <c r="P7" s="475">
        <v>1.0000000000000002E-4</v>
      </c>
      <c r="Q7" s="938"/>
      <c r="R7" s="938"/>
      <c r="S7" s="938"/>
      <c r="T7" s="938"/>
      <c r="U7" s="938"/>
    </row>
    <row r="8" spans="2:21">
      <c r="B8" s="27">
        <v>14006</v>
      </c>
      <c r="C8" s="37" t="s">
        <v>15</v>
      </c>
      <c r="D8" s="197">
        <v>3.3</v>
      </c>
      <c r="E8" s="248">
        <v>30.392999999999997</v>
      </c>
      <c r="F8" s="462">
        <v>0</v>
      </c>
      <c r="G8" s="462">
        <v>3.3</v>
      </c>
      <c r="H8" s="462">
        <v>0</v>
      </c>
      <c r="I8" s="461">
        <v>0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938"/>
      <c r="R8" s="938"/>
      <c r="S8" s="938"/>
      <c r="T8" s="938"/>
      <c r="U8" s="938"/>
    </row>
    <row r="9" spans="2:21">
      <c r="B9" s="27">
        <v>6185</v>
      </c>
      <c r="C9" s="37" t="s">
        <v>1735</v>
      </c>
      <c r="D9" s="197">
        <v>50</v>
      </c>
      <c r="E9" s="248">
        <v>8.5</v>
      </c>
      <c r="F9" s="462">
        <v>0.35</v>
      </c>
      <c r="G9" s="462">
        <v>0.05</v>
      </c>
      <c r="H9" s="462">
        <v>2</v>
      </c>
      <c r="I9" s="461">
        <v>3</v>
      </c>
      <c r="J9" s="471">
        <v>0.15</v>
      </c>
      <c r="K9" s="472">
        <v>13</v>
      </c>
      <c r="L9" s="473">
        <v>0.02</v>
      </c>
      <c r="M9" s="474">
        <v>0.02</v>
      </c>
      <c r="N9" s="472">
        <v>3</v>
      </c>
      <c r="O9" s="475">
        <v>0.35</v>
      </c>
      <c r="P9" s="475">
        <v>0.3</v>
      </c>
      <c r="Q9" s="938"/>
      <c r="R9" s="938"/>
      <c r="S9" s="938"/>
      <c r="T9" s="938"/>
      <c r="U9" s="938"/>
    </row>
    <row r="10" spans="2:21">
      <c r="B10" s="40">
        <v>6239</v>
      </c>
      <c r="C10" s="242" t="s">
        <v>110</v>
      </c>
      <c r="D10" s="266">
        <v>2.5</v>
      </c>
      <c r="E10" s="267">
        <v>1.1000000000000001</v>
      </c>
      <c r="F10" s="268">
        <v>9.2499999999999999E-2</v>
      </c>
      <c r="G10" s="268">
        <v>1.7500000000000002E-2</v>
      </c>
      <c r="H10" s="268">
        <v>0.20499999999999999</v>
      </c>
      <c r="I10" s="269">
        <v>7.25</v>
      </c>
      <c r="J10" s="268">
        <v>0.1875</v>
      </c>
      <c r="K10" s="270">
        <v>15.5</v>
      </c>
      <c r="L10" s="271">
        <v>3.0000000000000001E-3</v>
      </c>
      <c r="M10" s="272">
        <v>6.0000000000000001E-3</v>
      </c>
      <c r="N10" s="270">
        <v>3</v>
      </c>
      <c r="O10" s="273">
        <v>0.17</v>
      </c>
      <c r="P10" s="273">
        <v>0</v>
      </c>
      <c r="Q10" s="947"/>
      <c r="R10" s="947"/>
      <c r="S10" s="947"/>
      <c r="T10" s="947"/>
      <c r="U10" s="947"/>
    </row>
    <row r="11" spans="2:21">
      <c r="C11" s="29" t="s">
        <v>12</v>
      </c>
      <c r="D11" s="264">
        <v>196.35000000000002</v>
      </c>
      <c r="E11" s="248">
        <v>281.27500000000003</v>
      </c>
      <c r="F11" s="462">
        <v>14.772999999999998</v>
      </c>
      <c r="G11" s="462">
        <v>22.020499999999998</v>
      </c>
      <c r="H11" s="462">
        <v>3.7533000000000003</v>
      </c>
      <c r="I11" s="461">
        <v>92.164999999999992</v>
      </c>
      <c r="J11" s="471">
        <v>2.3424999999999998</v>
      </c>
      <c r="K11" s="472">
        <v>257.70749999999998</v>
      </c>
      <c r="L11" s="473">
        <v>9.8050000000000012E-2</v>
      </c>
      <c r="M11" s="474">
        <v>0.53512000000000004</v>
      </c>
      <c r="N11" s="472">
        <v>6.15</v>
      </c>
      <c r="O11" s="475">
        <v>0.52</v>
      </c>
      <c r="P11" s="475">
        <v>1.2656000000000001</v>
      </c>
      <c r="Q11" s="10">
        <v>0</v>
      </c>
      <c r="R11" s="264">
        <v>2</v>
      </c>
      <c r="S11" s="10">
        <v>0</v>
      </c>
      <c r="T11" s="10">
        <v>0</v>
      </c>
      <c r="U11" s="10">
        <v>0</v>
      </c>
    </row>
  </sheetData>
  <mergeCells count="1">
    <mergeCell ref="Q3:U10"/>
  </mergeCells>
  <phoneticPr fontId="1"/>
  <pageMargins left="0.7" right="0.7" top="0.75" bottom="0.75" header="0.3" footer="0.3"/>
  <pageSetup paperSize="9" scale="74" orientation="landscape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2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1737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12004</v>
      </c>
      <c r="C3" s="29" t="s">
        <v>1</v>
      </c>
      <c r="D3" s="264">
        <v>110</v>
      </c>
      <c r="E3" s="248">
        <v>166.1</v>
      </c>
      <c r="F3" s="462">
        <v>13.53</v>
      </c>
      <c r="G3" s="462">
        <v>11.33</v>
      </c>
      <c r="H3" s="462">
        <v>0.33</v>
      </c>
      <c r="I3" s="461">
        <v>56.1</v>
      </c>
      <c r="J3" s="471">
        <v>1.98</v>
      </c>
      <c r="K3" s="472">
        <v>165</v>
      </c>
      <c r="L3" s="473">
        <v>6.6000000000000003E-2</v>
      </c>
      <c r="M3" s="474">
        <v>0.47299999999999998</v>
      </c>
      <c r="N3" s="472">
        <v>0</v>
      </c>
      <c r="O3" s="475">
        <v>0</v>
      </c>
      <c r="P3" s="475">
        <v>0.44</v>
      </c>
      <c r="Q3" s="938"/>
      <c r="R3" s="938"/>
      <c r="S3" s="938"/>
      <c r="T3" s="938"/>
      <c r="U3" s="938"/>
    </row>
    <row r="4" spans="2:21">
      <c r="B4" s="10">
        <v>11089</v>
      </c>
      <c r="C4" s="29" t="s">
        <v>47</v>
      </c>
      <c r="D4" s="264">
        <v>30</v>
      </c>
      <c r="E4" s="248">
        <v>67.2</v>
      </c>
      <c r="F4" s="462">
        <v>5.7</v>
      </c>
      <c r="G4" s="462">
        <v>4.53</v>
      </c>
      <c r="H4" s="462">
        <v>0.15</v>
      </c>
      <c r="I4" s="461">
        <v>1.2</v>
      </c>
      <c r="J4" s="471">
        <v>0.69</v>
      </c>
      <c r="K4" s="472">
        <v>1.2</v>
      </c>
      <c r="L4" s="473">
        <v>2.4E-2</v>
      </c>
      <c r="M4" s="474">
        <v>0.06</v>
      </c>
      <c r="N4" s="472">
        <v>0.3</v>
      </c>
      <c r="O4" s="475">
        <v>0</v>
      </c>
      <c r="P4" s="475">
        <v>0.03</v>
      </c>
      <c r="Q4" s="938"/>
      <c r="R4" s="938"/>
      <c r="S4" s="938"/>
      <c r="T4" s="938"/>
      <c r="U4" s="938"/>
    </row>
    <row r="5" spans="2:21">
      <c r="B5" s="10">
        <v>6153</v>
      </c>
      <c r="C5" s="29" t="s">
        <v>16</v>
      </c>
      <c r="D5" s="264">
        <v>30</v>
      </c>
      <c r="E5" s="248">
        <v>11.1</v>
      </c>
      <c r="F5" s="462">
        <v>0.3</v>
      </c>
      <c r="G5" s="462">
        <v>0.03</v>
      </c>
      <c r="H5" s="462">
        <v>2.64</v>
      </c>
      <c r="I5" s="461">
        <v>6.3</v>
      </c>
      <c r="J5" s="471">
        <v>0.06</v>
      </c>
      <c r="K5" s="472">
        <v>0</v>
      </c>
      <c r="L5" s="473">
        <v>8.9999999999999993E-3</v>
      </c>
      <c r="M5" s="474">
        <v>3.0000000000000001E-3</v>
      </c>
      <c r="N5" s="472">
        <v>2.4</v>
      </c>
      <c r="O5" s="475">
        <v>0.48</v>
      </c>
      <c r="P5" s="475">
        <v>0</v>
      </c>
      <c r="Q5" s="938"/>
      <c r="R5" s="938"/>
      <c r="S5" s="938"/>
      <c r="T5" s="938"/>
      <c r="U5" s="938"/>
    </row>
    <row r="6" spans="2:21">
      <c r="B6" s="10">
        <v>17012</v>
      </c>
      <c r="C6" s="29" t="s">
        <v>0</v>
      </c>
      <c r="D6" s="264">
        <v>0.5</v>
      </c>
      <c r="E6" s="248">
        <v>0</v>
      </c>
      <c r="F6" s="462">
        <v>0</v>
      </c>
      <c r="G6" s="462">
        <v>0</v>
      </c>
      <c r="H6" s="462">
        <v>0</v>
      </c>
      <c r="I6" s="461">
        <v>0.11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0.4955</v>
      </c>
      <c r="Q6" s="938"/>
      <c r="R6" s="938"/>
      <c r="S6" s="938"/>
      <c r="T6" s="938"/>
      <c r="U6" s="938"/>
    </row>
    <row r="7" spans="2:21">
      <c r="B7" s="10">
        <v>17063</v>
      </c>
      <c r="C7" s="29" t="s">
        <v>2365</v>
      </c>
      <c r="D7" s="264">
        <v>0.05</v>
      </c>
      <c r="E7" s="248">
        <v>0.182</v>
      </c>
      <c r="F7" s="462">
        <v>5.5000000000000005E-3</v>
      </c>
      <c r="G7" s="462">
        <v>3.0000000000000005E-3</v>
      </c>
      <c r="H7" s="462">
        <v>3.3300000000000003E-2</v>
      </c>
      <c r="I7" s="461">
        <v>0.20499999999999999</v>
      </c>
      <c r="J7" s="471">
        <v>0.01</v>
      </c>
      <c r="K7" s="472">
        <v>7.4999999999999997E-3</v>
      </c>
      <c r="L7" s="473">
        <v>5.0000000000000009E-5</v>
      </c>
      <c r="M7" s="474">
        <v>1.2E-4</v>
      </c>
      <c r="N7" s="472">
        <v>0</v>
      </c>
      <c r="O7" s="475">
        <v>0</v>
      </c>
      <c r="P7" s="475">
        <v>1.0000000000000002E-4</v>
      </c>
      <c r="Q7" s="938"/>
      <c r="R7" s="938"/>
      <c r="S7" s="938"/>
      <c r="T7" s="938"/>
      <c r="U7" s="938"/>
    </row>
    <row r="8" spans="2:21">
      <c r="B8" s="10">
        <v>14006</v>
      </c>
      <c r="C8" s="29" t="s">
        <v>15</v>
      </c>
      <c r="D8" s="264">
        <v>1.2</v>
      </c>
      <c r="E8" s="248">
        <v>11.052</v>
      </c>
      <c r="F8" s="462">
        <v>0</v>
      </c>
      <c r="G8" s="462">
        <v>1.2</v>
      </c>
      <c r="H8" s="462">
        <v>0</v>
      </c>
      <c r="I8" s="461">
        <v>0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938"/>
      <c r="R8" s="938"/>
      <c r="S8" s="938"/>
      <c r="T8" s="938"/>
      <c r="U8" s="938"/>
    </row>
    <row r="9" spans="2:21">
      <c r="B9" s="10">
        <v>14006</v>
      </c>
      <c r="C9" s="29" t="s">
        <v>15</v>
      </c>
      <c r="D9" s="264">
        <v>5</v>
      </c>
      <c r="E9" s="248">
        <v>46.05</v>
      </c>
      <c r="F9" s="462">
        <v>0</v>
      </c>
      <c r="G9" s="462">
        <v>5</v>
      </c>
      <c r="H9" s="462">
        <v>0</v>
      </c>
      <c r="I9" s="461">
        <v>0</v>
      </c>
      <c r="J9" s="471">
        <v>0</v>
      </c>
      <c r="K9" s="472">
        <v>0</v>
      </c>
      <c r="L9" s="473">
        <v>0</v>
      </c>
      <c r="M9" s="474">
        <v>0</v>
      </c>
      <c r="N9" s="472">
        <v>0</v>
      </c>
      <c r="O9" s="475">
        <v>0</v>
      </c>
      <c r="P9" s="475">
        <v>0</v>
      </c>
      <c r="Q9" s="938"/>
      <c r="R9" s="938"/>
      <c r="S9" s="938"/>
      <c r="T9" s="938"/>
      <c r="U9" s="938"/>
    </row>
    <row r="10" spans="2:21">
      <c r="B10" s="27">
        <v>17036</v>
      </c>
      <c r="C10" s="37" t="s">
        <v>41</v>
      </c>
      <c r="D10" s="197">
        <v>15</v>
      </c>
      <c r="E10" s="248">
        <v>17.850000000000001</v>
      </c>
      <c r="F10" s="462">
        <v>0.255</v>
      </c>
      <c r="G10" s="462">
        <v>0</v>
      </c>
      <c r="H10" s="462">
        <v>4.1100000000000003</v>
      </c>
      <c r="I10" s="461">
        <v>2.5499999999999998</v>
      </c>
      <c r="J10" s="471">
        <v>0.105</v>
      </c>
      <c r="K10" s="472">
        <v>8.4</v>
      </c>
      <c r="L10" s="473">
        <v>1.2E-2</v>
      </c>
      <c r="M10" s="474">
        <v>6.0000000000000001E-3</v>
      </c>
      <c r="N10" s="472">
        <v>1.35</v>
      </c>
      <c r="O10" s="475">
        <v>0.27</v>
      </c>
      <c r="P10" s="475">
        <v>0.495</v>
      </c>
      <c r="Q10" s="938"/>
      <c r="R10" s="938"/>
      <c r="S10" s="938"/>
      <c r="T10" s="938"/>
      <c r="U10" s="938"/>
    </row>
    <row r="11" spans="2:21">
      <c r="B11" s="27">
        <v>17001</v>
      </c>
      <c r="C11" s="37" t="s">
        <v>328</v>
      </c>
      <c r="D11" s="197">
        <v>6</v>
      </c>
      <c r="E11" s="248">
        <v>7.02</v>
      </c>
      <c r="F11" s="462">
        <v>0.06</v>
      </c>
      <c r="G11" s="462">
        <v>6.000000000000001E-3</v>
      </c>
      <c r="H11" s="462">
        <v>1.6080000000000001</v>
      </c>
      <c r="I11" s="461">
        <v>3.48</v>
      </c>
      <c r="J11" s="471">
        <v>9.6000000000000016E-2</v>
      </c>
      <c r="K11" s="472">
        <v>0.24</v>
      </c>
      <c r="L11" s="473">
        <v>5.9999999999999995E-4</v>
      </c>
      <c r="M11" s="474">
        <v>1.1999999999999999E-3</v>
      </c>
      <c r="N11" s="472">
        <v>0</v>
      </c>
      <c r="O11" s="475">
        <v>0.03</v>
      </c>
      <c r="P11" s="475">
        <v>0.504</v>
      </c>
      <c r="Q11" s="938"/>
      <c r="R11" s="938"/>
      <c r="S11" s="938"/>
      <c r="T11" s="938"/>
      <c r="U11" s="938"/>
    </row>
    <row r="12" spans="2:21">
      <c r="B12" s="27">
        <v>6239</v>
      </c>
      <c r="C12" s="37" t="s">
        <v>110</v>
      </c>
      <c r="D12" s="197">
        <v>2.5</v>
      </c>
      <c r="E12" s="248">
        <v>1.1000000000000001</v>
      </c>
      <c r="F12" s="462">
        <v>9.2499999999999999E-2</v>
      </c>
      <c r="G12" s="462">
        <v>1.7500000000000002E-2</v>
      </c>
      <c r="H12" s="462">
        <v>0.20499999999999999</v>
      </c>
      <c r="I12" s="461">
        <v>7.25</v>
      </c>
      <c r="J12" s="471">
        <v>0.1875</v>
      </c>
      <c r="K12" s="472">
        <v>15.5</v>
      </c>
      <c r="L12" s="473">
        <v>3.0000000000000001E-3</v>
      </c>
      <c r="M12" s="474">
        <v>6.0000000000000001E-3</v>
      </c>
      <c r="N12" s="472">
        <v>3</v>
      </c>
      <c r="O12" s="475">
        <v>0.17</v>
      </c>
      <c r="P12" s="475">
        <v>0</v>
      </c>
      <c r="Q12" s="938"/>
      <c r="R12" s="938"/>
      <c r="S12" s="938"/>
      <c r="T12" s="938"/>
      <c r="U12" s="938"/>
    </row>
    <row r="13" spans="2:21">
      <c r="B13" s="40">
        <v>6061</v>
      </c>
      <c r="C13" s="242" t="s">
        <v>59</v>
      </c>
      <c r="D13" s="266">
        <v>10</v>
      </c>
      <c r="E13" s="267">
        <v>2.2999999999999998</v>
      </c>
      <c r="F13" s="268">
        <v>0.13</v>
      </c>
      <c r="G13" s="268">
        <v>0.02</v>
      </c>
      <c r="H13" s="268">
        <v>0.52</v>
      </c>
      <c r="I13" s="269">
        <v>4.3</v>
      </c>
      <c r="J13" s="268">
        <v>0.03</v>
      </c>
      <c r="K13" s="270">
        <v>0.4</v>
      </c>
      <c r="L13" s="271">
        <v>4.0000000000000001E-3</v>
      </c>
      <c r="M13" s="272">
        <v>3.0000000000000001E-3</v>
      </c>
      <c r="N13" s="270">
        <v>4.0999999999999996</v>
      </c>
      <c r="O13" s="273">
        <v>0.18</v>
      </c>
      <c r="P13" s="273">
        <v>0</v>
      </c>
      <c r="Q13" s="947"/>
      <c r="R13" s="947"/>
      <c r="S13" s="947"/>
      <c r="T13" s="947"/>
      <c r="U13" s="947"/>
    </row>
    <row r="14" spans="2:21">
      <c r="C14" s="478" t="s">
        <v>12</v>
      </c>
      <c r="D14" s="264">
        <v>210.25</v>
      </c>
      <c r="E14" s="248">
        <v>329.95400000000001</v>
      </c>
      <c r="F14" s="462">
        <v>20.073</v>
      </c>
      <c r="G14" s="462">
        <v>22.136499999999998</v>
      </c>
      <c r="H14" s="462">
        <v>9.5963000000000012</v>
      </c>
      <c r="I14" s="461">
        <v>81.495000000000005</v>
      </c>
      <c r="J14" s="471">
        <v>3.1584999999999996</v>
      </c>
      <c r="K14" s="472">
        <v>190.7475</v>
      </c>
      <c r="L14" s="473">
        <v>0.11864999999999999</v>
      </c>
      <c r="M14" s="474">
        <v>0.55231999999999992</v>
      </c>
      <c r="N14" s="472">
        <v>11.149999999999999</v>
      </c>
      <c r="O14" s="475">
        <v>1.1300000000000001</v>
      </c>
      <c r="P14" s="475">
        <v>1.9645999999999999</v>
      </c>
      <c r="Q14" s="10">
        <v>0</v>
      </c>
      <c r="R14" s="264">
        <v>3</v>
      </c>
      <c r="S14" s="10">
        <v>0</v>
      </c>
      <c r="T14" s="10">
        <v>0</v>
      </c>
      <c r="U14" s="10">
        <v>0</v>
      </c>
    </row>
    <row r="15" spans="2:21">
      <c r="D15" s="14"/>
      <c r="E15" s="14"/>
      <c r="F15" s="14"/>
    </row>
    <row r="17" spans="3:3">
      <c r="C17" s="163"/>
    </row>
  </sheetData>
  <mergeCells count="1">
    <mergeCell ref="Q3:U13"/>
  </mergeCells>
  <phoneticPr fontId="1"/>
  <pageMargins left="0.7" right="0.7" top="0.75" bottom="0.75" header="0.3" footer="0.3"/>
  <pageSetup paperSize="9" scale="72" orientation="landscape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2.5" style="478" customWidth="1"/>
    <col min="4" max="16" width="11.125" style="478" customWidth="1"/>
    <col min="17" max="16384" width="9" style="478"/>
  </cols>
  <sheetData>
    <row r="1" spans="2:21">
      <c r="B1" s="196" t="s">
        <v>1738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12004</v>
      </c>
      <c r="C3" s="29" t="s">
        <v>1</v>
      </c>
      <c r="D3" s="10">
        <v>120</v>
      </c>
      <c r="E3" s="461">
        <v>181.2</v>
      </c>
      <c r="F3" s="462">
        <v>14.76</v>
      </c>
      <c r="G3" s="462">
        <v>12.36</v>
      </c>
      <c r="H3" s="462">
        <v>0.36</v>
      </c>
      <c r="I3" s="461">
        <v>61.2</v>
      </c>
      <c r="J3" s="471">
        <v>2.16</v>
      </c>
      <c r="K3" s="472">
        <v>180</v>
      </c>
      <c r="L3" s="473">
        <v>7.1999999999999995E-2</v>
      </c>
      <c r="M3" s="474">
        <v>0.51600000000000001</v>
      </c>
      <c r="N3" s="472">
        <v>0</v>
      </c>
      <c r="O3" s="475">
        <v>0</v>
      </c>
      <c r="P3" s="475">
        <v>0.48</v>
      </c>
      <c r="Q3" s="934"/>
      <c r="R3" s="934"/>
      <c r="S3" s="934"/>
      <c r="T3" s="934"/>
      <c r="U3" s="934"/>
    </row>
    <row r="4" spans="2:21">
      <c r="B4" s="195">
        <v>13003</v>
      </c>
      <c r="C4" s="29" t="s">
        <v>42</v>
      </c>
      <c r="D4" s="10">
        <v>15</v>
      </c>
      <c r="E4" s="461">
        <v>10.050000000000001</v>
      </c>
      <c r="F4" s="462">
        <v>0.495</v>
      </c>
      <c r="G4" s="462">
        <v>0.56999999999999995</v>
      </c>
      <c r="H4" s="462">
        <v>0.72</v>
      </c>
      <c r="I4" s="461">
        <v>16.5</v>
      </c>
      <c r="J4" s="471">
        <v>0</v>
      </c>
      <c r="K4" s="472">
        <v>5.7</v>
      </c>
      <c r="L4" s="473">
        <v>6.0000000000000001E-3</v>
      </c>
      <c r="M4" s="474">
        <v>2.2499999999999999E-2</v>
      </c>
      <c r="N4" s="472">
        <v>0.15</v>
      </c>
      <c r="O4" s="475">
        <v>0</v>
      </c>
      <c r="P4" s="475">
        <v>1.4999999999999999E-2</v>
      </c>
      <c r="Q4" s="938"/>
      <c r="R4" s="938"/>
      <c r="S4" s="938"/>
      <c r="T4" s="938"/>
      <c r="U4" s="938"/>
    </row>
    <row r="5" spans="2:21">
      <c r="B5" s="195">
        <v>17012</v>
      </c>
      <c r="C5" s="29" t="s">
        <v>0</v>
      </c>
      <c r="D5" s="10">
        <v>1</v>
      </c>
      <c r="E5" s="461">
        <v>0</v>
      </c>
      <c r="F5" s="462">
        <v>0</v>
      </c>
      <c r="G5" s="462">
        <v>0</v>
      </c>
      <c r="H5" s="462">
        <v>0</v>
      </c>
      <c r="I5" s="461">
        <v>0.22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0.99099999999999999</v>
      </c>
      <c r="Q5" s="938"/>
      <c r="R5" s="938"/>
      <c r="S5" s="938"/>
      <c r="T5" s="938"/>
      <c r="U5" s="938"/>
    </row>
    <row r="6" spans="2:21">
      <c r="B6" s="195">
        <v>14001</v>
      </c>
      <c r="C6" s="29" t="s">
        <v>87</v>
      </c>
      <c r="D6" s="10">
        <v>3</v>
      </c>
      <c r="E6" s="461">
        <v>27.63</v>
      </c>
      <c r="F6" s="462">
        <v>0</v>
      </c>
      <c r="G6" s="462">
        <v>3</v>
      </c>
      <c r="H6" s="462">
        <v>0</v>
      </c>
      <c r="I6" s="461">
        <v>0</v>
      </c>
      <c r="J6" s="471">
        <v>0</v>
      </c>
      <c r="K6" s="472">
        <v>0.45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38"/>
      <c r="R6" s="938"/>
      <c r="S6" s="938"/>
      <c r="T6" s="938"/>
      <c r="U6" s="938"/>
    </row>
    <row r="7" spans="2:21">
      <c r="B7" s="195">
        <v>11176</v>
      </c>
      <c r="C7" s="29" t="s">
        <v>8</v>
      </c>
      <c r="D7" s="10">
        <v>15</v>
      </c>
      <c r="E7" s="461">
        <v>29.4</v>
      </c>
      <c r="F7" s="462">
        <v>2.4750000000000001</v>
      </c>
      <c r="G7" s="462">
        <v>2.085</v>
      </c>
      <c r="H7" s="462">
        <v>0.19500000000000001</v>
      </c>
      <c r="I7" s="461">
        <v>1.5</v>
      </c>
      <c r="J7" s="471">
        <v>7.4999999999999997E-2</v>
      </c>
      <c r="K7" s="472">
        <v>0</v>
      </c>
      <c r="L7" s="473">
        <v>0.09</v>
      </c>
      <c r="M7" s="474">
        <v>1.7999999999999999E-2</v>
      </c>
      <c r="N7" s="472">
        <v>7.5</v>
      </c>
      <c r="O7" s="475">
        <v>0</v>
      </c>
      <c r="P7" s="475">
        <v>0.375</v>
      </c>
      <c r="Q7" s="938"/>
      <c r="R7" s="938"/>
      <c r="S7" s="938"/>
      <c r="T7" s="938"/>
      <c r="U7" s="938"/>
    </row>
    <row r="8" spans="2:21">
      <c r="B8" s="195">
        <v>6212</v>
      </c>
      <c r="C8" s="29" t="s">
        <v>2366</v>
      </c>
      <c r="D8" s="10">
        <v>10</v>
      </c>
      <c r="E8" s="461">
        <v>3.7</v>
      </c>
      <c r="F8" s="462">
        <v>0.06</v>
      </c>
      <c r="G8" s="462">
        <v>0.01</v>
      </c>
      <c r="H8" s="462">
        <v>0.91</v>
      </c>
      <c r="I8" s="461">
        <v>2.8</v>
      </c>
      <c r="J8" s="471">
        <v>0.02</v>
      </c>
      <c r="K8" s="472">
        <v>76</v>
      </c>
      <c r="L8" s="473">
        <v>5.0000000000000001E-3</v>
      </c>
      <c r="M8" s="474">
        <v>4.0000000000000001E-3</v>
      </c>
      <c r="N8" s="472">
        <v>0.4</v>
      </c>
      <c r="O8" s="475">
        <v>0.27</v>
      </c>
      <c r="P8" s="475">
        <v>0.01</v>
      </c>
      <c r="Q8" s="938"/>
      <c r="R8" s="938"/>
      <c r="S8" s="938"/>
      <c r="T8" s="938"/>
      <c r="U8" s="938"/>
    </row>
    <row r="9" spans="2:21">
      <c r="B9" s="195">
        <v>6182</v>
      </c>
      <c r="C9" s="29" t="s">
        <v>1728</v>
      </c>
      <c r="D9" s="10">
        <v>20</v>
      </c>
      <c r="E9" s="461">
        <v>3.8</v>
      </c>
      <c r="F9" s="462">
        <v>0.14000000000000001</v>
      </c>
      <c r="G9" s="462">
        <v>0.02</v>
      </c>
      <c r="H9" s="462">
        <v>0.94</v>
      </c>
      <c r="I9" s="461">
        <v>1.4</v>
      </c>
      <c r="J9" s="471">
        <v>0.04</v>
      </c>
      <c r="K9" s="472">
        <v>9</v>
      </c>
      <c r="L9" s="473">
        <v>0.01</v>
      </c>
      <c r="M9" s="474">
        <v>4.0000000000000001E-3</v>
      </c>
      <c r="N9" s="472">
        <v>3</v>
      </c>
      <c r="O9" s="475">
        <v>0.2</v>
      </c>
      <c r="P9" s="475">
        <v>0</v>
      </c>
      <c r="Q9" s="938"/>
      <c r="R9" s="938"/>
      <c r="S9" s="938"/>
      <c r="T9" s="938"/>
      <c r="U9" s="938"/>
    </row>
    <row r="10" spans="2:21">
      <c r="B10" s="195">
        <v>6153</v>
      </c>
      <c r="C10" s="29" t="s">
        <v>16</v>
      </c>
      <c r="D10" s="10">
        <v>20</v>
      </c>
      <c r="E10" s="461">
        <v>7.4</v>
      </c>
      <c r="F10" s="462">
        <v>0.2</v>
      </c>
      <c r="G10" s="462">
        <v>0.02</v>
      </c>
      <c r="H10" s="462">
        <v>1.76</v>
      </c>
      <c r="I10" s="461">
        <v>4.2</v>
      </c>
      <c r="J10" s="471">
        <v>0.04</v>
      </c>
      <c r="K10" s="472">
        <v>0</v>
      </c>
      <c r="L10" s="473">
        <v>6.0000000000000001E-3</v>
      </c>
      <c r="M10" s="474">
        <v>2E-3</v>
      </c>
      <c r="N10" s="472">
        <v>1.6</v>
      </c>
      <c r="O10" s="475">
        <v>0.32</v>
      </c>
      <c r="P10" s="475">
        <v>0</v>
      </c>
      <c r="Q10" s="938"/>
      <c r="R10" s="938"/>
      <c r="S10" s="938"/>
      <c r="T10" s="938"/>
      <c r="U10" s="938"/>
    </row>
    <row r="11" spans="2:21">
      <c r="B11" s="195">
        <v>14001</v>
      </c>
      <c r="C11" s="29" t="s">
        <v>87</v>
      </c>
      <c r="D11" s="10">
        <v>3</v>
      </c>
      <c r="E11" s="461">
        <v>27.63</v>
      </c>
      <c r="F11" s="462">
        <v>0</v>
      </c>
      <c r="G11" s="462">
        <v>3</v>
      </c>
      <c r="H11" s="462">
        <v>0</v>
      </c>
      <c r="I11" s="461">
        <v>0</v>
      </c>
      <c r="J11" s="471">
        <v>0</v>
      </c>
      <c r="K11" s="472">
        <v>0.45</v>
      </c>
      <c r="L11" s="473">
        <v>0</v>
      </c>
      <c r="M11" s="474">
        <v>0</v>
      </c>
      <c r="N11" s="472">
        <v>0</v>
      </c>
      <c r="O11" s="475">
        <v>0</v>
      </c>
      <c r="P11" s="475">
        <v>0</v>
      </c>
      <c r="Q11" s="947"/>
      <c r="R11" s="947"/>
      <c r="S11" s="947"/>
      <c r="T11" s="947"/>
      <c r="U11" s="947"/>
    </row>
    <row r="12" spans="2:21">
      <c r="B12" s="244"/>
      <c r="C12" s="245" t="s">
        <v>1725</v>
      </c>
      <c r="D12" s="265">
        <v>207</v>
      </c>
      <c r="E12" s="463">
        <v>290.81</v>
      </c>
      <c r="F12" s="464">
        <v>18.13</v>
      </c>
      <c r="G12" s="464">
        <v>21.065000000000001</v>
      </c>
      <c r="H12" s="464">
        <v>4.8849999999999998</v>
      </c>
      <c r="I12" s="463">
        <v>87.820000000000007</v>
      </c>
      <c r="J12" s="464">
        <v>2.3350000000000004</v>
      </c>
      <c r="K12" s="465">
        <v>271.59999999999997</v>
      </c>
      <c r="L12" s="466">
        <v>0.189</v>
      </c>
      <c r="M12" s="467">
        <v>0.5665</v>
      </c>
      <c r="N12" s="465">
        <v>12.65</v>
      </c>
      <c r="O12" s="468">
        <v>0.79</v>
      </c>
      <c r="P12" s="468">
        <v>1.871</v>
      </c>
      <c r="Q12" s="265">
        <v>0</v>
      </c>
      <c r="R12" s="265">
        <v>3</v>
      </c>
      <c r="S12" s="265">
        <v>1</v>
      </c>
      <c r="T12" s="265">
        <v>0</v>
      </c>
      <c r="U12" s="265">
        <v>0</v>
      </c>
    </row>
  </sheetData>
  <mergeCells count="1">
    <mergeCell ref="Q3:U11"/>
  </mergeCells>
  <phoneticPr fontId="1"/>
  <pageMargins left="0.7" right="0.7" top="0.75" bottom="0.75" header="0.3" footer="0.3"/>
  <pageSetup paperSize="9" scale="64" orientation="landscape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5.75" style="478" customWidth="1"/>
    <col min="4" max="16" width="11.125" style="478" customWidth="1"/>
    <col min="17" max="21" width="9" style="478" customWidth="1"/>
    <col min="22" max="16384" width="9" style="478"/>
  </cols>
  <sheetData>
    <row r="1" spans="2:22">
      <c r="B1" s="478" t="s">
        <v>1739</v>
      </c>
    </row>
    <row r="2" spans="2:22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2">
      <c r="B3" s="10">
        <v>12004</v>
      </c>
      <c r="C3" s="29" t="s">
        <v>1</v>
      </c>
      <c r="D3" s="10">
        <v>55</v>
      </c>
      <c r="E3" s="461">
        <v>83.05</v>
      </c>
      <c r="F3" s="462">
        <v>6.7649999999999997</v>
      </c>
      <c r="G3" s="462">
        <v>5.665</v>
      </c>
      <c r="H3" s="462">
        <v>0.16500000000000001</v>
      </c>
      <c r="I3" s="461">
        <v>28.05</v>
      </c>
      <c r="J3" s="471">
        <v>0.99</v>
      </c>
      <c r="K3" s="472">
        <v>82.5</v>
      </c>
      <c r="L3" s="473">
        <v>3.3000000000000002E-2</v>
      </c>
      <c r="M3" s="474">
        <v>0.23649999999999999</v>
      </c>
      <c r="N3" s="472">
        <v>0</v>
      </c>
      <c r="O3" s="475">
        <v>0</v>
      </c>
      <c r="P3" s="475">
        <v>0.22</v>
      </c>
      <c r="Q3" s="938"/>
      <c r="R3" s="938"/>
      <c r="S3" s="938"/>
      <c r="T3" s="938"/>
      <c r="U3" s="938"/>
    </row>
    <row r="4" spans="2:22">
      <c r="B4" s="10">
        <v>13003</v>
      </c>
      <c r="C4" s="29" t="s">
        <v>42</v>
      </c>
      <c r="D4" s="10">
        <v>7.5</v>
      </c>
      <c r="E4" s="461">
        <v>5.0250000000000004</v>
      </c>
      <c r="F4" s="462">
        <v>0.2475</v>
      </c>
      <c r="G4" s="462">
        <v>0.28499999999999998</v>
      </c>
      <c r="H4" s="462">
        <v>0.36</v>
      </c>
      <c r="I4" s="461">
        <v>8.25</v>
      </c>
      <c r="J4" s="471">
        <v>0</v>
      </c>
      <c r="K4" s="472">
        <v>2.85</v>
      </c>
      <c r="L4" s="473">
        <v>3.0000000000000001E-3</v>
      </c>
      <c r="M4" s="474">
        <v>1.125E-2</v>
      </c>
      <c r="N4" s="472">
        <v>7.4999999999999997E-2</v>
      </c>
      <c r="O4" s="475">
        <v>0</v>
      </c>
      <c r="P4" s="475">
        <v>7.4999999999999997E-3</v>
      </c>
      <c r="Q4" s="938"/>
      <c r="R4" s="938"/>
      <c r="S4" s="938"/>
      <c r="T4" s="938"/>
      <c r="U4" s="938"/>
    </row>
    <row r="5" spans="2:22">
      <c r="B5" s="10">
        <v>17012</v>
      </c>
      <c r="C5" s="29" t="s">
        <v>0</v>
      </c>
      <c r="D5" s="10">
        <v>0.25</v>
      </c>
      <c r="E5" s="461">
        <v>0</v>
      </c>
      <c r="F5" s="462">
        <v>0</v>
      </c>
      <c r="G5" s="462">
        <v>0</v>
      </c>
      <c r="H5" s="462">
        <v>0</v>
      </c>
      <c r="I5" s="461">
        <v>5.5E-2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0.24775</v>
      </c>
      <c r="Q5" s="938"/>
      <c r="R5" s="938"/>
      <c r="S5" s="938"/>
      <c r="T5" s="938"/>
      <c r="U5" s="938"/>
    </row>
    <row r="6" spans="2:22">
      <c r="B6" s="582">
        <v>14006</v>
      </c>
      <c r="C6" s="671" t="s">
        <v>15</v>
      </c>
      <c r="D6" s="40">
        <v>4</v>
      </c>
      <c r="E6" s="269">
        <v>36.840000000000003</v>
      </c>
      <c r="F6" s="268">
        <v>0</v>
      </c>
      <c r="G6" s="268">
        <v>4</v>
      </c>
      <c r="H6" s="268">
        <v>0</v>
      </c>
      <c r="I6" s="269">
        <v>0</v>
      </c>
      <c r="J6" s="268">
        <v>0</v>
      </c>
      <c r="K6" s="270">
        <v>0</v>
      </c>
      <c r="L6" s="271">
        <v>0</v>
      </c>
      <c r="M6" s="272">
        <v>0</v>
      </c>
      <c r="N6" s="270">
        <v>0</v>
      </c>
      <c r="O6" s="273">
        <v>0</v>
      </c>
      <c r="P6" s="273">
        <v>0</v>
      </c>
      <c r="Q6" s="947"/>
      <c r="R6" s="947"/>
      <c r="S6" s="947"/>
      <c r="T6" s="947"/>
      <c r="U6" s="947"/>
    </row>
    <row r="7" spans="2:22">
      <c r="B7" s="31"/>
      <c r="C7" s="591" t="s">
        <v>25</v>
      </c>
      <c r="D7" s="10">
        <v>66.75</v>
      </c>
      <c r="E7" s="461">
        <v>124.91500000000001</v>
      </c>
      <c r="F7" s="462">
        <v>7.0124999999999993</v>
      </c>
      <c r="G7" s="462">
        <v>9.9499999999999993</v>
      </c>
      <c r="H7" s="462">
        <v>0.52500000000000002</v>
      </c>
      <c r="I7" s="461">
        <v>36.354999999999997</v>
      </c>
      <c r="J7" s="471">
        <v>0.99</v>
      </c>
      <c r="K7" s="472">
        <v>85.35</v>
      </c>
      <c r="L7" s="473">
        <v>3.6000000000000004E-2</v>
      </c>
      <c r="M7" s="474">
        <v>0.24775</v>
      </c>
      <c r="N7" s="472">
        <v>7.4999999999999997E-2</v>
      </c>
      <c r="O7" s="475">
        <v>0</v>
      </c>
      <c r="P7" s="475">
        <v>0.47525000000000001</v>
      </c>
      <c r="Q7" s="27">
        <v>0</v>
      </c>
      <c r="R7" s="27">
        <v>1</v>
      </c>
      <c r="S7" s="27">
        <v>0</v>
      </c>
      <c r="T7" s="27">
        <v>0</v>
      </c>
      <c r="U7" s="27">
        <v>0</v>
      </c>
      <c r="V7" s="25"/>
    </row>
  </sheetData>
  <mergeCells count="1">
    <mergeCell ref="Q3:U6"/>
  </mergeCells>
  <phoneticPr fontId="1"/>
  <pageMargins left="0.7" right="0.7" top="0.75" bottom="0.75" header="0.3" footer="0.3"/>
  <pageSetup paperSize="9" scale="80" orientation="landscape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5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8.1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12004</v>
      </c>
      <c r="C3" s="29" t="s">
        <v>1</v>
      </c>
      <c r="D3" s="10">
        <v>55</v>
      </c>
      <c r="E3" s="461">
        <v>83.05</v>
      </c>
      <c r="F3" s="462">
        <v>6.7649999999999997</v>
      </c>
      <c r="G3" s="462">
        <v>5.665</v>
      </c>
      <c r="H3" s="462">
        <v>0.16500000000000001</v>
      </c>
      <c r="I3" s="461">
        <v>28.05</v>
      </c>
      <c r="J3" s="471">
        <v>0.99</v>
      </c>
      <c r="K3" s="472">
        <v>82.5</v>
      </c>
      <c r="L3" s="473">
        <v>3.3000000000000002E-2</v>
      </c>
      <c r="M3" s="474">
        <v>0.23649999999999999</v>
      </c>
      <c r="N3" s="472">
        <v>0</v>
      </c>
      <c r="O3" s="475">
        <v>0</v>
      </c>
      <c r="P3" s="475">
        <v>0.22</v>
      </c>
      <c r="Q3" s="938"/>
      <c r="R3" s="938"/>
      <c r="S3" s="938"/>
      <c r="T3" s="938"/>
      <c r="U3" s="938"/>
    </row>
    <row r="4" spans="2:21">
      <c r="B4" s="40">
        <v>17012</v>
      </c>
      <c r="C4" s="242" t="s">
        <v>0</v>
      </c>
      <c r="D4" s="40">
        <v>0.25</v>
      </c>
      <c r="E4" s="269">
        <v>0</v>
      </c>
      <c r="F4" s="268">
        <v>0</v>
      </c>
      <c r="G4" s="268">
        <v>0</v>
      </c>
      <c r="H4" s="268">
        <v>0</v>
      </c>
      <c r="I4" s="269">
        <v>5.5E-2</v>
      </c>
      <c r="J4" s="268">
        <v>0</v>
      </c>
      <c r="K4" s="270">
        <v>0</v>
      </c>
      <c r="L4" s="271">
        <v>0</v>
      </c>
      <c r="M4" s="272">
        <v>0</v>
      </c>
      <c r="N4" s="270">
        <v>0</v>
      </c>
      <c r="O4" s="273">
        <v>0</v>
      </c>
      <c r="P4" s="273">
        <v>0.24775</v>
      </c>
      <c r="Q4" s="947"/>
      <c r="R4" s="947"/>
      <c r="S4" s="947"/>
      <c r="T4" s="947"/>
      <c r="U4" s="947"/>
    </row>
    <row r="5" spans="2:21">
      <c r="C5" s="38" t="s">
        <v>25</v>
      </c>
      <c r="D5" s="10">
        <v>55.25</v>
      </c>
      <c r="E5" s="461">
        <v>83.05</v>
      </c>
      <c r="F5" s="462">
        <v>6.7649999999999997</v>
      </c>
      <c r="G5" s="462">
        <v>5.665</v>
      </c>
      <c r="H5" s="462">
        <v>0.16500000000000001</v>
      </c>
      <c r="I5" s="461">
        <v>28.105</v>
      </c>
      <c r="J5" s="471">
        <v>0.99</v>
      </c>
      <c r="K5" s="472">
        <v>82.5</v>
      </c>
      <c r="L5" s="473">
        <v>3.3000000000000002E-2</v>
      </c>
      <c r="M5" s="474">
        <v>0.23649999999999999</v>
      </c>
      <c r="N5" s="472">
        <v>0</v>
      </c>
      <c r="O5" s="475">
        <v>0</v>
      </c>
      <c r="P5" s="475">
        <v>0.46775</v>
      </c>
      <c r="Q5" s="27">
        <v>0</v>
      </c>
      <c r="R5" s="27">
        <v>1</v>
      </c>
      <c r="S5" s="27">
        <v>0</v>
      </c>
      <c r="T5" s="27">
        <v>0</v>
      </c>
      <c r="U5" s="27">
        <v>0</v>
      </c>
    </row>
  </sheetData>
  <mergeCells count="1">
    <mergeCell ref="Q3:U4"/>
  </mergeCells>
  <phoneticPr fontId="1"/>
  <pageMargins left="0.7" right="0.7" top="0.75" bottom="0.75" header="0.3" footer="0.3"/>
  <pageSetup paperSize="9" scale="77" orientation="landscape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1740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12004</v>
      </c>
      <c r="C3" s="29" t="s">
        <v>1</v>
      </c>
      <c r="D3" s="10">
        <v>55</v>
      </c>
      <c r="E3" s="461">
        <v>83.05</v>
      </c>
      <c r="F3" s="462">
        <v>6.7649999999999997</v>
      </c>
      <c r="G3" s="462">
        <v>5.665</v>
      </c>
      <c r="H3" s="462">
        <v>0.16500000000000001</v>
      </c>
      <c r="I3" s="461">
        <v>28.05</v>
      </c>
      <c r="J3" s="471">
        <v>0.99</v>
      </c>
      <c r="K3" s="472">
        <v>82.5</v>
      </c>
      <c r="L3" s="473">
        <v>3.3000000000000002E-2</v>
      </c>
      <c r="M3" s="474">
        <v>0.23649999999999999</v>
      </c>
      <c r="N3" s="472">
        <v>0</v>
      </c>
      <c r="O3" s="475">
        <v>0</v>
      </c>
      <c r="P3" s="475">
        <v>0.22</v>
      </c>
      <c r="Q3" s="938"/>
      <c r="R3" s="938"/>
      <c r="S3" s="938"/>
      <c r="T3" s="938"/>
      <c r="U3" s="938"/>
    </row>
    <row r="4" spans="2:21">
      <c r="B4" s="10">
        <v>17036</v>
      </c>
      <c r="C4" s="29" t="s">
        <v>58</v>
      </c>
      <c r="D4" s="10">
        <v>5</v>
      </c>
      <c r="E4" s="461">
        <v>5.95</v>
      </c>
      <c r="F4" s="462">
        <v>8.5000000000000006E-2</v>
      </c>
      <c r="G4" s="462">
        <v>0</v>
      </c>
      <c r="H4" s="462">
        <v>1.37</v>
      </c>
      <c r="I4" s="461">
        <v>0.85</v>
      </c>
      <c r="J4" s="471">
        <v>3.5000000000000003E-2</v>
      </c>
      <c r="K4" s="472">
        <v>2.8</v>
      </c>
      <c r="L4" s="473">
        <v>4.0000000000000001E-3</v>
      </c>
      <c r="M4" s="474">
        <v>2E-3</v>
      </c>
      <c r="N4" s="472">
        <v>0.45</v>
      </c>
      <c r="O4" s="475">
        <v>0.09</v>
      </c>
      <c r="P4" s="475">
        <v>0.16500000000000001</v>
      </c>
      <c r="Q4" s="938"/>
      <c r="R4" s="938"/>
      <c r="S4" s="938"/>
      <c r="T4" s="938"/>
      <c r="U4" s="938"/>
    </row>
    <row r="5" spans="2:21">
      <c r="B5" s="10">
        <v>6061</v>
      </c>
      <c r="C5" s="29" t="s">
        <v>59</v>
      </c>
      <c r="D5" s="10">
        <v>40</v>
      </c>
      <c r="E5" s="461">
        <v>9.1999999999999993</v>
      </c>
      <c r="F5" s="462">
        <v>0.52</v>
      </c>
      <c r="G5" s="462">
        <v>0.08</v>
      </c>
      <c r="H5" s="462">
        <v>2.08</v>
      </c>
      <c r="I5" s="461">
        <v>17.2</v>
      </c>
      <c r="J5" s="471">
        <v>0.12</v>
      </c>
      <c r="K5" s="472">
        <v>1.6</v>
      </c>
      <c r="L5" s="473">
        <v>1.6E-2</v>
      </c>
      <c r="M5" s="474">
        <v>1.2E-2</v>
      </c>
      <c r="N5" s="472">
        <v>16.399999999999999</v>
      </c>
      <c r="O5" s="475">
        <v>0.72</v>
      </c>
      <c r="P5" s="475">
        <v>0</v>
      </c>
      <c r="Q5" s="938"/>
      <c r="R5" s="938"/>
      <c r="S5" s="938"/>
      <c r="T5" s="938"/>
      <c r="U5" s="938"/>
    </row>
    <row r="6" spans="2:21">
      <c r="B6" s="40">
        <v>14017</v>
      </c>
      <c r="C6" s="242" t="s">
        <v>40</v>
      </c>
      <c r="D6" s="40">
        <v>8</v>
      </c>
      <c r="E6" s="269">
        <v>59.6</v>
      </c>
      <c r="F6" s="268">
        <v>4.8000000000000001E-2</v>
      </c>
      <c r="G6" s="268">
        <v>6.48</v>
      </c>
      <c r="H6" s="268">
        <v>1.6E-2</v>
      </c>
      <c r="I6" s="269">
        <v>1.2</v>
      </c>
      <c r="J6" s="268">
        <v>8.0000000000000002E-3</v>
      </c>
      <c r="K6" s="270">
        <v>40.799999999999997</v>
      </c>
      <c r="L6" s="271">
        <v>8.0000000000000004E-4</v>
      </c>
      <c r="M6" s="272">
        <v>2.3999999999999998E-3</v>
      </c>
      <c r="N6" s="270">
        <v>0</v>
      </c>
      <c r="O6" s="273">
        <v>0</v>
      </c>
      <c r="P6" s="273">
        <v>0.152</v>
      </c>
      <c r="Q6" s="947"/>
      <c r="R6" s="947"/>
      <c r="S6" s="947"/>
      <c r="T6" s="947"/>
      <c r="U6" s="947"/>
    </row>
    <row r="7" spans="2:21">
      <c r="C7" s="29" t="s">
        <v>25</v>
      </c>
      <c r="D7" s="10">
        <v>108</v>
      </c>
      <c r="E7" s="461">
        <v>157.80000000000001</v>
      </c>
      <c r="F7" s="462">
        <v>7.4179999999999993</v>
      </c>
      <c r="G7" s="462">
        <v>12.225000000000001</v>
      </c>
      <c r="H7" s="462">
        <v>3.6310000000000002</v>
      </c>
      <c r="I7" s="461">
        <v>47.300000000000004</v>
      </c>
      <c r="J7" s="471">
        <v>1.153</v>
      </c>
      <c r="K7" s="472">
        <v>127.69999999999999</v>
      </c>
      <c r="L7" s="473">
        <v>5.3800000000000008E-2</v>
      </c>
      <c r="M7" s="474">
        <v>0.25290000000000001</v>
      </c>
      <c r="N7" s="472">
        <v>16.849999999999998</v>
      </c>
      <c r="O7" s="475">
        <v>0.80999999999999994</v>
      </c>
      <c r="P7" s="475">
        <v>0.53700000000000003</v>
      </c>
      <c r="Q7" s="27">
        <v>0</v>
      </c>
      <c r="R7" s="27">
        <v>1</v>
      </c>
      <c r="S7" s="27">
        <v>0</v>
      </c>
      <c r="T7" s="27">
        <v>0</v>
      </c>
      <c r="U7" s="27">
        <v>0</v>
      </c>
    </row>
    <row r="8" spans="2:21">
      <c r="B8" s="22"/>
      <c r="E8" s="2"/>
      <c r="F8" s="3"/>
      <c r="G8" s="3"/>
      <c r="H8" s="3"/>
      <c r="I8" s="2"/>
      <c r="J8" s="4"/>
      <c r="K8" s="7"/>
      <c r="L8" s="5"/>
      <c r="M8" s="6"/>
      <c r="N8" s="7"/>
      <c r="O8" s="8"/>
      <c r="P8" s="8"/>
      <c r="Q8" s="25"/>
      <c r="R8" s="25"/>
      <c r="S8" s="25"/>
      <c r="T8" s="25"/>
      <c r="U8" s="25"/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6"/>
  </mergeCells>
  <phoneticPr fontId="1"/>
  <pageMargins left="0.7" right="0.7" top="0.75" bottom="0.75" header="0.3" footer="0.3"/>
  <pageSetup paperSize="9" scale="78" orientation="landscape" r:id="rId1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125" style="478" customWidth="1"/>
    <col min="4" max="16" width="11.125" style="478" customWidth="1"/>
    <col min="17" max="21" width="9" style="478" customWidth="1"/>
    <col min="22" max="16384" width="9" style="478"/>
  </cols>
  <sheetData>
    <row r="1" spans="2:22">
      <c r="B1" s="478" t="s">
        <v>1741</v>
      </c>
    </row>
    <row r="2" spans="2:22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2">
      <c r="B3" s="40">
        <v>12004</v>
      </c>
      <c r="C3" s="242" t="s">
        <v>1</v>
      </c>
      <c r="D3" s="40">
        <v>55</v>
      </c>
      <c r="E3" s="269">
        <v>83.05</v>
      </c>
      <c r="F3" s="268">
        <v>6.7649999999999997</v>
      </c>
      <c r="G3" s="268">
        <v>5.665</v>
      </c>
      <c r="H3" s="268">
        <v>0.16500000000000001</v>
      </c>
      <c r="I3" s="269">
        <v>28.05</v>
      </c>
      <c r="J3" s="268">
        <v>0.99</v>
      </c>
      <c r="K3" s="270">
        <v>82.5</v>
      </c>
      <c r="L3" s="271">
        <v>3.3000000000000002E-2</v>
      </c>
      <c r="M3" s="272">
        <v>0.23649999999999999</v>
      </c>
      <c r="N3" s="270">
        <v>0</v>
      </c>
      <c r="O3" s="273">
        <v>0</v>
      </c>
      <c r="P3" s="273">
        <v>0.22</v>
      </c>
      <c r="Q3" s="947"/>
      <c r="R3" s="947"/>
      <c r="S3" s="947"/>
      <c r="T3" s="947"/>
      <c r="U3" s="947"/>
    </row>
    <row r="4" spans="2:22">
      <c r="C4" s="38" t="s">
        <v>25</v>
      </c>
      <c r="D4" s="10">
        <v>55</v>
      </c>
      <c r="E4" s="461">
        <v>83.05</v>
      </c>
      <c r="F4" s="462">
        <v>6.7649999999999997</v>
      </c>
      <c r="G4" s="462">
        <v>5.665</v>
      </c>
      <c r="H4" s="462">
        <v>0.16500000000000001</v>
      </c>
      <c r="I4" s="461">
        <v>28.05</v>
      </c>
      <c r="J4" s="471">
        <v>0.99</v>
      </c>
      <c r="K4" s="472">
        <v>82.5</v>
      </c>
      <c r="L4" s="473">
        <v>3.3000000000000002E-2</v>
      </c>
      <c r="M4" s="474">
        <v>0.23649999999999999</v>
      </c>
      <c r="N4" s="472">
        <v>0</v>
      </c>
      <c r="O4" s="475">
        <v>0</v>
      </c>
      <c r="P4" s="475">
        <v>0.22</v>
      </c>
      <c r="Q4" s="27">
        <v>0</v>
      </c>
      <c r="R4" s="27">
        <v>1</v>
      </c>
      <c r="S4" s="27">
        <v>0</v>
      </c>
      <c r="T4" s="27">
        <v>0</v>
      </c>
      <c r="U4" s="27">
        <v>0</v>
      </c>
      <c r="V4" s="25"/>
    </row>
    <row r="5" spans="2:22">
      <c r="B5" s="25"/>
      <c r="C5" s="25"/>
      <c r="D5" s="27"/>
      <c r="E5" s="26"/>
      <c r="F5" s="4"/>
      <c r="G5" s="4"/>
      <c r="H5" s="4"/>
      <c r="I5" s="26"/>
      <c r="J5" s="4"/>
      <c r="K5" s="7"/>
      <c r="L5" s="5"/>
      <c r="M5" s="6"/>
      <c r="N5" s="7"/>
      <c r="O5" s="8"/>
      <c r="P5" s="8"/>
      <c r="Q5" s="31"/>
      <c r="R5" s="31"/>
      <c r="S5" s="31"/>
      <c r="T5" s="31"/>
      <c r="U5" s="31"/>
      <c r="V5" s="25"/>
    </row>
    <row r="6" spans="2:22">
      <c r="D6" s="14"/>
      <c r="E6" s="14"/>
      <c r="F6" s="14"/>
      <c r="G6" s="14"/>
    </row>
    <row r="7" spans="2:22">
      <c r="C7" s="10"/>
      <c r="D7" s="17"/>
      <c r="E7" s="18"/>
      <c r="F7" s="17"/>
      <c r="G7" s="18"/>
      <c r="H7" s="11"/>
      <c r="I7" s="12"/>
      <c r="J7" s="12"/>
      <c r="K7" s="12"/>
      <c r="L7" s="12"/>
      <c r="M7" s="12"/>
      <c r="N7" s="12"/>
      <c r="O7" s="12"/>
      <c r="P7" s="12"/>
    </row>
    <row r="8" spans="2:22">
      <c r="C8" s="10"/>
      <c r="D8" s="1"/>
      <c r="E8" s="12"/>
      <c r="F8" s="12"/>
      <c r="G8" s="12"/>
      <c r="H8" s="12"/>
      <c r="I8" s="1"/>
      <c r="J8" s="12"/>
      <c r="K8" s="12"/>
      <c r="L8" s="12"/>
      <c r="M8" s="12"/>
      <c r="N8" s="12"/>
      <c r="O8" s="12"/>
      <c r="P8" s="12"/>
    </row>
    <row r="9" spans="2:22">
      <c r="C9" s="10"/>
      <c r="D9" s="1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0" spans="2:22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2:22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2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2">
      <c r="C13" s="10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2:22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</sheetData>
  <mergeCells count="1">
    <mergeCell ref="Q3:U3"/>
  </mergeCells>
  <phoneticPr fontId="1"/>
  <pageMargins left="0.7" right="0.7" top="0.75" bottom="0.75" header="0.3" footer="0.3"/>
  <pageSetup paperSize="9" scale="78" orientation="landscape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625" style="478" customWidth="1"/>
    <col min="4" max="16" width="11.125" style="478" customWidth="1"/>
    <col min="17" max="21" width="9" style="478" customWidth="1"/>
    <col min="22" max="16384" width="9" style="478"/>
  </cols>
  <sheetData>
    <row r="1" spans="2:22">
      <c r="B1" s="478" t="s">
        <v>1742</v>
      </c>
    </row>
    <row r="2" spans="2:22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2">
      <c r="B3" s="10">
        <v>12004</v>
      </c>
      <c r="C3" s="29" t="s">
        <v>1</v>
      </c>
      <c r="D3" s="22">
        <v>55</v>
      </c>
      <c r="E3" s="487">
        <v>83.05</v>
      </c>
      <c r="F3" s="488">
        <v>6.7649999999999997</v>
      </c>
      <c r="G3" s="488">
        <v>5.665</v>
      </c>
      <c r="H3" s="488">
        <v>0.16500000000000001</v>
      </c>
      <c r="I3" s="487">
        <v>28.05</v>
      </c>
      <c r="J3" s="489">
        <v>0.99</v>
      </c>
      <c r="K3" s="490">
        <v>82.5</v>
      </c>
      <c r="L3" s="491">
        <v>3.3000000000000002E-2</v>
      </c>
      <c r="M3" s="492">
        <v>0.23649999999999999</v>
      </c>
      <c r="N3" s="490">
        <v>0</v>
      </c>
      <c r="O3" s="493">
        <v>0</v>
      </c>
      <c r="P3" s="493">
        <v>0.22</v>
      </c>
      <c r="Q3" s="972"/>
      <c r="R3" s="972"/>
      <c r="S3" s="972"/>
      <c r="T3" s="972"/>
      <c r="U3" s="972"/>
    </row>
    <row r="4" spans="2:22">
      <c r="B4" s="10">
        <v>6267</v>
      </c>
      <c r="C4" s="29" t="s">
        <v>7</v>
      </c>
      <c r="D4" s="22">
        <v>80</v>
      </c>
      <c r="E4" s="487">
        <v>16</v>
      </c>
      <c r="F4" s="488">
        <v>1.76</v>
      </c>
      <c r="G4" s="488">
        <v>0.32</v>
      </c>
      <c r="H4" s="488">
        <v>2.48</v>
      </c>
      <c r="I4" s="487">
        <v>39.200000000000003</v>
      </c>
      <c r="J4" s="489">
        <v>1.6</v>
      </c>
      <c r="K4" s="490">
        <v>280</v>
      </c>
      <c r="L4" s="491">
        <v>8.8000000000000009E-2</v>
      </c>
      <c r="M4" s="492">
        <v>0.16</v>
      </c>
      <c r="N4" s="490">
        <v>28</v>
      </c>
      <c r="O4" s="493">
        <v>2.2400000000000002</v>
      </c>
      <c r="P4" s="493">
        <v>0</v>
      </c>
      <c r="Q4" s="972"/>
      <c r="R4" s="972"/>
      <c r="S4" s="972"/>
      <c r="T4" s="972"/>
      <c r="U4" s="972"/>
    </row>
    <row r="5" spans="2:22">
      <c r="B5" s="10">
        <v>14017</v>
      </c>
      <c r="C5" s="29" t="s">
        <v>40</v>
      </c>
      <c r="D5" s="22">
        <v>8</v>
      </c>
      <c r="E5" s="487">
        <v>59.6</v>
      </c>
      <c r="F5" s="488">
        <v>4.8000000000000001E-2</v>
      </c>
      <c r="G5" s="488">
        <v>6.48</v>
      </c>
      <c r="H5" s="488">
        <v>1.6E-2</v>
      </c>
      <c r="I5" s="487">
        <v>1.2</v>
      </c>
      <c r="J5" s="489">
        <v>8.0000000000000002E-3</v>
      </c>
      <c r="K5" s="490">
        <v>40.799999999999997</v>
      </c>
      <c r="L5" s="491">
        <v>8.0000000000000004E-4</v>
      </c>
      <c r="M5" s="492">
        <v>2.3999999999999998E-3</v>
      </c>
      <c r="N5" s="490">
        <v>0</v>
      </c>
      <c r="O5" s="493">
        <v>0</v>
      </c>
      <c r="P5" s="493">
        <v>0.152</v>
      </c>
      <c r="Q5" s="972"/>
      <c r="R5" s="972"/>
      <c r="S5" s="972"/>
      <c r="T5" s="972"/>
      <c r="U5" s="972"/>
    </row>
    <row r="6" spans="2:22">
      <c r="B6" s="40">
        <v>17012</v>
      </c>
      <c r="C6" s="242" t="s">
        <v>60</v>
      </c>
      <c r="D6" s="171">
        <v>0.5</v>
      </c>
      <c r="E6" s="638">
        <v>0</v>
      </c>
      <c r="F6" s="387">
        <v>0</v>
      </c>
      <c r="G6" s="387">
        <v>0</v>
      </c>
      <c r="H6" s="387">
        <v>0</v>
      </c>
      <c r="I6" s="638">
        <v>0.11</v>
      </c>
      <c r="J6" s="387">
        <v>0</v>
      </c>
      <c r="K6" s="388">
        <v>0</v>
      </c>
      <c r="L6" s="389">
        <v>0</v>
      </c>
      <c r="M6" s="390">
        <v>0</v>
      </c>
      <c r="N6" s="388">
        <v>0</v>
      </c>
      <c r="O6" s="391">
        <v>0</v>
      </c>
      <c r="P6" s="391">
        <v>0.4955</v>
      </c>
      <c r="Q6" s="973"/>
      <c r="R6" s="973"/>
      <c r="S6" s="973"/>
      <c r="T6" s="973"/>
      <c r="U6" s="973"/>
    </row>
    <row r="7" spans="2:22">
      <c r="C7" s="38" t="s">
        <v>25</v>
      </c>
      <c r="D7" s="22">
        <v>143.5</v>
      </c>
      <c r="E7" s="487">
        <v>158.65</v>
      </c>
      <c r="F7" s="488">
        <v>8.5730000000000004</v>
      </c>
      <c r="G7" s="488">
        <v>12.465</v>
      </c>
      <c r="H7" s="488">
        <v>2.661</v>
      </c>
      <c r="I7" s="487">
        <v>68.56</v>
      </c>
      <c r="J7" s="489">
        <v>2.5979999999999999</v>
      </c>
      <c r="K7" s="490">
        <v>403.3</v>
      </c>
      <c r="L7" s="491">
        <v>0.12180000000000001</v>
      </c>
      <c r="M7" s="492">
        <v>0.39889999999999998</v>
      </c>
      <c r="N7" s="490">
        <v>28</v>
      </c>
      <c r="O7" s="493">
        <v>2.2400000000000002</v>
      </c>
      <c r="P7" s="493">
        <v>0.86749999999999994</v>
      </c>
      <c r="Q7" s="31">
        <v>0</v>
      </c>
      <c r="R7" s="31">
        <v>1</v>
      </c>
      <c r="S7" s="31">
        <v>1</v>
      </c>
      <c r="T7" s="31">
        <v>0</v>
      </c>
      <c r="U7" s="31">
        <v>0</v>
      </c>
      <c r="V7" s="25"/>
    </row>
    <row r="8" spans="2:22">
      <c r="B8" s="22"/>
      <c r="E8" s="2"/>
      <c r="F8" s="3"/>
      <c r="G8" s="3"/>
      <c r="H8" s="3"/>
      <c r="I8" s="2"/>
      <c r="J8" s="4"/>
      <c r="K8" s="7"/>
      <c r="L8" s="5"/>
      <c r="M8" s="6"/>
      <c r="N8" s="7"/>
      <c r="O8" s="8"/>
      <c r="P8" s="8"/>
    </row>
    <row r="9" spans="2:22">
      <c r="D9" s="14"/>
      <c r="E9" s="14"/>
      <c r="F9" s="14"/>
      <c r="G9" s="14"/>
    </row>
    <row r="10" spans="2:22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2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2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2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2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2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2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6"/>
  </mergeCells>
  <phoneticPr fontId="1"/>
  <pageMargins left="0.7" right="0.7" top="0.75" bottom="0.75" header="0.3" footer="0.3"/>
  <pageSetup paperSize="9" scale="78" orientation="landscape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4.75" style="478" customWidth="1"/>
    <col min="4" max="16" width="11.125" style="478" customWidth="1"/>
    <col min="17" max="16384" width="9" style="478"/>
  </cols>
  <sheetData>
    <row r="1" spans="2:21">
      <c r="B1" s="196" t="s">
        <v>1221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12004</v>
      </c>
      <c r="C3" s="29" t="s">
        <v>1</v>
      </c>
      <c r="D3" s="10">
        <v>30</v>
      </c>
      <c r="E3" s="461">
        <v>45.3</v>
      </c>
      <c r="F3" s="462">
        <v>3.69</v>
      </c>
      <c r="G3" s="462">
        <v>3.09</v>
      </c>
      <c r="H3" s="462">
        <v>0.09</v>
      </c>
      <c r="I3" s="461">
        <v>15.3</v>
      </c>
      <c r="J3" s="471">
        <v>0.54</v>
      </c>
      <c r="K3" s="472">
        <v>45</v>
      </c>
      <c r="L3" s="473">
        <v>1.7999999999999999E-2</v>
      </c>
      <c r="M3" s="474">
        <v>0.129</v>
      </c>
      <c r="N3" s="472">
        <v>0</v>
      </c>
      <c r="O3" s="475">
        <v>0</v>
      </c>
      <c r="P3" s="475">
        <v>0.12</v>
      </c>
      <c r="Q3" s="934"/>
      <c r="R3" s="934"/>
      <c r="S3" s="934"/>
      <c r="T3" s="934"/>
      <c r="U3" s="934"/>
    </row>
    <row r="4" spans="2:21">
      <c r="B4" s="195">
        <v>17042</v>
      </c>
      <c r="C4" s="29" t="s">
        <v>814</v>
      </c>
      <c r="D4" s="10">
        <v>4</v>
      </c>
      <c r="E4" s="461">
        <v>28.12</v>
      </c>
      <c r="F4" s="462">
        <v>0.06</v>
      </c>
      <c r="G4" s="462">
        <v>3.012</v>
      </c>
      <c r="H4" s="462">
        <v>0.18</v>
      </c>
      <c r="I4" s="461">
        <v>0.36</v>
      </c>
      <c r="J4" s="471">
        <v>1.2E-2</v>
      </c>
      <c r="K4" s="472">
        <v>0.68</v>
      </c>
      <c r="L4" s="473">
        <v>4.0000000000000002E-4</v>
      </c>
      <c r="M4" s="474">
        <v>2E-3</v>
      </c>
      <c r="N4" s="472">
        <v>0</v>
      </c>
      <c r="O4" s="475">
        <v>0</v>
      </c>
      <c r="P4" s="475">
        <v>7.2000000000000008E-2</v>
      </c>
      <c r="Q4" s="938"/>
      <c r="R4" s="938"/>
      <c r="S4" s="938"/>
      <c r="T4" s="938"/>
      <c r="U4" s="938"/>
    </row>
    <row r="5" spans="2:21">
      <c r="B5" s="195">
        <v>7039</v>
      </c>
      <c r="C5" s="29" t="s">
        <v>818</v>
      </c>
      <c r="D5" s="10">
        <v>1</v>
      </c>
      <c r="E5" s="461">
        <v>1.37</v>
      </c>
      <c r="F5" s="462">
        <v>8.0000000000000002E-3</v>
      </c>
      <c r="G5" s="462">
        <v>0.14300000000000002</v>
      </c>
      <c r="H5" s="462">
        <v>4.2000000000000003E-2</v>
      </c>
      <c r="I5" s="461">
        <v>0.83</v>
      </c>
      <c r="J5" s="471">
        <v>3.0000000000000001E-3</v>
      </c>
      <c r="K5" s="472">
        <v>0.44</v>
      </c>
      <c r="L5" s="473">
        <v>1E-4</v>
      </c>
      <c r="M5" s="474">
        <v>1E-4</v>
      </c>
      <c r="N5" s="472">
        <v>0.11</v>
      </c>
      <c r="O5" s="475">
        <v>3.7000000000000005E-2</v>
      </c>
      <c r="P5" s="475">
        <v>5.0999999999999997E-2</v>
      </c>
      <c r="Q5" s="938"/>
      <c r="R5" s="938"/>
      <c r="S5" s="938"/>
      <c r="T5" s="938"/>
      <c r="U5" s="938"/>
    </row>
    <row r="6" spans="2:21">
      <c r="B6" s="195">
        <v>14017</v>
      </c>
      <c r="C6" s="29" t="s">
        <v>40</v>
      </c>
      <c r="D6" s="10">
        <v>1</v>
      </c>
      <c r="E6" s="461">
        <v>7.45</v>
      </c>
      <c r="F6" s="462">
        <v>6.0000000000000001E-3</v>
      </c>
      <c r="G6" s="462">
        <v>0.81</v>
      </c>
      <c r="H6" s="462">
        <v>2E-3</v>
      </c>
      <c r="I6" s="461">
        <v>0.15</v>
      </c>
      <c r="J6" s="471">
        <v>1E-3</v>
      </c>
      <c r="K6" s="472">
        <v>5.0999999999999996</v>
      </c>
      <c r="L6" s="473">
        <v>1E-4</v>
      </c>
      <c r="M6" s="474">
        <v>2.9999999999999997E-4</v>
      </c>
      <c r="N6" s="472">
        <v>0</v>
      </c>
      <c r="O6" s="475">
        <v>0</v>
      </c>
      <c r="P6" s="475">
        <v>1.9E-2</v>
      </c>
      <c r="Q6" s="938"/>
      <c r="R6" s="938"/>
      <c r="S6" s="938"/>
      <c r="T6" s="938"/>
      <c r="U6" s="938"/>
    </row>
    <row r="7" spans="2:21">
      <c r="B7" s="195">
        <v>1015</v>
      </c>
      <c r="C7" s="29" t="s">
        <v>17</v>
      </c>
      <c r="D7" s="10">
        <v>1</v>
      </c>
      <c r="E7" s="461">
        <v>3.68</v>
      </c>
      <c r="F7" s="462">
        <v>0.08</v>
      </c>
      <c r="G7" s="462">
        <v>1.7000000000000001E-2</v>
      </c>
      <c r="H7" s="462">
        <v>0.75900000000000001</v>
      </c>
      <c r="I7" s="461">
        <v>0.23</v>
      </c>
      <c r="J7" s="471">
        <v>6.0000000000000001E-3</v>
      </c>
      <c r="K7" s="472">
        <v>0</v>
      </c>
      <c r="L7" s="473">
        <v>1.2999999999999999E-3</v>
      </c>
      <c r="M7" s="474">
        <v>4.0000000000000002E-4</v>
      </c>
      <c r="N7" s="472">
        <v>0</v>
      </c>
      <c r="O7" s="475">
        <v>2.5000000000000001E-2</v>
      </c>
      <c r="P7" s="475">
        <v>0</v>
      </c>
      <c r="Q7" s="938"/>
      <c r="R7" s="938"/>
      <c r="S7" s="938"/>
      <c r="T7" s="938"/>
      <c r="U7" s="938"/>
    </row>
    <row r="8" spans="2:21">
      <c r="B8" s="195">
        <v>12004</v>
      </c>
      <c r="C8" s="29" t="s">
        <v>1</v>
      </c>
      <c r="D8" s="10">
        <v>2.2000000000000002</v>
      </c>
      <c r="E8" s="461">
        <v>3.3220000000000005</v>
      </c>
      <c r="F8" s="462">
        <v>0.27060000000000001</v>
      </c>
      <c r="G8" s="462">
        <v>0.22660000000000002</v>
      </c>
      <c r="H8" s="462">
        <v>6.6E-3</v>
      </c>
      <c r="I8" s="461">
        <v>1.1220000000000001</v>
      </c>
      <c r="J8" s="471">
        <v>3.9600000000000003E-2</v>
      </c>
      <c r="K8" s="472">
        <v>3.3</v>
      </c>
      <c r="L8" s="473">
        <v>1.32E-3</v>
      </c>
      <c r="M8" s="474">
        <v>9.4600000000000014E-3</v>
      </c>
      <c r="N8" s="472">
        <v>0</v>
      </c>
      <c r="O8" s="475">
        <v>0</v>
      </c>
      <c r="P8" s="475">
        <v>8.8000000000000005E-3</v>
      </c>
      <c r="Q8" s="938"/>
      <c r="R8" s="938"/>
      <c r="S8" s="938"/>
      <c r="T8" s="938"/>
      <c r="U8" s="938"/>
    </row>
    <row r="9" spans="2:21">
      <c r="B9" s="195">
        <v>10113</v>
      </c>
      <c r="C9" s="29" t="s">
        <v>817</v>
      </c>
      <c r="D9" s="10">
        <v>0.5</v>
      </c>
      <c r="E9" s="461">
        <v>1.3149999999999999</v>
      </c>
      <c r="F9" s="462">
        <v>0.13100000000000001</v>
      </c>
      <c r="G9" s="462">
        <v>8.5500000000000007E-2</v>
      </c>
      <c r="H9" s="462">
        <v>5.5000000000000005E-3</v>
      </c>
      <c r="I9" s="461">
        <v>0.04</v>
      </c>
      <c r="J9" s="471">
        <v>1.2E-2</v>
      </c>
      <c r="K9" s="472">
        <v>0.3</v>
      </c>
      <c r="L9" s="473">
        <v>5.0000000000000002E-5</v>
      </c>
      <c r="M9" s="474">
        <v>6.5500000000000003E-3</v>
      </c>
      <c r="N9" s="472">
        <v>0.02</v>
      </c>
      <c r="O9" s="475">
        <v>0</v>
      </c>
      <c r="P9" s="475">
        <v>2.0499999999999997E-2</v>
      </c>
      <c r="Q9" s="938"/>
      <c r="R9" s="938"/>
      <c r="S9" s="938"/>
      <c r="T9" s="938"/>
      <c r="U9" s="938"/>
    </row>
    <row r="10" spans="2:21">
      <c r="B10" s="195">
        <v>7156</v>
      </c>
      <c r="C10" s="29" t="s">
        <v>93</v>
      </c>
      <c r="D10" s="10">
        <v>0.2</v>
      </c>
      <c r="E10" s="461">
        <v>5.2000000000000005E-2</v>
      </c>
      <c r="F10" s="462">
        <v>8.0000000000000015E-4</v>
      </c>
      <c r="G10" s="462">
        <v>4.0000000000000007E-4</v>
      </c>
      <c r="H10" s="462">
        <v>1.72E-2</v>
      </c>
      <c r="I10" s="461">
        <v>1.4000000000000002E-2</v>
      </c>
      <c r="J10" s="471">
        <v>2.0000000000000004E-4</v>
      </c>
      <c r="K10" s="472">
        <v>2E-3</v>
      </c>
      <c r="L10" s="473">
        <v>8.0000000000000007E-5</v>
      </c>
      <c r="M10" s="474">
        <v>4.0000000000000003E-5</v>
      </c>
      <c r="N10" s="472">
        <v>0.1</v>
      </c>
      <c r="O10" s="475">
        <v>0</v>
      </c>
      <c r="P10" s="475">
        <v>0</v>
      </c>
      <c r="Q10" s="938"/>
      <c r="R10" s="938"/>
      <c r="S10" s="938"/>
      <c r="T10" s="938"/>
      <c r="U10" s="938"/>
    </row>
    <row r="11" spans="2:21">
      <c r="B11" s="195">
        <v>6065</v>
      </c>
      <c r="C11" s="29" t="s">
        <v>10</v>
      </c>
      <c r="D11" s="10">
        <v>7.5</v>
      </c>
      <c r="E11" s="461">
        <v>1.05</v>
      </c>
      <c r="F11" s="462">
        <v>7.4999999999999997E-2</v>
      </c>
      <c r="G11" s="462">
        <v>7.4999999999999997E-3</v>
      </c>
      <c r="H11" s="462">
        <v>0.22500000000000001</v>
      </c>
      <c r="I11" s="461">
        <v>1.95</v>
      </c>
      <c r="J11" s="471">
        <v>2.2499999999999999E-2</v>
      </c>
      <c r="K11" s="472">
        <v>2.1</v>
      </c>
      <c r="L11" s="473">
        <v>2.2499999999999998E-3</v>
      </c>
      <c r="M11" s="474">
        <v>2.2499999999999998E-3</v>
      </c>
      <c r="N11" s="472">
        <v>1.05</v>
      </c>
      <c r="O11" s="475">
        <v>8.2500000000000004E-2</v>
      </c>
      <c r="P11" s="475">
        <v>0</v>
      </c>
      <c r="Q11" s="938"/>
      <c r="R11" s="938"/>
      <c r="S11" s="938"/>
      <c r="T11" s="938"/>
      <c r="U11" s="938"/>
    </row>
    <row r="12" spans="2:21">
      <c r="B12" s="195">
        <v>10140</v>
      </c>
      <c r="C12" s="29" t="s">
        <v>816</v>
      </c>
      <c r="D12" s="10">
        <v>3</v>
      </c>
      <c r="E12" s="461">
        <v>8.16</v>
      </c>
      <c r="F12" s="462">
        <v>0.97800000000000009</v>
      </c>
      <c r="G12" s="462">
        <v>0.46799999999999997</v>
      </c>
      <c r="H12" s="462">
        <v>6.000000000000001E-3</v>
      </c>
      <c r="I12" s="461">
        <v>2.82</v>
      </c>
      <c r="J12" s="471">
        <v>0.06</v>
      </c>
      <c r="K12" s="472">
        <v>9.9</v>
      </c>
      <c r="L12" s="473">
        <v>1.26E-2</v>
      </c>
      <c r="M12" s="474">
        <v>1.6500000000000001E-2</v>
      </c>
      <c r="N12" s="472">
        <v>0.18</v>
      </c>
      <c r="O12" s="475">
        <v>0</v>
      </c>
      <c r="P12" s="475">
        <v>6.8999999999999992E-2</v>
      </c>
      <c r="Q12" s="938"/>
      <c r="R12" s="938"/>
      <c r="S12" s="938"/>
      <c r="T12" s="938"/>
      <c r="U12" s="938"/>
    </row>
    <row r="13" spans="2:21">
      <c r="B13" s="195">
        <v>1026</v>
      </c>
      <c r="C13" s="29" t="s">
        <v>330</v>
      </c>
      <c r="D13" s="10">
        <v>3</v>
      </c>
      <c r="E13" s="461">
        <v>7.92</v>
      </c>
      <c r="F13" s="462">
        <v>0.27900000000000003</v>
      </c>
      <c r="G13" s="462">
        <v>0.13200000000000001</v>
      </c>
      <c r="H13" s="462">
        <v>1.4010000000000002</v>
      </c>
      <c r="I13" s="461">
        <v>0.87</v>
      </c>
      <c r="J13" s="471">
        <v>1.7999999999999999E-2</v>
      </c>
      <c r="K13" s="472">
        <v>0</v>
      </c>
      <c r="L13" s="473">
        <v>2.1000000000000003E-3</v>
      </c>
      <c r="M13" s="474">
        <v>1.1999999999999999E-3</v>
      </c>
      <c r="N13" s="472">
        <v>0</v>
      </c>
      <c r="O13" s="475">
        <v>6.8999999999999992E-2</v>
      </c>
      <c r="P13" s="475">
        <v>3.9000000000000007E-2</v>
      </c>
      <c r="Q13" s="938"/>
      <c r="R13" s="938"/>
      <c r="S13" s="938"/>
      <c r="T13" s="938"/>
      <c r="U13" s="938"/>
    </row>
    <row r="14" spans="2:21">
      <c r="B14" s="195">
        <v>10063</v>
      </c>
      <c r="C14" s="29" t="s">
        <v>815</v>
      </c>
      <c r="D14" s="10">
        <v>7</v>
      </c>
      <c r="E14" s="461">
        <v>25.13</v>
      </c>
      <c r="F14" s="462">
        <v>1.421</v>
      </c>
      <c r="G14" s="462">
        <v>2.149</v>
      </c>
      <c r="H14" s="462">
        <v>2.1000000000000001E-2</v>
      </c>
      <c r="I14" s="461">
        <v>24.5</v>
      </c>
      <c r="J14" s="471">
        <v>9.799999999999999E-2</v>
      </c>
      <c r="K14" s="472">
        <v>1.75</v>
      </c>
      <c r="L14" s="473">
        <v>5.6000000000000008E-3</v>
      </c>
      <c r="M14" s="474">
        <v>2.2400000000000003E-2</v>
      </c>
      <c r="N14" s="472">
        <v>0</v>
      </c>
      <c r="O14" s="475">
        <v>0</v>
      </c>
      <c r="P14" s="475">
        <v>5.6000000000000008E-2</v>
      </c>
      <c r="Q14" s="938"/>
      <c r="R14" s="938"/>
      <c r="S14" s="938"/>
      <c r="T14" s="938"/>
      <c r="U14" s="938"/>
    </row>
    <row r="15" spans="2:21">
      <c r="B15" s="195">
        <v>17042</v>
      </c>
      <c r="C15" s="29" t="s">
        <v>814</v>
      </c>
      <c r="D15" s="10">
        <v>1</v>
      </c>
      <c r="E15" s="461">
        <v>7.03</v>
      </c>
      <c r="F15" s="462">
        <v>1.4999999999999999E-2</v>
      </c>
      <c r="G15" s="462">
        <v>0.753</v>
      </c>
      <c r="H15" s="462">
        <v>4.4999999999999998E-2</v>
      </c>
      <c r="I15" s="461">
        <v>0.09</v>
      </c>
      <c r="J15" s="471">
        <v>3.0000000000000001E-3</v>
      </c>
      <c r="K15" s="472">
        <v>0.17</v>
      </c>
      <c r="L15" s="473">
        <v>1E-4</v>
      </c>
      <c r="M15" s="474">
        <v>5.0000000000000001E-4</v>
      </c>
      <c r="N15" s="472">
        <v>0</v>
      </c>
      <c r="O15" s="475">
        <v>0</v>
      </c>
      <c r="P15" s="475">
        <v>1.8000000000000002E-2</v>
      </c>
      <c r="Q15" s="938"/>
      <c r="R15" s="938"/>
      <c r="S15" s="938"/>
      <c r="T15" s="938"/>
      <c r="U15" s="938"/>
    </row>
    <row r="16" spans="2:21">
      <c r="B16" s="195">
        <v>7155</v>
      </c>
      <c r="C16" s="29" t="s">
        <v>113</v>
      </c>
      <c r="D16" s="10">
        <v>2</v>
      </c>
      <c r="E16" s="461">
        <v>1.08</v>
      </c>
      <c r="F16" s="462">
        <v>1.8000000000000002E-2</v>
      </c>
      <c r="G16" s="462">
        <v>1.3999999999999999E-2</v>
      </c>
      <c r="H16" s="462">
        <v>0.25</v>
      </c>
      <c r="I16" s="461">
        <v>1.34</v>
      </c>
      <c r="J16" s="471">
        <v>4.0000000000000001E-3</v>
      </c>
      <c r="K16" s="472">
        <v>0.04</v>
      </c>
      <c r="L16" s="473">
        <v>1.4000000000000002E-3</v>
      </c>
      <c r="M16" s="474">
        <v>1.4000000000000002E-3</v>
      </c>
      <c r="N16" s="472">
        <v>2</v>
      </c>
      <c r="O16" s="475">
        <v>9.8000000000000004E-2</v>
      </c>
      <c r="P16" s="475">
        <v>0</v>
      </c>
      <c r="Q16" s="938"/>
      <c r="R16" s="938"/>
      <c r="S16" s="938"/>
      <c r="T16" s="938"/>
      <c r="U16" s="938"/>
    </row>
    <row r="17" spans="2:21">
      <c r="B17" s="195">
        <v>11232</v>
      </c>
      <c r="C17" s="29" t="s">
        <v>813</v>
      </c>
      <c r="D17" s="10">
        <v>10</v>
      </c>
      <c r="E17" s="461">
        <v>11.1</v>
      </c>
      <c r="F17" s="462">
        <v>1.89</v>
      </c>
      <c r="G17" s="462">
        <v>0.31</v>
      </c>
      <c r="H17" s="462">
        <v>0.06</v>
      </c>
      <c r="I17" s="461">
        <v>0.5</v>
      </c>
      <c r="J17" s="471">
        <v>0.9</v>
      </c>
      <c r="K17" s="472">
        <v>1400</v>
      </c>
      <c r="L17" s="473">
        <v>3.7999999999999999E-2</v>
      </c>
      <c r="M17" s="474">
        <v>0.18</v>
      </c>
      <c r="N17" s="472">
        <v>2</v>
      </c>
      <c r="O17" s="475">
        <v>0</v>
      </c>
      <c r="P17" s="475">
        <v>0.02</v>
      </c>
      <c r="Q17" s="938"/>
      <c r="R17" s="938"/>
      <c r="S17" s="938"/>
      <c r="T17" s="938"/>
      <c r="U17" s="938"/>
    </row>
    <row r="18" spans="2:21">
      <c r="B18" s="195">
        <v>11183</v>
      </c>
      <c r="C18" s="29" t="s">
        <v>61</v>
      </c>
      <c r="D18" s="10">
        <v>10</v>
      </c>
      <c r="E18" s="461">
        <v>40.5</v>
      </c>
      <c r="F18" s="462">
        <v>1.29</v>
      </c>
      <c r="G18" s="462">
        <v>3.91</v>
      </c>
      <c r="H18" s="462">
        <v>0.03</v>
      </c>
      <c r="I18" s="461">
        <v>0.6</v>
      </c>
      <c r="J18" s="471">
        <v>0.06</v>
      </c>
      <c r="K18" s="472">
        <v>0.6</v>
      </c>
      <c r="L18" s="473">
        <v>4.6999999999999993E-2</v>
      </c>
      <c r="M18" s="474">
        <v>1.4000000000000002E-2</v>
      </c>
      <c r="N18" s="472">
        <v>3.5</v>
      </c>
      <c r="O18" s="475">
        <v>0</v>
      </c>
      <c r="P18" s="475">
        <v>0.2</v>
      </c>
      <c r="Q18" s="938"/>
      <c r="R18" s="938"/>
      <c r="S18" s="938"/>
      <c r="T18" s="938"/>
      <c r="U18" s="938"/>
    </row>
    <row r="19" spans="2:21">
      <c r="B19" s="195">
        <v>6119</v>
      </c>
      <c r="C19" s="29" t="s">
        <v>48</v>
      </c>
      <c r="D19" s="10">
        <v>10</v>
      </c>
      <c r="E19" s="461">
        <v>1.5</v>
      </c>
      <c r="F19" s="462">
        <v>0.1</v>
      </c>
      <c r="G19" s="462">
        <v>0.01</v>
      </c>
      <c r="H19" s="462">
        <v>0.32</v>
      </c>
      <c r="I19" s="461">
        <v>3.9</v>
      </c>
      <c r="J19" s="471">
        <v>0.02</v>
      </c>
      <c r="K19" s="472">
        <v>0.4</v>
      </c>
      <c r="L19" s="473">
        <v>3.0000000000000001E-3</v>
      </c>
      <c r="M19" s="474">
        <v>3.0000000000000001E-3</v>
      </c>
      <c r="N19" s="472">
        <v>0.7</v>
      </c>
      <c r="O19" s="475">
        <v>0.15</v>
      </c>
      <c r="P19" s="475">
        <v>0.01</v>
      </c>
      <c r="Q19" s="938"/>
      <c r="R19" s="938"/>
      <c r="S19" s="938"/>
      <c r="T19" s="938"/>
      <c r="U19" s="938"/>
    </row>
    <row r="20" spans="2:21">
      <c r="B20" s="195">
        <v>10151</v>
      </c>
      <c r="C20" s="29" t="s">
        <v>104</v>
      </c>
      <c r="D20" s="10">
        <v>10</v>
      </c>
      <c r="E20" s="461">
        <v>16.100000000000001</v>
      </c>
      <c r="F20" s="462">
        <v>2.57</v>
      </c>
      <c r="G20" s="462">
        <v>0.55000000000000004</v>
      </c>
      <c r="H20" s="462">
        <v>0.01</v>
      </c>
      <c r="I20" s="461">
        <v>1.9</v>
      </c>
      <c r="J20" s="471">
        <v>0.08</v>
      </c>
      <c r="K20" s="472">
        <v>4.3</v>
      </c>
      <c r="L20" s="473">
        <v>2.3000000000000003E-2</v>
      </c>
      <c r="M20" s="474">
        <v>2.3000000000000003E-2</v>
      </c>
      <c r="N20" s="472">
        <v>0</v>
      </c>
      <c r="O20" s="475">
        <v>0</v>
      </c>
      <c r="P20" s="475">
        <v>0.38</v>
      </c>
      <c r="Q20" s="947"/>
      <c r="R20" s="947"/>
      <c r="S20" s="947"/>
      <c r="T20" s="947"/>
      <c r="U20" s="947"/>
    </row>
    <row r="21" spans="2:21">
      <c r="B21" s="244"/>
      <c r="C21" s="245" t="s">
        <v>1725</v>
      </c>
      <c r="D21" s="265">
        <v>103.4</v>
      </c>
      <c r="E21" s="463">
        <v>210.17900000000003</v>
      </c>
      <c r="F21" s="464">
        <v>12.882399999999999</v>
      </c>
      <c r="G21" s="464">
        <v>15.688000000000001</v>
      </c>
      <c r="H21" s="464">
        <v>3.4702999999999995</v>
      </c>
      <c r="I21" s="463">
        <v>56.515999999999998</v>
      </c>
      <c r="J21" s="464">
        <v>1.8793000000000002</v>
      </c>
      <c r="K21" s="465">
        <v>1474.0819999999999</v>
      </c>
      <c r="L21" s="466">
        <v>0.15639999999999998</v>
      </c>
      <c r="M21" s="467">
        <v>0.41210000000000008</v>
      </c>
      <c r="N21" s="465">
        <v>9.66</v>
      </c>
      <c r="O21" s="468">
        <v>0.46150000000000002</v>
      </c>
      <c r="P21" s="468">
        <v>1.0832999999999999</v>
      </c>
      <c r="Q21" s="265">
        <v>0</v>
      </c>
      <c r="R21" s="265">
        <v>2</v>
      </c>
      <c r="S21" s="265">
        <v>0</v>
      </c>
      <c r="T21" s="265">
        <v>0</v>
      </c>
      <c r="U21" s="265">
        <v>0</v>
      </c>
    </row>
  </sheetData>
  <mergeCells count="1">
    <mergeCell ref="Q3:U20"/>
  </mergeCells>
  <phoneticPr fontId="1"/>
  <pageMargins left="0.7" right="0.7" top="0.75" bottom="0.75" header="0.3" footer="0.3"/>
  <pageSetup paperSize="9" scale="64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5.25" style="89" bestFit="1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854</v>
      </c>
      <c r="C1" s="114"/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214" customFormat="1">
      <c r="A3" s="478"/>
      <c r="B3" s="215">
        <v>17021</v>
      </c>
      <c r="C3" s="289" t="s">
        <v>174</v>
      </c>
      <c r="D3" s="291">
        <v>150</v>
      </c>
      <c r="E3" s="291">
        <v>3</v>
      </c>
      <c r="F3" s="292">
        <v>0.45</v>
      </c>
      <c r="G3" s="292">
        <v>0</v>
      </c>
      <c r="H3" s="292">
        <v>0.45</v>
      </c>
      <c r="I3" s="293">
        <v>4.5</v>
      </c>
      <c r="J3" s="291">
        <v>0</v>
      </c>
      <c r="K3" s="291">
        <v>0</v>
      </c>
      <c r="L3" s="294">
        <v>1.4999999999999999E-2</v>
      </c>
      <c r="M3" s="294">
        <v>1.4999999999999999E-2</v>
      </c>
      <c r="N3" s="291">
        <v>0</v>
      </c>
      <c r="O3" s="291">
        <v>0</v>
      </c>
      <c r="P3" s="292">
        <v>0.15</v>
      </c>
      <c r="Q3" s="956"/>
      <c r="R3" s="956"/>
      <c r="S3" s="956"/>
      <c r="T3" s="956"/>
      <c r="U3" s="956"/>
    </row>
    <row r="4" spans="1:21" s="214" customFormat="1">
      <c r="A4" s="478"/>
      <c r="B4" s="215">
        <v>17012</v>
      </c>
      <c r="C4" s="289" t="s">
        <v>0</v>
      </c>
      <c r="D4" s="291">
        <v>1</v>
      </c>
      <c r="E4" s="295">
        <v>0</v>
      </c>
      <c r="F4" s="296">
        <v>0</v>
      </c>
      <c r="G4" s="296">
        <v>0</v>
      </c>
      <c r="H4" s="296">
        <v>0</v>
      </c>
      <c r="I4" s="295">
        <v>0.22</v>
      </c>
      <c r="J4" s="296">
        <v>0</v>
      </c>
      <c r="K4" s="297">
        <v>0</v>
      </c>
      <c r="L4" s="298">
        <v>0</v>
      </c>
      <c r="M4" s="298">
        <v>0</v>
      </c>
      <c r="N4" s="295">
        <v>0</v>
      </c>
      <c r="O4" s="296">
        <v>0</v>
      </c>
      <c r="P4" s="296">
        <v>0.99099999999999999</v>
      </c>
      <c r="Q4" s="957"/>
      <c r="R4" s="957"/>
      <c r="S4" s="957"/>
      <c r="T4" s="957"/>
      <c r="U4" s="957"/>
    </row>
    <row r="5" spans="1:21" s="214" customFormat="1">
      <c r="A5" s="478"/>
      <c r="B5" s="215">
        <v>17008</v>
      </c>
      <c r="C5" s="289" t="s">
        <v>170</v>
      </c>
      <c r="D5" s="291">
        <v>1.25</v>
      </c>
      <c r="E5" s="295">
        <v>0.67500000000000004</v>
      </c>
      <c r="F5" s="296">
        <v>7.1249999999999994E-2</v>
      </c>
      <c r="G5" s="296">
        <v>0</v>
      </c>
      <c r="H5" s="296">
        <v>9.7500000000000003E-2</v>
      </c>
      <c r="I5" s="295">
        <v>0.3</v>
      </c>
      <c r="J5" s="296">
        <v>1.375E-2</v>
      </c>
      <c r="K5" s="297">
        <v>0</v>
      </c>
      <c r="L5" s="298">
        <v>6.2500000000000001E-4</v>
      </c>
      <c r="M5" s="298">
        <v>1.3750000000000001E-3</v>
      </c>
      <c r="N5" s="295">
        <v>0</v>
      </c>
      <c r="O5" s="296">
        <v>0</v>
      </c>
      <c r="P5" s="296">
        <v>0.2</v>
      </c>
      <c r="Q5" s="957"/>
      <c r="R5" s="957"/>
      <c r="S5" s="957"/>
      <c r="T5" s="957"/>
      <c r="U5" s="957"/>
    </row>
    <row r="6" spans="1:21" s="214" customFormat="1">
      <c r="A6" s="478"/>
      <c r="B6" s="215">
        <v>11227</v>
      </c>
      <c r="C6" s="289" t="s">
        <v>26</v>
      </c>
      <c r="D6" s="291">
        <v>15</v>
      </c>
      <c r="E6" s="295">
        <v>15.75</v>
      </c>
      <c r="F6" s="296">
        <v>3.45</v>
      </c>
      <c r="G6" s="296">
        <v>0.12</v>
      </c>
      <c r="H6" s="296">
        <v>0</v>
      </c>
      <c r="I6" s="295">
        <v>0.45</v>
      </c>
      <c r="J6" s="296">
        <v>0.03</v>
      </c>
      <c r="K6" s="297">
        <v>0.75</v>
      </c>
      <c r="L6" s="298">
        <v>1.3499999999999998E-2</v>
      </c>
      <c r="M6" s="298">
        <v>1.6500000000000001E-2</v>
      </c>
      <c r="N6" s="295">
        <v>0.3</v>
      </c>
      <c r="O6" s="296">
        <v>0</v>
      </c>
      <c r="P6" s="296">
        <v>1.4999999999999999E-2</v>
      </c>
      <c r="Q6" s="957"/>
      <c r="R6" s="957"/>
      <c r="S6" s="957"/>
      <c r="T6" s="957"/>
      <c r="U6" s="957"/>
    </row>
    <row r="7" spans="1:21" s="214" customFormat="1">
      <c r="A7" s="478"/>
      <c r="B7" s="215">
        <v>17012</v>
      </c>
      <c r="C7" s="289" t="s">
        <v>0</v>
      </c>
      <c r="D7" s="291">
        <v>0.3</v>
      </c>
      <c r="E7" s="295">
        <v>0</v>
      </c>
      <c r="F7" s="296">
        <v>0</v>
      </c>
      <c r="G7" s="296">
        <v>0</v>
      </c>
      <c r="H7" s="296">
        <v>0</v>
      </c>
      <c r="I7" s="295">
        <v>6.6000000000000003E-2</v>
      </c>
      <c r="J7" s="296">
        <v>0</v>
      </c>
      <c r="K7" s="297">
        <v>0</v>
      </c>
      <c r="L7" s="298">
        <v>0</v>
      </c>
      <c r="M7" s="298">
        <v>0</v>
      </c>
      <c r="N7" s="295">
        <v>0</v>
      </c>
      <c r="O7" s="296">
        <v>0</v>
      </c>
      <c r="P7" s="296">
        <v>0.29729999999999995</v>
      </c>
      <c r="Q7" s="957"/>
      <c r="R7" s="957"/>
      <c r="S7" s="957"/>
      <c r="T7" s="957"/>
      <c r="U7" s="957"/>
    </row>
    <row r="8" spans="1:21" s="214" customFormat="1">
      <c r="A8" s="478"/>
      <c r="B8" s="215">
        <v>16001</v>
      </c>
      <c r="C8" s="289" t="s">
        <v>78</v>
      </c>
      <c r="D8" s="291">
        <v>1</v>
      </c>
      <c r="E8" s="295">
        <v>1.0900000000000001</v>
      </c>
      <c r="F8" s="296">
        <v>4.0000000000000001E-3</v>
      </c>
      <c r="G8" s="296">
        <v>0</v>
      </c>
      <c r="H8" s="296">
        <v>4.9000000000000002E-2</v>
      </c>
      <c r="I8" s="295">
        <v>0.03</v>
      </c>
      <c r="J8" s="296">
        <v>0</v>
      </c>
      <c r="K8" s="297">
        <v>0</v>
      </c>
      <c r="L8" s="298">
        <v>0</v>
      </c>
      <c r="M8" s="298">
        <v>0</v>
      </c>
      <c r="N8" s="295">
        <v>0</v>
      </c>
      <c r="O8" s="296">
        <v>0</v>
      </c>
      <c r="P8" s="296">
        <v>0</v>
      </c>
      <c r="Q8" s="957"/>
      <c r="R8" s="957"/>
      <c r="S8" s="957"/>
      <c r="T8" s="957"/>
      <c r="U8" s="957"/>
    </row>
    <row r="9" spans="1:21" s="214" customFormat="1">
      <c r="A9" s="478"/>
      <c r="B9" s="215">
        <v>2034</v>
      </c>
      <c r="C9" s="289" t="s">
        <v>3</v>
      </c>
      <c r="D9" s="291">
        <v>1</v>
      </c>
      <c r="E9" s="295">
        <v>3.3</v>
      </c>
      <c r="F9" s="296">
        <v>1E-3</v>
      </c>
      <c r="G9" s="296">
        <v>1E-3</v>
      </c>
      <c r="H9" s="296">
        <v>0.81599999999999995</v>
      </c>
      <c r="I9" s="295">
        <v>0.1</v>
      </c>
      <c r="J9" s="296">
        <v>6.0000000000000001E-3</v>
      </c>
      <c r="K9" s="297">
        <v>0</v>
      </c>
      <c r="L9" s="298">
        <v>0</v>
      </c>
      <c r="M9" s="298">
        <v>0</v>
      </c>
      <c r="N9" s="295">
        <v>0</v>
      </c>
      <c r="O9" s="296">
        <v>0</v>
      </c>
      <c r="P9" s="296">
        <v>0</v>
      </c>
      <c r="Q9" s="957"/>
      <c r="R9" s="957"/>
      <c r="S9" s="957"/>
      <c r="T9" s="957"/>
      <c r="U9" s="957"/>
    </row>
    <row r="10" spans="1:21" s="214" customFormat="1">
      <c r="A10" s="478"/>
      <c r="B10" s="216">
        <v>6278</v>
      </c>
      <c r="C10" s="290" t="s">
        <v>181</v>
      </c>
      <c r="D10" s="299">
        <v>1</v>
      </c>
      <c r="E10" s="300">
        <v>0.13</v>
      </c>
      <c r="F10" s="301">
        <v>9.0000000000000011E-3</v>
      </c>
      <c r="G10" s="301">
        <v>1E-3</v>
      </c>
      <c r="H10" s="301">
        <v>2.8999999999999998E-2</v>
      </c>
      <c r="I10" s="300">
        <v>0.47</v>
      </c>
      <c r="J10" s="301">
        <v>9.0000000000000011E-3</v>
      </c>
      <c r="K10" s="302">
        <v>2.7</v>
      </c>
      <c r="L10" s="303">
        <v>4.0000000000000002E-4</v>
      </c>
      <c r="M10" s="303">
        <v>1.4000000000000002E-3</v>
      </c>
      <c r="N10" s="300">
        <v>0.13</v>
      </c>
      <c r="O10" s="301">
        <v>2.3E-2</v>
      </c>
      <c r="P10" s="301">
        <v>0</v>
      </c>
      <c r="Q10" s="958"/>
      <c r="R10" s="958"/>
      <c r="S10" s="958"/>
      <c r="T10" s="958"/>
      <c r="U10" s="958"/>
    </row>
    <row r="11" spans="1:21" s="214" customFormat="1">
      <c r="A11" s="478"/>
      <c r="B11" s="150"/>
      <c r="C11" s="245" t="s">
        <v>25</v>
      </c>
      <c r="D11" s="291">
        <v>170.55</v>
      </c>
      <c r="E11" s="295">
        <v>23.945</v>
      </c>
      <c r="F11" s="296">
        <v>3.9852500000000002</v>
      </c>
      <c r="G11" s="296">
        <v>0.122</v>
      </c>
      <c r="H11" s="296">
        <v>1.4415</v>
      </c>
      <c r="I11" s="295">
        <v>6.1359999999999992</v>
      </c>
      <c r="J11" s="296">
        <v>5.8749999999999997E-2</v>
      </c>
      <c r="K11" s="297">
        <v>3.45</v>
      </c>
      <c r="L11" s="298">
        <v>2.9524999999999999E-2</v>
      </c>
      <c r="M11" s="298">
        <v>3.4275E-2</v>
      </c>
      <c r="N11" s="295">
        <v>0.43</v>
      </c>
      <c r="O11" s="296">
        <v>2.3E-2</v>
      </c>
      <c r="P11" s="296">
        <v>1.6532999999999998</v>
      </c>
      <c r="Q11" s="291">
        <v>0</v>
      </c>
      <c r="R11" s="291">
        <v>0</v>
      </c>
      <c r="S11" s="291">
        <v>0</v>
      </c>
      <c r="T11" s="291">
        <v>0</v>
      </c>
      <c r="U11" s="291">
        <v>0</v>
      </c>
    </row>
    <row r="12" spans="1:21">
      <c r="C12" s="204"/>
      <c r="D12" s="90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</row>
    <row r="13" spans="1:21">
      <c r="C13" s="204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1:21"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</row>
  </sheetData>
  <mergeCells count="1">
    <mergeCell ref="Q3:U10"/>
  </mergeCells>
  <phoneticPr fontId="1"/>
  <pageMargins left="0.7" right="0.7" top="0.75" bottom="0.75" header="0.3" footer="0.3"/>
  <pageSetup paperSize="9" scale="83" orientation="landscape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3.62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1743</v>
      </c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89">
        <v>11187</v>
      </c>
      <c r="C3" s="89" t="s">
        <v>151</v>
      </c>
      <c r="D3" s="204">
        <v>10</v>
      </c>
      <c r="E3" s="348">
        <v>33.9</v>
      </c>
      <c r="F3" s="349">
        <v>1.54</v>
      </c>
      <c r="G3" s="349">
        <v>2.97</v>
      </c>
      <c r="H3" s="349">
        <v>0.26</v>
      </c>
      <c r="I3" s="348">
        <v>1</v>
      </c>
      <c r="J3" s="349">
        <v>0.19</v>
      </c>
      <c r="K3" s="348">
        <v>1</v>
      </c>
      <c r="L3" s="350">
        <v>2.4E-2</v>
      </c>
      <c r="M3" s="350">
        <v>1.7999999999999999E-2</v>
      </c>
      <c r="N3" s="348">
        <v>2</v>
      </c>
      <c r="O3" s="349">
        <v>0</v>
      </c>
      <c r="P3" s="349">
        <v>0.28000000000000003</v>
      </c>
      <c r="Q3" s="1009"/>
      <c r="R3" s="1009"/>
      <c r="S3" s="1009"/>
      <c r="T3" s="1009"/>
      <c r="U3" s="1009"/>
    </row>
    <row r="4" spans="2:21">
      <c r="B4" s="89">
        <v>13040</v>
      </c>
      <c r="C4" s="89" t="s">
        <v>9</v>
      </c>
      <c r="D4" s="204">
        <v>10</v>
      </c>
      <c r="E4" s="348">
        <v>33.9</v>
      </c>
      <c r="F4" s="349">
        <v>2.27</v>
      </c>
      <c r="G4" s="349">
        <v>2.6</v>
      </c>
      <c r="H4" s="349">
        <v>0.13</v>
      </c>
      <c r="I4" s="348">
        <v>63</v>
      </c>
      <c r="J4" s="349">
        <v>0.03</v>
      </c>
      <c r="K4" s="348">
        <v>26</v>
      </c>
      <c r="L4" s="350">
        <v>3.0000000000000001E-3</v>
      </c>
      <c r="M4" s="350">
        <v>3.7999999999999999E-2</v>
      </c>
      <c r="N4" s="348">
        <v>0</v>
      </c>
      <c r="O4" s="349">
        <v>0</v>
      </c>
      <c r="P4" s="349">
        <v>0.28000000000000003</v>
      </c>
      <c r="Q4" s="970"/>
      <c r="R4" s="970"/>
      <c r="S4" s="970"/>
      <c r="T4" s="970"/>
      <c r="U4" s="970"/>
    </row>
    <row r="5" spans="2:21">
      <c r="B5" s="89">
        <v>6065</v>
      </c>
      <c r="C5" s="89" t="s">
        <v>10</v>
      </c>
      <c r="D5" s="204">
        <v>10</v>
      </c>
      <c r="E5" s="348">
        <v>1.4</v>
      </c>
      <c r="F5" s="349">
        <v>0.1</v>
      </c>
      <c r="G5" s="349">
        <v>0.01</v>
      </c>
      <c r="H5" s="349">
        <v>0.3</v>
      </c>
      <c r="I5" s="348">
        <v>2.6</v>
      </c>
      <c r="J5" s="349">
        <v>0.03</v>
      </c>
      <c r="K5" s="348">
        <v>2.8</v>
      </c>
      <c r="L5" s="350">
        <v>3.0000000000000001E-3</v>
      </c>
      <c r="M5" s="350">
        <v>3.0000000000000001E-3</v>
      </c>
      <c r="N5" s="348">
        <v>1.4</v>
      </c>
      <c r="O5" s="349">
        <v>0.11</v>
      </c>
      <c r="P5" s="349">
        <v>0</v>
      </c>
      <c r="Q5" s="970"/>
      <c r="R5" s="970"/>
      <c r="S5" s="970"/>
      <c r="T5" s="970"/>
      <c r="U5" s="970"/>
    </row>
    <row r="6" spans="2:21">
      <c r="B6" s="89">
        <v>6183</v>
      </c>
      <c r="C6" s="89" t="s">
        <v>1744</v>
      </c>
      <c r="D6" s="204">
        <v>45</v>
      </c>
      <c r="E6" s="348">
        <v>13.05</v>
      </c>
      <c r="F6" s="349">
        <v>0.49500000000000005</v>
      </c>
      <c r="G6" s="349">
        <v>4.4999999999999998E-2</v>
      </c>
      <c r="H6" s="349">
        <v>3.24</v>
      </c>
      <c r="I6" s="348">
        <v>5.4</v>
      </c>
      <c r="J6" s="349">
        <v>0.18</v>
      </c>
      <c r="K6" s="348">
        <v>36</v>
      </c>
      <c r="L6" s="350">
        <v>3.15E-2</v>
      </c>
      <c r="M6" s="350">
        <v>2.2499999999999999E-2</v>
      </c>
      <c r="N6" s="348">
        <v>14.4</v>
      </c>
      <c r="O6" s="349">
        <v>0.62999999999999989</v>
      </c>
      <c r="P6" s="349">
        <v>0</v>
      </c>
      <c r="Q6" s="970"/>
      <c r="R6" s="970"/>
      <c r="S6" s="970"/>
      <c r="T6" s="970"/>
      <c r="U6" s="970"/>
    </row>
    <row r="7" spans="2:21">
      <c r="B7" s="89">
        <v>10143</v>
      </c>
      <c r="C7" s="89" t="s">
        <v>150</v>
      </c>
      <c r="D7" s="204">
        <v>5</v>
      </c>
      <c r="E7" s="348">
        <v>8.5</v>
      </c>
      <c r="F7" s="349">
        <v>1.06</v>
      </c>
      <c r="G7" s="349">
        <v>0.42499999999999999</v>
      </c>
      <c r="H7" s="349">
        <v>5.0000000000000001E-3</v>
      </c>
      <c r="I7" s="348">
        <v>9.5</v>
      </c>
      <c r="J7" s="349">
        <v>0.02</v>
      </c>
      <c r="K7" s="348">
        <v>0</v>
      </c>
      <c r="L7" s="350">
        <v>7.4999999999999997E-3</v>
      </c>
      <c r="M7" s="350">
        <v>6.0000000000000001E-3</v>
      </c>
      <c r="N7" s="348">
        <v>0</v>
      </c>
      <c r="O7" s="349">
        <v>0</v>
      </c>
      <c r="P7" s="349">
        <v>0.03</v>
      </c>
      <c r="Q7" s="970"/>
      <c r="R7" s="970"/>
      <c r="S7" s="970"/>
      <c r="T7" s="970"/>
      <c r="U7" s="970"/>
    </row>
    <row r="8" spans="2:21">
      <c r="B8" s="89">
        <v>6153</v>
      </c>
      <c r="C8" s="89" t="s">
        <v>16</v>
      </c>
      <c r="D8" s="204">
        <v>3</v>
      </c>
      <c r="E8" s="348">
        <v>1.1100000000000001</v>
      </c>
      <c r="F8" s="349">
        <v>0.03</v>
      </c>
      <c r="G8" s="349">
        <v>3.0000000000000005E-3</v>
      </c>
      <c r="H8" s="349">
        <v>0.26400000000000001</v>
      </c>
      <c r="I8" s="348">
        <v>0.63</v>
      </c>
      <c r="J8" s="349">
        <v>6.000000000000001E-3</v>
      </c>
      <c r="K8" s="348">
        <v>0</v>
      </c>
      <c r="L8" s="350">
        <v>8.9999999999999998E-4</v>
      </c>
      <c r="M8" s="350">
        <v>2.9999999999999997E-4</v>
      </c>
      <c r="N8" s="348">
        <v>0.24</v>
      </c>
      <c r="O8" s="349">
        <v>4.8000000000000008E-2</v>
      </c>
      <c r="P8" s="349">
        <v>0</v>
      </c>
      <c r="Q8" s="970"/>
      <c r="R8" s="970"/>
      <c r="S8" s="970"/>
      <c r="T8" s="970"/>
      <c r="U8" s="970"/>
    </row>
    <row r="9" spans="2:21">
      <c r="B9" s="89">
        <v>12005</v>
      </c>
      <c r="C9" s="89" t="s">
        <v>38</v>
      </c>
      <c r="D9" s="204">
        <v>5</v>
      </c>
      <c r="E9" s="348">
        <v>7.55</v>
      </c>
      <c r="F9" s="349">
        <v>0.64500000000000002</v>
      </c>
      <c r="G9" s="349">
        <v>0.5</v>
      </c>
      <c r="H9" s="349">
        <v>1.4999999999999999E-2</v>
      </c>
      <c r="I9" s="348">
        <v>2.5499999999999998</v>
      </c>
      <c r="J9" s="349">
        <v>0.09</v>
      </c>
      <c r="K9" s="348">
        <v>7</v>
      </c>
      <c r="L9" s="350">
        <v>3.0000000000000001E-3</v>
      </c>
      <c r="M9" s="350">
        <v>0.02</v>
      </c>
      <c r="N9" s="348">
        <v>0</v>
      </c>
      <c r="O9" s="349">
        <v>0</v>
      </c>
      <c r="P9" s="349">
        <v>1.4999999999999999E-2</v>
      </c>
      <c r="Q9" s="970"/>
      <c r="R9" s="970"/>
      <c r="S9" s="970"/>
      <c r="T9" s="970"/>
      <c r="U9" s="970"/>
    </row>
    <row r="10" spans="2:21">
      <c r="B10" s="89">
        <v>17043</v>
      </c>
      <c r="C10" s="89" t="s">
        <v>149</v>
      </c>
      <c r="D10" s="204">
        <v>3</v>
      </c>
      <c r="E10" s="348">
        <v>20.100000000000001</v>
      </c>
      <c r="F10" s="349">
        <v>8.3999999999999991E-2</v>
      </c>
      <c r="G10" s="349">
        <v>2.1689999999999996</v>
      </c>
      <c r="H10" s="349">
        <v>5.0999999999999997E-2</v>
      </c>
      <c r="I10" s="348">
        <v>0.69</v>
      </c>
      <c r="J10" s="349">
        <v>2.7000000000000003E-2</v>
      </c>
      <c r="K10" s="348">
        <v>1.65</v>
      </c>
      <c r="L10" s="350">
        <v>1.1999999999999999E-3</v>
      </c>
      <c r="M10" s="350">
        <v>3.0000000000000005E-3</v>
      </c>
      <c r="N10" s="348">
        <v>0</v>
      </c>
      <c r="O10" s="349">
        <v>0</v>
      </c>
      <c r="P10" s="349">
        <v>6.8999999999999992E-2</v>
      </c>
      <c r="Q10" s="970"/>
      <c r="R10" s="970"/>
      <c r="S10" s="970"/>
      <c r="T10" s="970"/>
      <c r="U10" s="970"/>
    </row>
    <row r="11" spans="2:21">
      <c r="B11" s="89">
        <v>10192</v>
      </c>
      <c r="C11" s="89" t="s">
        <v>148</v>
      </c>
      <c r="D11" s="204">
        <v>24</v>
      </c>
      <c r="E11" s="348">
        <v>34.08</v>
      </c>
      <c r="F11" s="349">
        <v>4.944</v>
      </c>
      <c r="G11" s="349">
        <v>1.3919999999999999</v>
      </c>
      <c r="H11" s="349">
        <v>2.4000000000000004E-2</v>
      </c>
      <c r="I11" s="348">
        <v>2.64</v>
      </c>
      <c r="J11" s="349">
        <v>4.8000000000000008E-2</v>
      </c>
      <c r="K11" s="348">
        <v>1.92</v>
      </c>
      <c r="L11" s="350">
        <v>2.1600000000000001E-2</v>
      </c>
      <c r="M11" s="350">
        <v>1.2000000000000002E-2</v>
      </c>
      <c r="N11" s="348">
        <v>0.24</v>
      </c>
      <c r="O11" s="349">
        <v>0</v>
      </c>
      <c r="P11" s="349">
        <v>2.4000000000000004E-2</v>
      </c>
      <c r="Q11" s="970"/>
      <c r="R11" s="970"/>
      <c r="S11" s="970"/>
      <c r="T11" s="970"/>
      <c r="U11" s="970"/>
    </row>
    <row r="12" spans="2:21">
      <c r="B12" s="102">
        <v>2017</v>
      </c>
      <c r="C12" s="102" t="s">
        <v>147</v>
      </c>
      <c r="D12" s="394">
        <v>20</v>
      </c>
      <c r="E12" s="397">
        <v>15.2</v>
      </c>
      <c r="F12" s="396">
        <v>0.32</v>
      </c>
      <c r="G12" s="396">
        <v>0.02</v>
      </c>
      <c r="H12" s="396">
        <v>3.52</v>
      </c>
      <c r="I12" s="397">
        <v>0.6</v>
      </c>
      <c r="J12" s="396">
        <v>0.08</v>
      </c>
      <c r="K12" s="397">
        <v>0</v>
      </c>
      <c r="L12" s="398">
        <v>1.7999999999999999E-2</v>
      </c>
      <c r="M12" s="398">
        <v>6.0000000000000001E-3</v>
      </c>
      <c r="N12" s="397">
        <v>7</v>
      </c>
      <c r="O12" s="396">
        <v>0.26</v>
      </c>
      <c r="P12" s="396">
        <v>0</v>
      </c>
      <c r="Q12" s="970"/>
      <c r="R12" s="970"/>
      <c r="S12" s="970"/>
      <c r="T12" s="970"/>
      <c r="U12" s="970"/>
    </row>
    <row r="13" spans="2:21">
      <c r="B13" s="97">
        <v>14006</v>
      </c>
      <c r="C13" s="97" t="s">
        <v>15</v>
      </c>
      <c r="D13" s="159">
        <v>3</v>
      </c>
      <c r="E13" s="351">
        <v>27.63</v>
      </c>
      <c r="F13" s="352">
        <v>0</v>
      </c>
      <c r="G13" s="352">
        <v>3</v>
      </c>
      <c r="H13" s="352">
        <v>0</v>
      </c>
      <c r="I13" s="351">
        <v>0</v>
      </c>
      <c r="J13" s="352">
        <v>0</v>
      </c>
      <c r="K13" s="351">
        <v>0</v>
      </c>
      <c r="L13" s="353">
        <v>0</v>
      </c>
      <c r="M13" s="353">
        <v>0</v>
      </c>
      <c r="N13" s="351">
        <v>0</v>
      </c>
      <c r="O13" s="352">
        <v>0</v>
      </c>
      <c r="P13" s="352">
        <v>0</v>
      </c>
      <c r="Q13" s="971"/>
      <c r="R13" s="971"/>
      <c r="S13" s="971"/>
      <c r="T13" s="971"/>
      <c r="U13" s="971"/>
    </row>
    <row r="14" spans="2:21">
      <c r="C14" s="89" t="s">
        <v>1725</v>
      </c>
      <c r="D14" s="204">
        <v>138</v>
      </c>
      <c r="E14" s="348">
        <v>196.41999999999996</v>
      </c>
      <c r="F14" s="349">
        <v>11.488</v>
      </c>
      <c r="G14" s="349">
        <v>13.133999999999999</v>
      </c>
      <c r="H14" s="349">
        <v>7.8089999999999993</v>
      </c>
      <c r="I14" s="348">
        <v>88.609999999999985</v>
      </c>
      <c r="J14" s="349">
        <v>0.70100000000000007</v>
      </c>
      <c r="K14" s="348">
        <v>76.37</v>
      </c>
      <c r="L14" s="350">
        <v>0.11370000000000001</v>
      </c>
      <c r="M14" s="350">
        <v>0.1288</v>
      </c>
      <c r="N14" s="348">
        <v>25.279999999999998</v>
      </c>
      <c r="O14" s="349">
        <v>1.048</v>
      </c>
      <c r="P14" s="349">
        <v>0.69800000000000006</v>
      </c>
      <c r="Q14" s="204">
        <v>0</v>
      </c>
      <c r="R14" s="204">
        <v>2</v>
      </c>
      <c r="S14" s="204">
        <v>1</v>
      </c>
      <c r="T14" s="204">
        <v>0</v>
      </c>
      <c r="U14" s="204">
        <v>0</v>
      </c>
    </row>
    <row r="15" spans="2:21">
      <c r="E15" s="92"/>
      <c r="F15" s="91"/>
      <c r="G15" s="91"/>
      <c r="H15" s="91"/>
      <c r="I15" s="92"/>
      <c r="J15" s="91"/>
      <c r="K15" s="92"/>
      <c r="L15" s="93"/>
      <c r="M15" s="93"/>
      <c r="N15" s="92"/>
      <c r="O15" s="91"/>
      <c r="P15" s="91"/>
    </row>
  </sheetData>
  <mergeCells count="1">
    <mergeCell ref="Q3:U13"/>
  </mergeCells>
  <phoneticPr fontId="1"/>
  <pageMargins left="0.7" right="0.7" top="0.75" bottom="0.75" header="0.3" footer="0.3"/>
  <pageSetup paperSize="9" scale="78" orientation="landscape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3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1223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32">
        <v>1026</v>
      </c>
      <c r="C3" s="660" t="s">
        <v>330</v>
      </c>
      <c r="D3" s="675">
        <v>75</v>
      </c>
      <c r="E3" s="676">
        <v>198</v>
      </c>
      <c r="F3" s="677">
        <v>6.9749999999999996</v>
      </c>
      <c r="G3" s="677">
        <v>3.3</v>
      </c>
      <c r="H3" s="677">
        <v>35.024999999999999</v>
      </c>
      <c r="I3" s="676">
        <v>21.75</v>
      </c>
      <c r="J3" s="677">
        <v>0.45</v>
      </c>
      <c r="K3" s="678">
        <v>0</v>
      </c>
      <c r="L3" s="679">
        <v>5.2500000000000012E-2</v>
      </c>
      <c r="M3" s="679">
        <v>0.03</v>
      </c>
      <c r="N3" s="676">
        <v>0</v>
      </c>
      <c r="O3" s="677">
        <v>1.7250000000000001</v>
      </c>
      <c r="P3" s="677">
        <v>0.97499999999999998</v>
      </c>
      <c r="Q3" s="1017"/>
      <c r="R3" s="1017"/>
      <c r="S3" s="1017"/>
      <c r="T3" s="1017"/>
      <c r="U3" s="1017"/>
    </row>
    <row r="4" spans="2:21">
      <c r="B4" s="672">
        <v>6182</v>
      </c>
      <c r="C4" s="660" t="s">
        <v>1975</v>
      </c>
      <c r="D4" s="675">
        <v>50</v>
      </c>
      <c r="E4" s="676">
        <v>9.5</v>
      </c>
      <c r="F4" s="677">
        <v>0.35</v>
      </c>
      <c r="G4" s="677">
        <v>0.05</v>
      </c>
      <c r="H4" s="677">
        <v>2.35</v>
      </c>
      <c r="I4" s="676">
        <v>3.5</v>
      </c>
      <c r="J4" s="677">
        <v>0.1</v>
      </c>
      <c r="K4" s="678">
        <v>22.5</v>
      </c>
      <c r="L4" s="679">
        <v>2.5000000000000001E-2</v>
      </c>
      <c r="M4" s="679">
        <v>0.01</v>
      </c>
      <c r="N4" s="676">
        <v>7.5</v>
      </c>
      <c r="O4" s="677">
        <v>0.5</v>
      </c>
      <c r="P4" s="677">
        <v>0</v>
      </c>
      <c r="Q4" s="1017"/>
      <c r="R4" s="1017"/>
      <c r="S4" s="1017"/>
      <c r="T4" s="1017"/>
      <c r="U4" s="1017"/>
    </row>
    <row r="5" spans="2:21">
      <c r="B5" s="672">
        <v>17012</v>
      </c>
      <c r="C5" s="660" t="s">
        <v>0</v>
      </c>
      <c r="D5" s="675">
        <v>1</v>
      </c>
      <c r="E5" s="676">
        <v>0</v>
      </c>
      <c r="F5" s="677">
        <v>0</v>
      </c>
      <c r="G5" s="677">
        <v>0</v>
      </c>
      <c r="H5" s="677">
        <v>0</v>
      </c>
      <c r="I5" s="676">
        <v>0.22</v>
      </c>
      <c r="J5" s="677">
        <v>0</v>
      </c>
      <c r="K5" s="678">
        <v>0</v>
      </c>
      <c r="L5" s="679">
        <v>0</v>
      </c>
      <c r="M5" s="679">
        <v>0</v>
      </c>
      <c r="N5" s="676">
        <v>0</v>
      </c>
      <c r="O5" s="677">
        <v>0</v>
      </c>
      <c r="P5" s="677">
        <v>0.99099999999999999</v>
      </c>
      <c r="Q5" s="1017"/>
      <c r="R5" s="1017"/>
      <c r="S5" s="1017"/>
      <c r="T5" s="1017"/>
      <c r="U5" s="1017"/>
    </row>
    <row r="6" spans="2:21">
      <c r="B6" s="672">
        <v>17064</v>
      </c>
      <c r="C6" s="660" t="s">
        <v>2367</v>
      </c>
      <c r="D6" s="675">
        <v>0.01</v>
      </c>
      <c r="E6" s="676">
        <v>3.78E-2</v>
      </c>
      <c r="F6" s="677">
        <v>1.0099999999999998E-3</v>
      </c>
      <c r="G6" s="677">
        <v>6.4000000000000005E-4</v>
      </c>
      <c r="H6" s="677">
        <v>7.0099999999999997E-3</v>
      </c>
      <c r="I6" s="676">
        <v>2.4E-2</v>
      </c>
      <c r="J6" s="677">
        <v>7.2999999999999996E-4</v>
      </c>
      <c r="K6" s="678">
        <v>0</v>
      </c>
      <c r="L6" s="679">
        <v>1.9999999999999999E-6</v>
      </c>
      <c r="M6" s="679">
        <v>1.1999999999999999E-5</v>
      </c>
      <c r="N6" s="676">
        <v>0</v>
      </c>
      <c r="O6" s="677">
        <v>0</v>
      </c>
      <c r="P6" s="677">
        <v>0</v>
      </c>
      <c r="Q6" s="1017"/>
      <c r="R6" s="1017"/>
      <c r="S6" s="1017"/>
      <c r="T6" s="1017"/>
      <c r="U6" s="1017"/>
    </row>
    <row r="7" spans="2:21">
      <c r="B7" s="672">
        <v>14017</v>
      </c>
      <c r="C7" s="660" t="s">
        <v>40</v>
      </c>
      <c r="D7" s="675">
        <v>12</v>
      </c>
      <c r="E7" s="676">
        <v>89.4</v>
      </c>
      <c r="F7" s="677">
        <v>7.1999999999999995E-2</v>
      </c>
      <c r="G7" s="677">
        <v>9.7200000000000006</v>
      </c>
      <c r="H7" s="677">
        <v>2.4000000000000004E-2</v>
      </c>
      <c r="I7" s="676">
        <v>1.8</v>
      </c>
      <c r="J7" s="677">
        <v>1.2000000000000002E-2</v>
      </c>
      <c r="K7" s="678">
        <v>61.2</v>
      </c>
      <c r="L7" s="679">
        <v>1.1999999999999999E-3</v>
      </c>
      <c r="M7" s="679">
        <v>3.5999999999999999E-3</v>
      </c>
      <c r="N7" s="676">
        <v>0</v>
      </c>
      <c r="O7" s="677">
        <v>0</v>
      </c>
      <c r="P7" s="677">
        <v>0.22799999999999998</v>
      </c>
      <c r="Q7" s="1017"/>
      <c r="R7" s="1017"/>
      <c r="S7" s="1017"/>
      <c r="T7" s="1017"/>
      <c r="U7" s="1017"/>
    </row>
    <row r="8" spans="2:21">
      <c r="B8" s="672">
        <v>17058</v>
      </c>
      <c r="C8" s="660" t="s">
        <v>335</v>
      </c>
      <c r="D8" s="675">
        <v>1</v>
      </c>
      <c r="E8" s="676">
        <v>3.15</v>
      </c>
      <c r="F8" s="677">
        <v>5.9000000000000004E-2</v>
      </c>
      <c r="G8" s="677">
        <v>0.14499999999999999</v>
      </c>
      <c r="H8" s="677">
        <v>0.40100000000000002</v>
      </c>
      <c r="I8" s="676">
        <v>0.6</v>
      </c>
      <c r="J8" s="677">
        <v>2.1000000000000001E-2</v>
      </c>
      <c r="K8" s="678">
        <v>0.01</v>
      </c>
      <c r="L8" s="679">
        <v>2.2000000000000001E-3</v>
      </c>
      <c r="M8" s="679">
        <v>7.000000000000001E-4</v>
      </c>
      <c r="N8" s="676">
        <v>0</v>
      </c>
      <c r="O8" s="677">
        <v>0</v>
      </c>
      <c r="P8" s="677">
        <v>7.400000000000001E-2</v>
      </c>
      <c r="Q8" s="1017"/>
      <c r="R8" s="1017"/>
      <c r="S8" s="1017"/>
      <c r="T8" s="1017"/>
      <c r="U8" s="1017"/>
    </row>
    <row r="9" spans="2:21">
      <c r="B9" s="672">
        <v>17043</v>
      </c>
      <c r="C9" s="660" t="s">
        <v>149</v>
      </c>
      <c r="D9" s="675">
        <v>18</v>
      </c>
      <c r="E9" s="676">
        <v>120.6</v>
      </c>
      <c r="F9" s="677">
        <v>0.504</v>
      </c>
      <c r="G9" s="677">
        <v>13.013999999999999</v>
      </c>
      <c r="H9" s="677">
        <v>0.30599999999999999</v>
      </c>
      <c r="I9" s="676">
        <v>4.1399999999999997</v>
      </c>
      <c r="J9" s="677">
        <v>0.16200000000000001</v>
      </c>
      <c r="K9" s="678">
        <v>9.9</v>
      </c>
      <c r="L9" s="679">
        <v>7.1999999999999998E-3</v>
      </c>
      <c r="M9" s="679">
        <v>1.8000000000000002E-2</v>
      </c>
      <c r="N9" s="676">
        <v>0</v>
      </c>
      <c r="O9" s="677">
        <v>0</v>
      </c>
      <c r="P9" s="677">
        <v>0.41399999999999998</v>
      </c>
      <c r="Q9" s="1017"/>
      <c r="R9" s="1017"/>
      <c r="S9" s="1017"/>
      <c r="T9" s="1017"/>
      <c r="U9" s="1017"/>
    </row>
    <row r="10" spans="2:21">
      <c r="B10" s="672">
        <v>6065</v>
      </c>
      <c r="C10" s="660" t="s">
        <v>10</v>
      </c>
      <c r="D10" s="675">
        <v>30</v>
      </c>
      <c r="E10" s="676">
        <v>4.2</v>
      </c>
      <c r="F10" s="677">
        <v>0.3</v>
      </c>
      <c r="G10" s="677">
        <v>0.03</v>
      </c>
      <c r="H10" s="677">
        <v>0.9</v>
      </c>
      <c r="I10" s="676">
        <v>7.8</v>
      </c>
      <c r="J10" s="677">
        <v>0.09</v>
      </c>
      <c r="K10" s="678">
        <v>8.4</v>
      </c>
      <c r="L10" s="679">
        <v>8.9999999999999993E-3</v>
      </c>
      <c r="M10" s="679">
        <v>8.9999999999999993E-3</v>
      </c>
      <c r="N10" s="676">
        <v>4.2</v>
      </c>
      <c r="O10" s="677">
        <v>0.33</v>
      </c>
      <c r="P10" s="677">
        <v>0</v>
      </c>
      <c r="Q10" s="1017"/>
      <c r="R10" s="1017"/>
      <c r="S10" s="1017"/>
      <c r="T10" s="1017"/>
      <c r="U10" s="1017"/>
    </row>
    <row r="11" spans="2:21">
      <c r="B11" s="672">
        <v>11176</v>
      </c>
      <c r="C11" s="660" t="s">
        <v>8</v>
      </c>
      <c r="D11" s="675">
        <v>30</v>
      </c>
      <c r="E11" s="676">
        <v>58.8</v>
      </c>
      <c r="F11" s="677">
        <v>4.95</v>
      </c>
      <c r="G11" s="677">
        <v>4.17</v>
      </c>
      <c r="H11" s="677">
        <v>0.39</v>
      </c>
      <c r="I11" s="676">
        <v>3</v>
      </c>
      <c r="J11" s="677">
        <v>0.15</v>
      </c>
      <c r="K11" s="678">
        <v>0</v>
      </c>
      <c r="L11" s="679">
        <v>0.18</v>
      </c>
      <c r="M11" s="679">
        <v>3.5999999999999997E-2</v>
      </c>
      <c r="N11" s="676">
        <v>15</v>
      </c>
      <c r="O11" s="677">
        <v>0</v>
      </c>
      <c r="P11" s="677">
        <v>0.75</v>
      </c>
      <c r="Q11" s="1017"/>
      <c r="R11" s="1017"/>
      <c r="S11" s="1017"/>
      <c r="T11" s="1017"/>
      <c r="U11" s="1017"/>
    </row>
    <row r="12" spans="2:21">
      <c r="B12" s="672">
        <v>11224</v>
      </c>
      <c r="C12" s="660" t="s">
        <v>2368</v>
      </c>
      <c r="D12" s="675">
        <v>40</v>
      </c>
      <c r="E12" s="676">
        <v>46.4</v>
      </c>
      <c r="F12" s="677">
        <v>7.52</v>
      </c>
      <c r="G12" s="677">
        <v>1.56</v>
      </c>
      <c r="H12" s="677">
        <v>0</v>
      </c>
      <c r="I12" s="676">
        <v>2</v>
      </c>
      <c r="J12" s="677">
        <v>0.28000000000000003</v>
      </c>
      <c r="K12" s="678">
        <v>7.2</v>
      </c>
      <c r="L12" s="679">
        <v>3.2000000000000001E-2</v>
      </c>
      <c r="M12" s="679">
        <v>8.8000000000000009E-2</v>
      </c>
      <c r="N12" s="676">
        <v>1.6</v>
      </c>
      <c r="O12" s="677">
        <v>0</v>
      </c>
      <c r="P12" s="677">
        <v>0.08</v>
      </c>
      <c r="Q12" s="1017"/>
      <c r="R12" s="1017"/>
      <c r="S12" s="1017"/>
      <c r="T12" s="1017"/>
      <c r="U12" s="1017"/>
    </row>
    <row r="13" spans="2:21">
      <c r="B13" s="672">
        <v>17036</v>
      </c>
      <c r="C13" s="660" t="s">
        <v>41</v>
      </c>
      <c r="D13" s="675">
        <v>4</v>
      </c>
      <c r="E13" s="676">
        <v>4.76</v>
      </c>
      <c r="F13" s="677">
        <v>6.8000000000000005E-2</v>
      </c>
      <c r="G13" s="677">
        <v>0</v>
      </c>
      <c r="H13" s="677">
        <v>1.0959999999999999</v>
      </c>
      <c r="I13" s="676">
        <v>0.68</v>
      </c>
      <c r="J13" s="677">
        <v>2.7999999999999997E-2</v>
      </c>
      <c r="K13" s="678">
        <v>2.2400000000000002</v>
      </c>
      <c r="L13" s="679">
        <v>3.2000000000000002E-3</v>
      </c>
      <c r="M13" s="679">
        <v>1.6000000000000001E-3</v>
      </c>
      <c r="N13" s="676">
        <v>0.36</v>
      </c>
      <c r="O13" s="677">
        <v>7.2000000000000008E-2</v>
      </c>
      <c r="P13" s="677">
        <v>0.13200000000000001</v>
      </c>
      <c r="Q13" s="1017"/>
      <c r="R13" s="1017"/>
      <c r="S13" s="1017"/>
      <c r="T13" s="1017"/>
      <c r="U13" s="1017"/>
    </row>
    <row r="14" spans="2:21">
      <c r="B14" s="672">
        <v>12004</v>
      </c>
      <c r="C14" s="660" t="s">
        <v>1</v>
      </c>
      <c r="D14" s="675">
        <v>28</v>
      </c>
      <c r="E14" s="676">
        <v>42.28</v>
      </c>
      <c r="F14" s="677">
        <v>3.4440000000000004</v>
      </c>
      <c r="G14" s="677">
        <v>2.8840000000000003</v>
      </c>
      <c r="H14" s="677">
        <v>8.4000000000000005E-2</v>
      </c>
      <c r="I14" s="676">
        <v>14.28</v>
      </c>
      <c r="J14" s="677">
        <v>0.504</v>
      </c>
      <c r="K14" s="678">
        <v>42</v>
      </c>
      <c r="L14" s="679">
        <v>1.6799999999999999E-2</v>
      </c>
      <c r="M14" s="679">
        <v>0.12039999999999999</v>
      </c>
      <c r="N14" s="676">
        <v>0</v>
      </c>
      <c r="O14" s="677">
        <v>0</v>
      </c>
      <c r="P14" s="677">
        <v>0.11200000000000002</v>
      </c>
      <c r="Q14" s="1017"/>
      <c r="R14" s="1017"/>
      <c r="S14" s="1017"/>
      <c r="T14" s="1017"/>
      <c r="U14" s="1017"/>
    </row>
    <row r="15" spans="2:21">
      <c r="B15" s="672">
        <v>14006</v>
      </c>
      <c r="C15" s="660" t="s">
        <v>15</v>
      </c>
      <c r="D15" s="675">
        <v>4</v>
      </c>
      <c r="E15" s="676">
        <v>36.840000000000003</v>
      </c>
      <c r="F15" s="677">
        <v>0</v>
      </c>
      <c r="G15" s="677">
        <v>4</v>
      </c>
      <c r="H15" s="677">
        <v>0</v>
      </c>
      <c r="I15" s="676">
        <v>0</v>
      </c>
      <c r="J15" s="677">
        <v>0</v>
      </c>
      <c r="K15" s="678">
        <v>0</v>
      </c>
      <c r="L15" s="679">
        <v>0</v>
      </c>
      <c r="M15" s="679">
        <v>0</v>
      </c>
      <c r="N15" s="676">
        <v>0</v>
      </c>
      <c r="O15" s="677">
        <v>0</v>
      </c>
      <c r="P15" s="677">
        <v>0</v>
      </c>
      <c r="Q15" s="1017"/>
      <c r="R15" s="1017"/>
      <c r="S15" s="1017"/>
      <c r="T15" s="1017"/>
      <c r="U15" s="1017"/>
    </row>
    <row r="16" spans="2:21">
      <c r="B16" s="672">
        <v>10327</v>
      </c>
      <c r="C16" s="660" t="s">
        <v>615</v>
      </c>
      <c r="D16" s="675">
        <v>30</v>
      </c>
      <c r="E16" s="676">
        <v>28.5</v>
      </c>
      <c r="F16" s="677">
        <v>6.51</v>
      </c>
      <c r="G16" s="677">
        <v>0.09</v>
      </c>
      <c r="H16" s="677">
        <v>0.03</v>
      </c>
      <c r="I16" s="676">
        <v>10.199999999999999</v>
      </c>
      <c r="J16" s="677">
        <v>0.03</v>
      </c>
      <c r="K16" s="678">
        <v>1.8</v>
      </c>
      <c r="L16" s="679">
        <v>8.9999999999999993E-3</v>
      </c>
      <c r="M16" s="679">
        <v>1.2E-2</v>
      </c>
      <c r="N16" s="676">
        <v>0.3</v>
      </c>
      <c r="O16" s="677">
        <v>0</v>
      </c>
      <c r="P16" s="677">
        <v>0.15</v>
      </c>
      <c r="Q16" s="1017"/>
      <c r="R16" s="1017"/>
      <c r="S16" s="1017"/>
      <c r="T16" s="1017"/>
      <c r="U16" s="1017"/>
    </row>
    <row r="17" spans="2:21">
      <c r="B17" s="672">
        <v>6312</v>
      </c>
      <c r="C17" s="660" t="s">
        <v>319</v>
      </c>
      <c r="D17" s="675">
        <v>10</v>
      </c>
      <c r="E17" s="676">
        <v>1.2</v>
      </c>
      <c r="F17" s="677">
        <v>0.06</v>
      </c>
      <c r="G17" s="677">
        <v>0.01</v>
      </c>
      <c r="H17" s="677">
        <v>0.28000000000000003</v>
      </c>
      <c r="I17" s="676">
        <v>1.9</v>
      </c>
      <c r="J17" s="677">
        <v>0.03</v>
      </c>
      <c r="K17" s="678">
        <v>2</v>
      </c>
      <c r="L17" s="679">
        <v>5.0000000000000001E-3</v>
      </c>
      <c r="M17" s="679">
        <v>3.0000000000000001E-3</v>
      </c>
      <c r="N17" s="676">
        <v>0.5</v>
      </c>
      <c r="O17" s="677">
        <v>0.11</v>
      </c>
      <c r="P17" s="677">
        <v>0</v>
      </c>
      <c r="Q17" s="1017"/>
      <c r="R17" s="1017"/>
      <c r="S17" s="1017"/>
      <c r="T17" s="1017"/>
      <c r="U17" s="1017"/>
    </row>
    <row r="18" spans="2:21">
      <c r="B18" s="672">
        <v>6239</v>
      </c>
      <c r="C18" s="660" t="s">
        <v>110</v>
      </c>
      <c r="D18" s="675">
        <v>2</v>
      </c>
      <c r="E18" s="676">
        <v>0.88</v>
      </c>
      <c r="F18" s="677">
        <v>7.400000000000001E-2</v>
      </c>
      <c r="G18" s="677">
        <v>1.3999999999999999E-2</v>
      </c>
      <c r="H18" s="677">
        <v>0.16399999999999998</v>
      </c>
      <c r="I18" s="676">
        <v>5.8</v>
      </c>
      <c r="J18" s="677">
        <v>0.15</v>
      </c>
      <c r="K18" s="678">
        <v>12.4</v>
      </c>
      <c r="L18" s="679">
        <v>2.3999999999999998E-3</v>
      </c>
      <c r="M18" s="679">
        <v>4.7999999999999996E-3</v>
      </c>
      <c r="N18" s="676">
        <v>2.4</v>
      </c>
      <c r="O18" s="677">
        <v>0.13600000000000001</v>
      </c>
      <c r="P18" s="677">
        <v>0</v>
      </c>
      <c r="Q18" s="1017"/>
      <c r="R18" s="1017"/>
      <c r="S18" s="1017"/>
      <c r="T18" s="1017"/>
      <c r="U18" s="1017"/>
    </row>
    <row r="19" spans="2:21">
      <c r="B19" s="672">
        <v>6240</v>
      </c>
      <c r="C19" s="660" t="s">
        <v>1222</v>
      </c>
      <c r="D19" s="675">
        <v>30</v>
      </c>
      <c r="E19" s="676">
        <v>4.5</v>
      </c>
      <c r="F19" s="677">
        <v>0.24</v>
      </c>
      <c r="G19" s="677">
        <v>0.03</v>
      </c>
      <c r="H19" s="677">
        <v>0.93</v>
      </c>
      <c r="I19" s="676">
        <v>6.3</v>
      </c>
      <c r="J19" s="677">
        <v>0.09</v>
      </c>
      <c r="K19" s="678">
        <v>0</v>
      </c>
      <c r="L19" s="679">
        <v>6.0000000000000001E-3</v>
      </c>
      <c r="M19" s="679">
        <v>6.0000000000000001E-3</v>
      </c>
      <c r="N19" s="676">
        <v>3.6</v>
      </c>
      <c r="O19" s="677">
        <v>0.36</v>
      </c>
      <c r="P19" s="677">
        <v>0</v>
      </c>
      <c r="Q19" s="1017"/>
      <c r="R19" s="1017"/>
      <c r="S19" s="1017"/>
      <c r="T19" s="1017"/>
      <c r="U19" s="1017"/>
    </row>
    <row r="20" spans="2:21">
      <c r="B20" s="673">
        <v>7155</v>
      </c>
      <c r="C20" s="674" t="s">
        <v>113</v>
      </c>
      <c r="D20" s="680">
        <v>30</v>
      </c>
      <c r="E20" s="681">
        <v>16.2</v>
      </c>
      <c r="F20" s="682">
        <v>0.27</v>
      </c>
      <c r="G20" s="682">
        <v>0.21</v>
      </c>
      <c r="H20" s="682">
        <v>3.75</v>
      </c>
      <c r="I20" s="681">
        <v>20.100000000000001</v>
      </c>
      <c r="J20" s="682">
        <v>0.06</v>
      </c>
      <c r="K20" s="683">
        <v>0.6</v>
      </c>
      <c r="L20" s="684">
        <v>2.1000000000000001E-2</v>
      </c>
      <c r="M20" s="684">
        <v>2.1000000000000001E-2</v>
      </c>
      <c r="N20" s="681">
        <v>30</v>
      </c>
      <c r="O20" s="682">
        <v>1.47</v>
      </c>
      <c r="P20" s="682">
        <v>0</v>
      </c>
      <c r="Q20" s="1018"/>
      <c r="R20" s="1018"/>
      <c r="S20" s="1018"/>
      <c r="T20" s="1018"/>
      <c r="U20" s="1018"/>
    </row>
    <row r="21" spans="2:21">
      <c r="B21" s="190"/>
      <c r="C21" s="660" t="s">
        <v>12</v>
      </c>
      <c r="D21" s="376">
        <v>395.01</v>
      </c>
      <c r="E21" s="676">
        <v>665.2478000000001</v>
      </c>
      <c r="F21" s="677">
        <v>31.397010000000002</v>
      </c>
      <c r="G21" s="677">
        <v>39.227640000000001</v>
      </c>
      <c r="H21" s="677">
        <v>45.737010000000005</v>
      </c>
      <c r="I21" s="676">
        <v>104.09399999999999</v>
      </c>
      <c r="J21" s="677">
        <v>2.1577299999999999</v>
      </c>
      <c r="K21" s="678">
        <v>170.25000000000003</v>
      </c>
      <c r="L21" s="679">
        <v>0.372502</v>
      </c>
      <c r="M21" s="679">
        <v>0.36411200000000005</v>
      </c>
      <c r="N21" s="676">
        <v>65.460000000000008</v>
      </c>
      <c r="O21" s="677">
        <v>4.7030000000000003</v>
      </c>
      <c r="P21" s="677">
        <v>3.9060000000000001</v>
      </c>
      <c r="Q21" s="376"/>
      <c r="R21" s="376"/>
      <c r="S21" s="376"/>
      <c r="T21" s="376"/>
      <c r="U21" s="376"/>
    </row>
    <row r="22" spans="2:21">
      <c r="D22" s="14"/>
      <c r="E22" s="14"/>
      <c r="F22" s="14"/>
      <c r="G22" s="14"/>
    </row>
    <row r="23" spans="2:21">
      <c r="C23" s="10"/>
      <c r="D23" s="17"/>
      <c r="E23" s="18"/>
      <c r="F23" s="17"/>
      <c r="G23" s="18"/>
      <c r="H23" s="11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2:21">
      <c r="C26" s="10"/>
      <c r="D26" s="1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2:21">
      <c r="C27" s="10"/>
      <c r="D27" s="1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2:21">
      <c r="C28" s="10"/>
      <c r="D28" s="1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2:21">
      <c r="C29" s="10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2:21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</sheetData>
  <mergeCells count="1">
    <mergeCell ref="Q3:U20"/>
  </mergeCells>
  <phoneticPr fontId="1"/>
  <pageMargins left="0.7" right="0.7" top="0.75" bottom="0.75" header="0.3" footer="0.3"/>
  <pageSetup paperSize="9" scale="80" orientation="landscape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14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32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2:45" s="478" customFormat="1">
      <c r="B1" s="37" t="s">
        <v>1748</v>
      </c>
    </row>
    <row r="2" spans="2:45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45">
      <c r="B3" s="639">
        <v>10151</v>
      </c>
      <c r="C3" s="87" t="s">
        <v>104</v>
      </c>
      <c r="D3" s="652">
        <v>10</v>
      </c>
      <c r="E3" s="589">
        <v>16</v>
      </c>
      <c r="F3" s="589">
        <v>2.6</v>
      </c>
      <c r="G3" s="589">
        <v>0.6</v>
      </c>
      <c r="H3" s="589">
        <v>0</v>
      </c>
      <c r="I3" s="589">
        <v>2</v>
      </c>
      <c r="J3" s="589">
        <v>0.1</v>
      </c>
      <c r="K3" s="589">
        <v>4</v>
      </c>
      <c r="L3" s="589">
        <v>0.02</v>
      </c>
      <c r="M3" s="589">
        <v>0.02</v>
      </c>
      <c r="N3" s="589">
        <v>0</v>
      </c>
      <c r="O3" s="589">
        <v>0</v>
      </c>
      <c r="P3" s="589">
        <v>0.4</v>
      </c>
      <c r="Q3" s="1006"/>
      <c r="R3" s="1006"/>
      <c r="S3" s="1006"/>
      <c r="T3" s="1006"/>
      <c r="U3" s="1006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</row>
    <row r="4" spans="2:45">
      <c r="B4" s="639">
        <v>10337</v>
      </c>
      <c r="C4" s="87" t="s">
        <v>103</v>
      </c>
      <c r="D4" s="652">
        <v>5</v>
      </c>
      <c r="E4" s="589">
        <v>4</v>
      </c>
      <c r="F4" s="589">
        <v>0.3</v>
      </c>
      <c r="G4" s="589">
        <v>0</v>
      </c>
      <c r="H4" s="589">
        <v>0</v>
      </c>
      <c r="I4" s="589">
        <v>3</v>
      </c>
      <c r="J4" s="589">
        <v>0</v>
      </c>
      <c r="K4" s="589">
        <v>0</v>
      </c>
      <c r="L4" s="589">
        <v>0</v>
      </c>
      <c r="M4" s="589">
        <v>0</v>
      </c>
      <c r="N4" s="589">
        <v>0</v>
      </c>
      <c r="O4" s="589">
        <v>0</v>
      </c>
      <c r="P4" s="589">
        <v>0.1</v>
      </c>
      <c r="Q4" s="1007"/>
      <c r="R4" s="1007"/>
      <c r="S4" s="1007"/>
      <c r="T4" s="1007"/>
      <c r="U4" s="1007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</row>
    <row r="5" spans="2:45">
      <c r="B5" s="639">
        <v>6181</v>
      </c>
      <c r="C5" s="87" t="s">
        <v>1746</v>
      </c>
      <c r="D5" s="652">
        <v>10</v>
      </c>
      <c r="E5" s="589">
        <v>3</v>
      </c>
      <c r="F5" s="589">
        <v>0.2</v>
      </c>
      <c r="G5" s="589">
        <v>0</v>
      </c>
      <c r="H5" s="589">
        <v>1</v>
      </c>
      <c r="I5" s="589">
        <v>2</v>
      </c>
      <c r="J5" s="589">
        <v>0</v>
      </c>
      <c r="K5" s="589">
        <v>1</v>
      </c>
      <c r="L5" s="589">
        <v>0.01</v>
      </c>
      <c r="M5" s="589">
        <v>0.01</v>
      </c>
      <c r="N5" s="589">
        <v>1</v>
      </c>
      <c r="O5" s="589">
        <v>0.3</v>
      </c>
      <c r="P5" s="589">
        <v>0</v>
      </c>
      <c r="Q5" s="1007"/>
      <c r="R5" s="1007"/>
      <c r="S5" s="1007"/>
      <c r="T5" s="1007"/>
      <c r="U5" s="1007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10"/>
      <c r="AJ5" s="510"/>
      <c r="AK5" s="510"/>
      <c r="AL5" s="510"/>
      <c r="AM5" s="510"/>
      <c r="AN5" s="510"/>
      <c r="AO5" s="510"/>
      <c r="AP5" s="510"/>
      <c r="AQ5" s="510"/>
      <c r="AR5" s="510"/>
      <c r="AS5" s="510"/>
    </row>
    <row r="6" spans="2:45">
      <c r="B6" s="639">
        <v>6032</v>
      </c>
      <c r="C6" s="87" t="s">
        <v>102</v>
      </c>
      <c r="D6" s="652">
        <v>15</v>
      </c>
      <c r="E6" s="589">
        <v>5</v>
      </c>
      <c r="F6" s="589">
        <v>0.3</v>
      </c>
      <c r="G6" s="589">
        <v>0</v>
      </c>
      <c r="H6" s="589">
        <v>1</v>
      </c>
      <c r="I6" s="589">
        <v>14</v>
      </c>
      <c r="J6" s="589">
        <v>0.1</v>
      </c>
      <c r="K6" s="589">
        <v>17</v>
      </c>
      <c r="L6" s="589">
        <v>0.01</v>
      </c>
      <c r="M6" s="589">
        <v>0.01</v>
      </c>
      <c r="N6" s="589">
        <v>2</v>
      </c>
      <c r="O6" s="589">
        <v>0.8</v>
      </c>
      <c r="P6" s="589">
        <v>0</v>
      </c>
      <c r="Q6" s="1007"/>
      <c r="R6" s="1007"/>
      <c r="S6" s="1007"/>
      <c r="T6" s="1007"/>
      <c r="U6" s="1007"/>
      <c r="V6" s="510"/>
      <c r="W6" s="510"/>
      <c r="X6" s="510"/>
      <c r="Y6" s="510"/>
      <c r="Z6" s="510"/>
      <c r="AA6" s="510"/>
      <c r="AB6" s="510"/>
      <c r="AC6" s="510"/>
      <c r="AD6" s="510"/>
      <c r="AE6" s="510"/>
      <c r="AF6" s="510"/>
      <c r="AG6" s="510"/>
      <c r="AH6" s="510"/>
      <c r="AI6" s="510"/>
      <c r="AJ6" s="510"/>
      <c r="AK6" s="510"/>
      <c r="AL6" s="510"/>
      <c r="AM6" s="510"/>
      <c r="AN6" s="510"/>
      <c r="AO6" s="510"/>
      <c r="AP6" s="510"/>
      <c r="AQ6" s="510"/>
      <c r="AR6" s="510"/>
      <c r="AS6" s="510"/>
    </row>
    <row r="7" spans="2:45">
      <c r="B7" s="639">
        <v>6015</v>
      </c>
      <c r="C7" s="87" t="s">
        <v>101</v>
      </c>
      <c r="D7" s="652">
        <v>10</v>
      </c>
      <c r="E7" s="589">
        <v>14</v>
      </c>
      <c r="F7" s="589">
        <v>1.2</v>
      </c>
      <c r="G7" s="589">
        <v>0.6</v>
      </c>
      <c r="H7" s="589">
        <v>0.9</v>
      </c>
      <c r="I7" s="589">
        <v>6</v>
      </c>
      <c r="J7" s="589">
        <v>0.3</v>
      </c>
      <c r="K7" s="589">
        <v>4</v>
      </c>
      <c r="L7" s="589">
        <v>0.03</v>
      </c>
      <c r="M7" s="589">
        <v>0.02</v>
      </c>
      <c r="N7" s="589">
        <v>3</v>
      </c>
      <c r="O7" s="589">
        <v>0.5</v>
      </c>
      <c r="P7" s="589">
        <v>0</v>
      </c>
      <c r="Q7" s="1007"/>
      <c r="R7" s="1007"/>
      <c r="S7" s="1007"/>
      <c r="T7" s="1007"/>
      <c r="U7" s="1007"/>
      <c r="V7" s="510"/>
      <c r="W7" s="510"/>
      <c r="X7" s="510"/>
      <c r="Y7" s="510"/>
      <c r="Z7" s="510"/>
      <c r="AA7" s="510"/>
      <c r="AB7" s="510"/>
      <c r="AC7" s="510"/>
      <c r="AD7" s="510"/>
      <c r="AE7" s="510"/>
      <c r="AF7" s="510"/>
      <c r="AG7" s="510"/>
      <c r="AH7" s="510"/>
      <c r="AI7" s="510"/>
      <c r="AJ7" s="510"/>
      <c r="AK7" s="510"/>
      <c r="AL7" s="510"/>
      <c r="AM7" s="510"/>
      <c r="AN7" s="510"/>
      <c r="AO7" s="510"/>
      <c r="AP7" s="510"/>
      <c r="AQ7" s="510"/>
      <c r="AR7" s="510"/>
      <c r="AS7" s="510"/>
    </row>
    <row r="8" spans="2:45">
      <c r="B8" s="639">
        <v>6212</v>
      </c>
      <c r="C8" s="87" t="s">
        <v>2369</v>
      </c>
      <c r="D8" s="652">
        <v>15</v>
      </c>
      <c r="E8" s="589">
        <v>6</v>
      </c>
      <c r="F8" s="589">
        <v>0.1</v>
      </c>
      <c r="G8" s="589">
        <v>0</v>
      </c>
      <c r="H8" s="589">
        <v>1.4</v>
      </c>
      <c r="I8" s="589">
        <v>4</v>
      </c>
      <c r="J8" s="589">
        <v>0</v>
      </c>
      <c r="K8" s="589">
        <v>225</v>
      </c>
      <c r="L8" s="589">
        <v>0.01</v>
      </c>
      <c r="M8" s="589">
        <v>0</v>
      </c>
      <c r="N8" s="589">
        <v>1</v>
      </c>
      <c r="O8" s="589">
        <v>0.4</v>
      </c>
      <c r="P8" s="589">
        <v>0</v>
      </c>
      <c r="Q8" s="1007"/>
      <c r="R8" s="1007"/>
      <c r="S8" s="1007"/>
      <c r="T8" s="1007"/>
      <c r="U8" s="1007"/>
      <c r="V8" s="510"/>
      <c r="W8" s="510"/>
      <c r="X8" s="510"/>
      <c r="Y8" s="510"/>
      <c r="Z8" s="510"/>
      <c r="AA8" s="510"/>
      <c r="AB8" s="510"/>
      <c r="AC8" s="510"/>
      <c r="AD8" s="510"/>
      <c r="AE8" s="510"/>
      <c r="AF8" s="510"/>
      <c r="AG8" s="510"/>
      <c r="AH8" s="510"/>
      <c r="AI8" s="510"/>
      <c r="AJ8" s="510"/>
      <c r="AK8" s="510"/>
      <c r="AL8" s="510"/>
      <c r="AM8" s="510"/>
      <c r="AN8" s="510"/>
      <c r="AO8" s="510"/>
      <c r="AP8" s="510"/>
      <c r="AQ8" s="510"/>
      <c r="AR8" s="510"/>
      <c r="AS8" s="510"/>
    </row>
    <row r="9" spans="2:45">
      <c r="B9" s="639">
        <v>11198</v>
      </c>
      <c r="C9" s="87" t="s">
        <v>99</v>
      </c>
      <c r="D9" s="652">
        <v>2</v>
      </c>
      <c r="E9" s="589">
        <v>7</v>
      </c>
      <c r="F9" s="589">
        <v>1.8</v>
      </c>
      <c r="G9" s="589">
        <v>0</v>
      </c>
      <c r="H9" s="589">
        <v>0</v>
      </c>
      <c r="I9" s="589">
        <v>0</v>
      </c>
      <c r="J9" s="589">
        <v>0</v>
      </c>
      <c r="K9" s="589">
        <v>0</v>
      </c>
      <c r="L9" s="589">
        <v>0</v>
      </c>
      <c r="M9" s="589">
        <v>0</v>
      </c>
      <c r="N9" s="589">
        <v>0</v>
      </c>
      <c r="O9" s="589">
        <v>0</v>
      </c>
      <c r="P9" s="589">
        <v>0</v>
      </c>
      <c r="Q9" s="1007"/>
      <c r="R9" s="1007"/>
      <c r="S9" s="1007"/>
      <c r="T9" s="1007"/>
      <c r="U9" s="1007"/>
      <c r="V9" s="510"/>
      <c r="W9" s="510"/>
      <c r="X9" s="510"/>
      <c r="Y9" s="510"/>
      <c r="Z9" s="510"/>
      <c r="AA9" s="510"/>
      <c r="AB9" s="510"/>
      <c r="AC9" s="510"/>
      <c r="AD9" s="510"/>
      <c r="AE9" s="510"/>
      <c r="AF9" s="510"/>
      <c r="AG9" s="510"/>
      <c r="AH9" s="510"/>
      <c r="AI9" s="510"/>
      <c r="AJ9" s="510"/>
      <c r="AK9" s="510"/>
      <c r="AL9" s="510"/>
      <c r="AM9" s="510"/>
      <c r="AN9" s="510"/>
      <c r="AO9" s="510"/>
      <c r="AP9" s="510"/>
      <c r="AQ9" s="510"/>
      <c r="AR9" s="510"/>
      <c r="AS9" s="510"/>
    </row>
    <row r="10" spans="2:45">
      <c r="B10" s="639">
        <v>7146</v>
      </c>
      <c r="C10" s="87" t="s">
        <v>94</v>
      </c>
      <c r="D10" s="652">
        <v>20</v>
      </c>
      <c r="E10" s="589">
        <v>8</v>
      </c>
      <c r="F10" s="589">
        <v>0.2</v>
      </c>
      <c r="G10" s="589">
        <v>0</v>
      </c>
      <c r="H10" s="589">
        <f>H16*0.4</f>
        <v>0</v>
      </c>
      <c r="I10" s="589">
        <v>4</v>
      </c>
      <c r="J10" s="589">
        <v>0.2</v>
      </c>
      <c r="K10" s="589">
        <v>1</v>
      </c>
      <c r="L10" s="589">
        <v>0</v>
      </c>
      <c r="M10" s="589">
        <v>0.01</v>
      </c>
      <c r="N10" s="589">
        <v>4</v>
      </c>
      <c r="O10" s="589">
        <v>1</v>
      </c>
      <c r="P10" s="589">
        <f>P16*0.4</f>
        <v>0</v>
      </c>
      <c r="Q10" s="1007"/>
      <c r="R10" s="1007"/>
      <c r="S10" s="1007"/>
      <c r="T10" s="1007"/>
      <c r="U10" s="1007"/>
      <c r="V10" s="510"/>
      <c r="W10" s="510"/>
      <c r="X10" s="510"/>
      <c r="Y10" s="510"/>
      <c r="Z10" s="510"/>
      <c r="AA10" s="510"/>
      <c r="AB10" s="510"/>
      <c r="AC10" s="510"/>
      <c r="AD10" s="510"/>
      <c r="AE10" s="510"/>
      <c r="AF10" s="510"/>
      <c r="AG10" s="510"/>
      <c r="AH10" s="510"/>
      <c r="AI10" s="510"/>
      <c r="AJ10" s="510"/>
      <c r="AK10" s="510"/>
      <c r="AL10" s="510"/>
      <c r="AM10" s="510"/>
      <c r="AN10" s="510"/>
      <c r="AO10" s="510"/>
      <c r="AP10" s="510"/>
      <c r="AQ10" s="510"/>
      <c r="AR10" s="510"/>
      <c r="AS10" s="510"/>
    </row>
    <row r="11" spans="2:45">
      <c r="B11" s="639">
        <v>7042</v>
      </c>
      <c r="C11" s="87" t="s">
        <v>1745</v>
      </c>
      <c r="D11" s="652">
        <v>20</v>
      </c>
      <c r="E11" s="589">
        <v>8</v>
      </c>
      <c r="F11" s="589">
        <v>0.2</v>
      </c>
      <c r="G11" s="589">
        <v>0</v>
      </c>
      <c r="H11" s="589">
        <v>2.2000000000000002</v>
      </c>
      <c r="I11" s="589">
        <v>2</v>
      </c>
      <c r="J11" s="589">
        <v>0</v>
      </c>
      <c r="K11" s="589">
        <v>1</v>
      </c>
      <c r="L11" s="589">
        <v>0.01</v>
      </c>
      <c r="M11" s="589">
        <v>0</v>
      </c>
      <c r="N11" s="589">
        <v>4</v>
      </c>
      <c r="O11" s="589">
        <v>0.1</v>
      </c>
      <c r="P11" s="589">
        <v>0</v>
      </c>
      <c r="Q11" s="1007"/>
      <c r="R11" s="1007"/>
      <c r="S11" s="1007"/>
      <c r="T11" s="1007"/>
      <c r="U11" s="1007"/>
      <c r="V11" s="510"/>
      <c r="W11" s="510"/>
      <c r="X11" s="510"/>
      <c r="Y11" s="510"/>
      <c r="Z11" s="510"/>
      <c r="AA11" s="510"/>
      <c r="AB11" s="510"/>
      <c r="AC11" s="510"/>
      <c r="AD11" s="510"/>
      <c r="AE11" s="510"/>
      <c r="AF11" s="510"/>
      <c r="AG11" s="510"/>
      <c r="AH11" s="510"/>
      <c r="AI11" s="510"/>
      <c r="AJ11" s="510"/>
      <c r="AK11" s="510"/>
      <c r="AL11" s="510"/>
      <c r="AM11" s="510"/>
      <c r="AN11" s="510"/>
      <c r="AO11" s="510"/>
      <c r="AP11" s="510"/>
      <c r="AQ11" s="510"/>
      <c r="AR11" s="510"/>
      <c r="AS11" s="510"/>
    </row>
    <row r="12" spans="2:45">
      <c r="B12" s="640">
        <v>3003</v>
      </c>
      <c r="C12" s="84" t="s">
        <v>1747</v>
      </c>
      <c r="D12" s="653">
        <v>2</v>
      </c>
      <c r="E12" s="640">
        <v>8</v>
      </c>
      <c r="F12" s="640">
        <f>F17*0.02</f>
        <v>0</v>
      </c>
      <c r="G12" s="640">
        <f>G17*0.02</f>
        <v>0</v>
      </c>
      <c r="H12" s="640">
        <v>2</v>
      </c>
      <c r="I12" s="640">
        <v>0</v>
      </c>
      <c r="J12" s="640">
        <f t="shared" ref="J12:P12" si="0">J17*0.02</f>
        <v>0</v>
      </c>
      <c r="K12" s="640">
        <f t="shared" si="0"/>
        <v>0</v>
      </c>
      <c r="L12" s="640">
        <f t="shared" si="0"/>
        <v>0</v>
      </c>
      <c r="M12" s="640">
        <f t="shared" si="0"/>
        <v>0</v>
      </c>
      <c r="N12" s="640">
        <f t="shared" si="0"/>
        <v>0</v>
      </c>
      <c r="O12" s="640">
        <f t="shared" si="0"/>
        <v>0</v>
      </c>
      <c r="P12" s="640">
        <f t="shared" si="0"/>
        <v>0</v>
      </c>
      <c r="Q12" s="1008"/>
      <c r="R12" s="1008"/>
      <c r="S12" s="1008"/>
      <c r="T12" s="1008"/>
      <c r="U12" s="1008"/>
      <c r="V12" s="510"/>
      <c r="W12" s="510"/>
      <c r="X12" s="510"/>
      <c r="Y12" s="510"/>
      <c r="Z12" s="510"/>
      <c r="AA12" s="510"/>
      <c r="AB12" s="510"/>
      <c r="AC12" s="510"/>
      <c r="AD12" s="510"/>
      <c r="AE12" s="510"/>
      <c r="AF12" s="510"/>
      <c r="AG12" s="510"/>
      <c r="AH12" s="510"/>
      <c r="AI12" s="510"/>
      <c r="AJ12" s="510"/>
      <c r="AK12" s="510"/>
      <c r="AL12" s="510"/>
      <c r="AM12" s="510"/>
      <c r="AN12" s="510"/>
      <c r="AO12" s="510"/>
      <c r="AP12" s="510"/>
      <c r="AQ12" s="510"/>
      <c r="AR12" s="510"/>
      <c r="AS12" s="510"/>
    </row>
    <row r="13" spans="2:45">
      <c r="B13" s="506"/>
      <c r="C13" s="87" t="s">
        <v>12</v>
      </c>
      <c r="D13" s="652">
        <f t="shared" ref="D13:P13" si="1">D3+D4+D5+D6+D7+D8+D9+D10+D11+D12</f>
        <v>109</v>
      </c>
      <c r="E13" s="652">
        <f t="shared" si="1"/>
        <v>79</v>
      </c>
      <c r="F13" s="652">
        <f t="shared" si="1"/>
        <v>6.8999999999999995</v>
      </c>
      <c r="G13" s="652">
        <f t="shared" si="1"/>
        <v>1.2</v>
      </c>
      <c r="H13" s="652">
        <f t="shared" si="1"/>
        <v>8.5</v>
      </c>
      <c r="I13" s="652">
        <f t="shared" si="1"/>
        <v>37</v>
      </c>
      <c r="J13" s="652">
        <f t="shared" si="1"/>
        <v>0.7</v>
      </c>
      <c r="K13" s="652">
        <f t="shared" si="1"/>
        <v>253</v>
      </c>
      <c r="L13" s="652">
        <f t="shared" si="1"/>
        <v>0.09</v>
      </c>
      <c r="M13" s="652">
        <f t="shared" si="1"/>
        <v>6.9999999999999993E-2</v>
      </c>
      <c r="N13" s="652">
        <f t="shared" si="1"/>
        <v>15</v>
      </c>
      <c r="O13" s="652">
        <f t="shared" si="1"/>
        <v>3.1</v>
      </c>
      <c r="P13" s="652">
        <f t="shared" si="1"/>
        <v>0.5</v>
      </c>
      <c r="Q13" s="589"/>
      <c r="R13" s="589"/>
      <c r="S13" s="589"/>
      <c r="T13" s="685"/>
      <c r="U13" s="685"/>
      <c r="V13" s="510"/>
      <c r="W13" s="510"/>
      <c r="X13" s="510"/>
      <c r="Y13" s="510"/>
      <c r="Z13" s="510"/>
      <c r="AA13" s="510"/>
      <c r="AB13" s="510"/>
      <c r="AC13" s="510"/>
      <c r="AD13" s="510"/>
      <c r="AE13" s="510"/>
      <c r="AF13" s="510"/>
      <c r="AG13" s="510"/>
      <c r="AH13" s="510"/>
      <c r="AI13" s="510"/>
      <c r="AJ13" s="510"/>
      <c r="AK13" s="510"/>
      <c r="AL13" s="510"/>
      <c r="AM13" s="510"/>
      <c r="AN13" s="510"/>
      <c r="AO13" s="510"/>
      <c r="AP13" s="510"/>
      <c r="AQ13" s="510"/>
      <c r="AR13" s="510"/>
      <c r="AS13" s="510"/>
    </row>
    <row r="14" spans="2:45">
      <c r="D14" s="61"/>
      <c r="E14" s="510"/>
      <c r="F14" s="510"/>
      <c r="G14" s="510"/>
      <c r="H14" s="510"/>
      <c r="I14" s="510"/>
      <c r="J14" s="510"/>
      <c r="K14" s="510"/>
      <c r="L14" s="510"/>
      <c r="M14" s="510"/>
      <c r="N14" s="510"/>
      <c r="O14" s="510"/>
      <c r="P14" s="510"/>
      <c r="Q14" s="510"/>
      <c r="R14" s="510"/>
      <c r="S14" s="510"/>
      <c r="T14" s="510"/>
      <c r="U14" s="510"/>
      <c r="V14" s="510"/>
      <c r="W14" s="510"/>
      <c r="X14" s="510"/>
      <c r="Y14" s="510"/>
      <c r="Z14" s="510"/>
      <c r="AA14" s="510"/>
      <c r="AB14" s="510"/>
      <c r="AC14" s="510"/>
      <c r="AD14" s="510"/>
      <c r="AE14" s="510"/>
      <c r="AF14" s="510"/>
      <c r="AG14" s="510"/>
      <c r="AH14" s="510"/>
      <c r="AI14" s="510"/>
      <c r="AJ14" s="510"/>
      <c r="AK14" s="510"/>
      <c r="AL14" s="510"/>
      <c r="AM14" s="510"/>
      <c r="AN14" s="510"/>
      <c r="AO14" s="510"/>
      <c r="AP14" s="510"/>
      <c r="AQ14" s="510"/>
      <c r="AR14" s="510"/>
      <c r="AS14" s="510"/>
    </row>
  </sheetData>
  <mergeCells count="1">
    <mergeCell ref="Q3:U12"/>
  </mergeCells>
  <phoneticPr fontId="1"/>
  <pageMargins left="0.7" right="0.7" top="0.75" bottom="0.75" header="0.3" footer="0.3"/>
  <pageSetup paperSize="9" scale="63" orientation="landscape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25.12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1900</v>
      </c>
    </row>
    <row r="2" spans="2:21" s="478" customFormat="1" ht="26.25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11176</v>
      </c>
      <c r="C3" s="531" t="s">
        <v>1227</v>
      </c>
      <c r="D3" s="486">
        <v>20</v>
      </c>
      <c r="E3" s="487">
        <v>39.200000000000003</v>
      </c>
      <c r="F3" s="488">
        <v>3.3</v>
      </c>
      <c r="G3" s="488">
        <v>2.78</v>
      </c>
      <c r="H3" s="488">
        <v>0.26</v>
      </c>
      <c r="I3" s="487">
        <v>2</v>
      </c>
      <c r="J3" s="489">
        <v>0.1</v>
      </c>
      <c r="K3" s="490">
        <v>0</v>
      </c>
      <c r="L3" s="491">
        <v>0.12</v>
      </c>
      <c r="M3" s="492">
        <v>2.4E-2</v>
      </c>
      <c r="N3" s="490">
        <v>10</v>
      </c>
      <c r="O3" s="493">
        <v>0</v>
      </c>
      <c r="P3" s="493">
        <v>0.5</v>
      </c>
      <c r="Q3" s="985"/>
      <c r="R3" s="985"/>
      <c r="S3" s="985"/>
      <c r="T3" s="985"/>
      <c r="U3" s="985"/>
    </row>
    <row r="4" spans="2:21">
      <c r="B4" s="480">
        <v>11198</v>
      </c>
      <c r="C4" s="231" t="s">
        <v>1282</v>
      </c>
      <c r="D4" s="486">
        <v>2</v>
      </c>
      <c r="E4" s="487">
        <v>6.88</v>
      </c>
      <c r="F4" s="488">
        <v>1.7519999999999998</v>
      </c>
      <c r="G4" s="488">
        <v>6.0000000000000001E-3</v>
      </c>
      <c r="H4" s="488">
        <v>0</v>
      </c>
      <c r="I4" s="487">
        <v>0.32</v>
      </c>
      <c r="J4" s="489">
        <v>1.3999999999999999E-2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1.3999999999999999E-2</v>
      </c>
      <c r="Q4" s="985"/>
      <c r="R4" s="985"/>
      <c r="S4" s="985"/>
      <c r="T4" s="985"/>
      <c r="U4" s="985"/>
    </row>
    <row r="5" spans="2:21">
      <c r="B5" s="480">
        <v>17027</v>
      </c>
      <c r="C5" s="761" t="s">
        <v>1202</v>
      </c>
      <c r="D5" s="751">
        <v>0.5</v>
      </c>
      <c r="E5" s="487">
        <v>1.175</v>
      </c>
      <c r="F5" s="488">
        <v>3.5000000000000003E-2</v>
      </c>
      <c r="G5" s="488">
        <v>2.1499999999999998E-2</v>
      </c>
      <c r="H5" s="488">
        <v>0.21050000000000002</v>
      </c>
      <c r="I5" s="487">
        <v>0.13</v>
      </c>
      <c r="J5" s="489">
        <v>2E-3</v>
      </c>
      <c r="K5" s="490">
        <v>0</v>
      </c>
      <c r="L5" s="491">
        <v>1.4999999999999999E-4</v>
      </c>
      <c r="M5" s="492">
        <v>4.0000000000000002E-4</v>
      </c>
      <c r="N5" s="490">
        <v>0</v>
      </c>
      <c r="O5" s="493">
        <v>1.5E-3</v>
      </c>
      <c r="P5" s="493">
        <v>0.21600000000000003</v>
      </c>
      <c r="Q5" s="985"/>
      <c r="R5" s="985"/>
      <c r="S5" s="985"/>
      <c r="T5" s="985"/>
      <c r="U5" s="985"/>
    </row>
    <row r="6" spans="2:21">
      <c r="B6" s="480">
        <v>16010</v>
      </c>
      <c r="C6" s="761" t="s">
        <v>1901</v>
      </c>
      <c r="D6" s="457">
        <v>1</v>
      </c>
      <c r="E6" s="487">
        <v>0.73</v>
      </c>
      <c r="F6" s="488">
        <v>1E-3</v>
      </c>
      <c r="G6" s="488">
        <v>0</v>
      </c>
      <c r="H6" s="488">
        <v>0.02</v>
      </c>
      <c r="I6" s="487">
        <v>0.08</v>
      </c>
      <c r="J6" s="489">
        <v>3.0000000000000001E-3</v>
      </c>
      <c r="K6" s="490">
        <v>0</v>
      </c>
      <c r="L6" s="491">
        <v>0</v>
      </c>
      <c r="M6" s="492">
        <v>0</v>
      </c>
      <c r="N6" s="490">
        <v>0</v>
      </c>
      <c r="O6" s="493">
        <v>0</v>
      </c>
      <c r="P6" s="493">
        <v>0</v>
      </c>
      <c r="Q6" s="985"/>
      <c r="R6" s="985"/>
      <c r="S6" s="985"/>
      <c r="T6" s="985"/>
      <c r="U6" s="985"/>
    </row>
    <row r="7" spans="2:21">
      <c r="B7" s="480">
        <v>12002</v>
      </c>
      <c r="C7" s="231" t="s">
        <v>1902</v>
      </c>
      <c r="D7" s="457">
        <v>25</v>
      </c>
      <c r="E7" s="487">
        <v>44.75</v>
      </c>
      <c r="F7" s="488">
        <v>3.15</v>
      </c>
      <c r="G7" s="488">
        <v>3.2749999999999999</v>
      </c>
      <c r="H7" s="488">
        <v>7.4999999999999997E-2</v>
      </c>
      <c r="I7" s="487">
        <v>15</v>
      </c>
      <c r="J7" s="489">
        <v>0.77500000000000002</v>
      </c>
      <c r="K7" s="490">
        <v>87.5</v>
      </c>
      <c r="L7" s="491">
        <v>3.5000000000000003E-2</v>
      </c>
      <c r="M7" s="492">
        <v>0.18</v>
      </c>
      <c r="N7" s="490">
        <v>0</v>
      </c>
      <c r="O7" s="493">
        <v>0</v>
      </c>
      <c r="P7" s="493">
        <v>7.4999999999999997E-2</v>
      </c>
      <c r="Q7" s="985"/>
      <c r="R7" s="985"/>
      <c r="S7" s="985"/>
      <c r="T7" s="985"/>
      <c r="U7" s="985"/>
    </row>
    <row r="8" spans="2:21">
      <c r="B8" s="480">
        <v>7039</v>
      </c>
      <c r="C8" s="761" t="s">
        <v>1903</v>
      </c>
      <c r="D8" s="457">
        <v>10</v>
      </c>
      <c r="E8" s="487">
        <v>13.7</v>
      </c>
      <c r="F8" s="488">
        <v>0.08</v>
      </c>
      <c r="G8" s="488">
        <v>1.43</v>
      </c>
      <c r="H8" s="488">
        <v>0.42</v>
      </c>
      <c r="I8" s="487">
        <v>8.3000000000000007</v>
      </c>
      <c r="J8" s="489">
        <v>0.03</v>
      </c>
      <c r="K8" s="490">
        <v>4.4000000000000004</v>
      </c>
      <c r="L8" s="491">
        <v>1E-3</v>
      </c>
      <c r="M8" s="492">
        <v>1E-3</v>
      </c>
      <c r="N8" s="490">
        <v>1.1000000000000001</v>
      </c>
      <c r="O8" s="493">
        <v>0.37</v>
      </c>
      <c r="P8" s="493">
        <v>0.51</v>
      </c>
      <c r="Q8" s="985"/>
      <c r="R8" s="985"/>
      <c r="S8" s="985"/>
      <c r="T8" s="985"/>
      <c r="U8" s="985"/>
    </row>
    <row r="9" spans="2:21">
      <c r="B9" s="480">
        <v>6314</v>
      </c>
      <c r="C9" s="761" t="s">
        <v>1904</v>
      </c>
      <c r="D9" s="457">
        <v>5</v>
      </c>
      <c r="E9" s="487">
        <v>0.8</v>
      </c>
      <c r="F9" s="488">
        <v>7.0000000000000007E-2</v>
      </c>
      <c r="G9" s="488">
        <v>5.0000000000000001E-3</v>
      </c>
      <c r="H9" s="488">
        <v>0.16500000000000001</v>
      </c>
      <c r="I9" s="487">
        <v>2.9</v>
      </c>
      <c r="J9" s="489">
        <v>0.05</v>
      </c>
      <c r="K9" s="490">
        <v>10</v>
      </c>
      <c r="L9" s="491">
        <v>5.0000000000000001E-3</v>
      </c>
      <c r="M9" s="492">
        <v>5.0000000000000001E-3</v>
      </c>
      <c r="N9" s="490">
        <v>1.05</v>
      </c>
      <c r="O9" s="493">
        <v>9.5000000000000001E-2</v>
      </c>
      <c r="P9" s="493">
        <v>0</v>
      </c>
      <c r="Q9" s="986"/>
      <c r="R9" s="986"/>
      <c r="S9" s="986"/>
      <c r="T9" s="986"/>
      <c r="U9" s="986"/>
    </row>
    <row r="10" spans="2:21">
      <c r="B10" s="483"/>
      <c r="C10" s="530" t="s">
        <v>895</v>
      </c>
      <c r="D10" s="485">
        <v>63.5</v>
      </c>
      <c r="E10" s="494">
        <v>107.235</v>
      </c>
      <c r="F10" s="495">
        <v>8.3879999999999999</v>
      </c>
      <c r="G10" s="495">
        <v>7.5175000000000001</v>
      </c>
      <c r="H10" s="495">
        <v>1.1505000000000001</v>
      </c>
      <c r="I10" s="494">
        <v>28.73</v>
      </c>
      <c r="J10" s="495">
        <v>0.97400000000000009</v>
      </c>
      <c r="K10" s="496">
        <v>101.9</v>
      </c>
      <c r="L10" s="497">
        <v>0.16115000000000002</v>
      </c>
      <c r="M10" s="498">
        <v>0.2104</v>
      </c>
      <c r="N10" s="496">
        <v>12.15</v>
      </c>
      <c r="O10" s="499">
        <v>0.46650000000000003</v>
      </c>
      <c r="P10" s="499">
        <v>1.3149999999999999</v>
      </c>
      <c r="Q10" s="484">
        <v>0</v>
      </c>
      <c r="R10" s="484">
        <v>0</v>
      </c>
      <c r="S10" s="484">
        <v>0</v>
      </c>
      <c r="T10" s="484">
        <v>0</v>
      </c>
      <c r="U10" s="484">
        <v>0</v>
      </c>
    </row>
  </sheetData>
  <mergeCells count="1">
    <mergeCell ref="Q3:U9"/>
  </mergeCells>
  <phoneticPr fontId="1"/>
  <pageMargins left="0.7" right="0.7" top="0.75" bottom="0.75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4.75" style="478" customWidth="1"/>
    <col min="4" max="16" width="11.125" style="478" customWidth="1"/>
    <col min="17" max="16384" width="9" style="478"/>
  </cols>
  <sheetData>
    <row r="1" spans="2:21">
      <c r="B1" s="196" t="s">
        <v>1224</v>
      </c>
    </row>
    <row r="2" spans="2:21" ht="27" customHeight="1">
      <c r="B2" s="19" t="s">
        <v>922</v>
      </c>
      <c r="C2" s="19" t="s">
        <v>923</v>
      </c>
      <c r="D2" s="20" t="s">
        <v>1167</v>
      </c>
      <c r="E2" s="20" t="s">
        <v>924</v>
      </c>
      <c r="F2" s="20" t="s">
        <v>1166</v>
      </c>
      <c r="G2" s="20" t="s">
        <v>1165</v>
      </c>
      <c r="H2" s="20" t="s">
        <v>1164</v>
      </c>
      <c r="I2" s="20" t="s">
        <v>925</v>
      </c>
      <c r="J2" s="20" t="s">
        <v>926</v>
      </c>
      <c r="K2" s="20" t="s">
        <v>927</v>
      </c>
      <c r="L2" s="20" t="s">
        <v>1163</v>
      </c>
      <c r="M2" s="20" t="s">
        <v>1162</v>
      </c>
      <c r="N2" s="20" t="s">
        <v>928</v>
      </c>
      <c r="O2" s="20" t="s">
        <v>1161</v>
      </c>
      <c r="P2" s="20" t="s">
        <v>1160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10336</v>
      </c>
      <c r="C3" s="29" t="s">
        <v>821</v>
      </c>
      <c r="D3" s="10">
        <v>80</v>
      </c>
      <c r="E3" s="461">
        <v>55.2</v>
      </c>
      <c r="F3" s="462">
        <v>12</v>
      </c>
      <c r="G3" s="462">
        <v>0.48</v>
      </c>
      <c r="H3" s="462">
        <v>0.08</v>
      </c>
      <c r="I3" s="461">
        <v>96</v>
      </c>
      <c r="J3" s="471">
        <v>0.56000000000000005</v>
      </c>
      <c r="K3" s="472">
        <v>0</v>
      </c>
      <c r="L3" s="473">
        <v>0.16800000000000001</v>
      </c>
      <c r="M3" s="474">
        <v>0.45599999999999996</v>
      </c>
      <c r="N3" s="472">
        <v>0</v>
      </c>
      <c r="O3" s="475">
        <v>0</v>
      </c>
      <c r="P3" s="475">
        <v>0.48</v>
      </c>
      <c r="Q3" s="934"/>
      <c r="R3" s="934"/>
      <c r="S3" s="934"/>
      <c r="T3" s="934"/>
      <c r="U3" s="934"/>
    </row>
    <row r="4" spans="2:21">
      <c r="B4" s="195">
        <v>7155</v>
      </c>
      <c r="C4" s="29" t="s">
        <v>113</v>
      </c>
      <c r="D4" s="10">
        <v>7.5</v>
      </c>
      <c r="E4" s="461">
        <v>4.05</v>
      </c>
      <c r="F4" s="462">
        <v>6.7500000000000004E-2</v>
      </c>
      <c r="G4" s="462">
        <v>5.2499999999999998E-2</v>
      </c>
      <c r="H4" s="462">
        <v>0.9375</v>
      </c>
      <c r="I4" s="461">
        <v>5.0250000000000004</v>
      </c>
      <c r="J4" s="471">
        <v>1.4999999999999999E-2</v>
      </c>
      <c r="K4" s="472">
        <v>0.15</v>
      </c>
      <c r="L4" s="473">
        <v>5.2500000000000003E-3</v>
      </c>
      <c r="M4" s="474">
        <v>5.2500000000000003E-3</v>
      </c>
      <c r="N4" s="472">
        <v>7.5</v>
      </c>
      <c r="O4" s="475">
        <v>0.36749999999999999</v>
      </c>
      <c r="P4" s="475">
        <v>0</v>
      </c>
      <c r="Q4" s="938"/>
      <c r="R4" s="938"/>
      <c r="S4" s="938"/>
      <c r="T4" s="938"/>
      <c r="U4" s="938"/>
    </row>
    <row r="5" spans="2:21">
      <c r="B5" s="195">
        <v>6313</v>
      </c>
      <c r="C5" s="29" t="s">
        <v>318</v>
      </c>
      <c r="D5" s="10">
        <v>2.5</v>
      </c>
      <c r="E5" s="461">
        <v>0.35</v>
      </c>
      <c r="F5" s="462">
        <v>4.2500000000000003E-2</v>
      </c>
      <c r="G5" s="462">
        <v>5.0000000000000001E-3</v>
      </c>
      <c r="H5" s="462">
        <v>5.5E-2</v>
      </c>
      <c r="I5" s="461">
        <v>1.4</v>
      </c>
      <c r="J5" s="471">
        <v>0.06</v>
      </c>
      <c r="K5" s="472">
        <v>4.5</v>
      </c>
      <c r="L5" s="473">
        <v>1.5E-3</v>
      </c>
      <c r="M5" s="474">
        <v>3.2500000000000003E-3</v>
      </c>
      <c r="N5" s="472">
        <v>0.35</v>
      </c>
      <c r="O5" s="475">
        <v>4.4999999999999998E-2</v>
      </c>
      <c r="P5" s="475">
        <v>0</v>
      </c>
      <c r="Q5" s="938"/>
      <c r="R5" s="938"/>
      <c r="S5" s="938"/>
      <c r="T5" s="938"/>
      <c r="U5" s="938"/>
    </row>
    <row r="6" spans="2:21">
      <c r="B6" s="195">
        <v>6270</v>
      </c>
      <c r="C6" s="29" t="s">
        <v>820</v>
      </c>
      <c r="D6" s="10">
        <v>5</v>
      </c>
      <c r="E6" s="461">
        <v>3.95</v>
      </c>
      <c r="F6" s="462">
        <v>0.155</v>
      </c>
      <c r="G6" s="462">
        <v>1.4999999999999999E-2</v>
      </c>
      <c r="H6" s="462">
        <v>0.88500000000000001</v>
      </c>
      <c r="I6" s="461">
        <v>5.5</v>
      </c>
      <c r="J6" s="471">
        <v>0.05</v>
      </c>
      <c r="K6" s="472">
        <v>0.05</v>
      </c>
      <c r="L6" s="473">
        <v>5.0000000000000001E-3</v>
      </c>
      <c r="M6" s="474">
        <v>5.0000000000000001E-3</v>
      </c>
      <c r="N6" s="472">
        <v>3.65</v>
      </c>
      <c r="O6" s="475">
        <v>0.41</v>
      </c>
      <c r="P6" s="475">
        <v>0</v>
      </c>
      <c r="Q6" s="938"/>
      <c r="R6" s="938"/>
      <c r="S6" s="938"/>
      <c r="T6" s="938"/>
      <c r="U6" s="938"/>
    </row>
    <row r="7" spans="2:21">
      <c r="B7" s="195">
        <v>17018</v>
      </c>
      <c r="C7" s="29" t="s">
        <v>819</v>
      </c>
      <c r="D7" s="10">
        <v>1</v>
      </c>
      <c r="E7" s="461">
        <v>0.26</v>
      </c>
      <c r="F7" s="462">
        <v>1E-3</v>
      </c>
      <c r="G7" s="462">
        <v>0</v>
      </c>
      <c r="H7" s="462">
        <v>2.4E-2</v>
      </c>
      <c r="I7" s="461">
        <v>0.04</v>
      </c>
      <c r="J7" s="471">
        <v>2E-3</v>
      </c>
      <c r="K7" s="472">
        <v>0</v>
      </c>
      <c r="L7" s="473">
        <v>0</v>
      </c>
      <c r="M7" s="474">
        <v>1E-4</v>
      </c>
      <c r="N7" s="472">
        <v>0</v>
      </c>
      <c r="O7" s="475">
        <v>0</v>
      </c>
      <c r="P7" s="475">
        <v>0</v>
      </c>
      <c r="Q7" s="938"/>
      <c r="R7" s="938"/>
      <c r="S7" s="938"/>
      <c r="T7" s="938"/>
      <c r="U7" s="938"/>
    </row>
    <row r="8" spans="2:21">
      <c r="B8" s="195">
        <v>17036</v>
      </c>
      <c r="C8" s="29" t="s">
        <v>41</v>
      </c>
      <c r="D8" s="10">
        <v>10</v>
      </c>
      <c r="E8" s="461">
        <v>11.9</v>
      </c>
      <c r="F8" s="462">
        <v>0.17</v>
      </c>
      <c r="G8" s="462">
        <v>0</v>
      </c>
      <c r="H8" s="462">
        <v>2.74</v>
      </c>
      <c r="I8" s="461">
        <v>1.7</v>
      </c>
      <c r="J8" s="471">
        <v>7.0000000000000007E-2</v>
      </c>
      <c r="K8" s="472">
        <v>5.6</v>
      </c>
      <c r="L8" s="473">
        <v>8.0000000000000002E-3</v>
      </c>
      <c r="M8" s="474">
        <v>4.0000000000000001E-3</v>
      </c>
      <c r="N8" s="472">
        <v>0.9</v>
      </c>
      <c r="O8" s="475">
        <v>0.18</v>
      </c>
      <c r="P8" s="475">
        <v>0.33</v>
      </c>
      <c r="Q8" s="938"/>
      <c r="R8" s="938"/>
      <c r="S8" s="938"/>
      <c r="T8" s="938"/>
      <c r="U8" s="938"/>
    </row>
    <row r="9" spans="2:21">
      <c r="B9" s="195">
        <v>6185</v>
      </c>
      <c r="C9" s="29" t="s">
        <v>1749</v>
      </c>
      <c r="D9" s="10">
        <v>4</v>
      </c>
      <c r="E9" s="461">
        <v>0.68</v>
      </c>
      <c r="F9" s="462">
        <v>2.7999999999999997E-2</v>
      </c>
      <c r="G9" s="462">
        <v>4.0000000000000001E-3</v>
      </c>
      <c r="H9" s="462">
        <v>0.16</v>
      </c>
      <c r="I9" s="461">
        <v>0.24</v>
      </c>
      <c r="J9" s="471">
        <v>1.2E-2</v>
      </c>
      <c r="K9" s="472">
        <v>1.04</v>
      </c>
      <c r="L9" s="473">
        <v>1.6000000000000001E-3</v>
      </c>
      <c r="M9" s="474">
        <v>1.6000000000000001E-3</v>
      </c>
      <c r="N9" s="472">
        <v>0.24</v>
      </c>
      <c r="O9" s="475">
        <v>2.7999999999999997E-2</v>
      </c>
      <c r="P9" s="475">
        <v>2.4E-2</v>
      </c>
      <c r="Q9" s="938"/>
      <c r="R9" s="938"/>
      <c r="S9" s="938"/>
      <c r="T9" s="938"/>
      <c r="U9" s="938"/>
    </row>
    <row r="10" spans="2:21">
      <c r="B10" s="195">
        <v>7156</v>
      </c>
      <c r="C10" s="29" t="s">
        <v>93</v>
      </c>
      <c r="D10" s="10">
        <v>0.5</v>
      </c>
      <c r="E10" s="461">
        <v>0.13</v>
      </c>
      <c r="F10" s="462">
        <v>2E-3</v>
      </c>
      <c r="G10" s="462">
        <v>1E-3</v>
      </c>
      <c r="H10" s="462">
        <v>4.2999999999999997E-2</v>
      </c>
      <c r="I10" s="461">
        <v>3.5000000000000003E-2</v>
      </c>
      <c r="J10" s="471">
        <v>5.0000000000000001E-4</v>
      </c>
      <c r="K10" s="472">
        <v>5.0000000000000001E-3</v>
      </c>
      <c r="L10" s="473">
        <v>2.0000000000000001E-4</v>
      </c>
      <c r="M10" s="474">
        <v>1E-4</v>
      </c>
      <c r="N10" s="472">
        <v>0.25</v>
      </c>
      <c r="O10" s="475">
        <v>0</v>
      </c>
      <c r="P10" s="475">
        <v>0</v>
      </c>
      <c r="Q10" s="938"/>
      <c r="R10" s="938"/>
      <c r="S10" s="938"/>
      <c r="T10" s="938"/>
      <c r="U10" s="938"/>
    </row>
    <row r="11" spans="2:21">
      <c r="B11" s="195">
        <v>17001</v>
      </c>
      <c r="C11" s="29" t="s">
        <v>328</v>
      </c>
      <c r="D11" s="10">
        <v>1</v>
      </c>
      <c r="E11" s="461">
        <v>1.17</v>
      </c>
      <c r="F11" s="462">
        <v>0.01</v>
      </c>
      <c r="G11" s="462">
        <v>1E-3</v>
      </c>
      <c r="H11" s="462">
        <v>0.26800000000000002</v>
      </c>
      <c r="I11" s="461">
        <v>0.57999999999999996</v>
      </c>
      <c r="J11" s="471">
        <v>1.6E-2</v>
      </c>
      <c r="K11" s="472">
        <v>0.04</v>
      </c>
      <c r="L11" s="473">
        <v>1E-4</v>
      </c>
      <c r="M11" s="474">
        <v>2.0000000000000001E-4</v>
      </c>
      <c r="N11" s="472">
        <v>0</v>
      </c>
      <c r="O11" s="475">
        <v>5.0000000000000001E-3</v>
      </c>
      <c r="P11" s="475">
        <v>8.4000000000000005E-2</v>
      </c>
      <c r="Q11" s="938"/>
      <c r="R11" s="938"/>
      <c r="S11" s="938"/>
      <c r="T11" s="938"/>
      <c r="U11" s="938"/>
    </row>
    <row r="12" spans="2:21">
      <c r="B12" s="195">
        <v>6153</v>
      </c>
      <c r="C12" s="29" t="s">
        <v>16</v>
      </c>
      <c r="D12" s="10">
        <v>0.5</v>
      </c>
      <c r="E12" s="461">
        <v>0.185</v>
      </c>
      <c r="F12" s="462">
        <v>5.0000000000000001E-3</v>
      </c>
      <c r="G12" s="462">
        <v>5.0000000000000001E-4</v>
      </c>
      <c r="H12" s="462">
        <v>4.4000000000000004E-2</v>
      </c>
      <c r="I12" s="461">
        <v>0.105</v>
      </c>
      <c r="J12" s="471">
        <v>1E-3</v>
      </c>
      <c r="K12" s="472">
        <v>0</v>
      </c>
      <c r="L12" s="473">
        <v>1.4999999999999999E-4</v>
      </c>
      <c r="M12" s="474">
        <v>5.0000000000000002E-5</v>
      </c>
      <c r="N12" s="472">
        <v>0.04</v>
      </c>
      <c r="O12" s="475">
        <v>8.0000000000000002E-3</v>
      </c>
      <c r="P12" s="475">
        <v>0</v>
      </c>
      <c r="Q12" s="938"/>
      <c r="R12" s="938"/>
      <c r="S12" s="938"/>
      <c r="T12" s="938"/>
      <c r="U12" s="938"/>
    </row>
    <row r="13" spans="2:21">
      <c r="B13" s="195">
        <v>3003</v>
      </c>
      <c r="C13" s="29" t="s">
        <v>4</v>
      </c>
      <c r="D13" s="10">
        <v>1</v>
      </c>
      <c r="E13" s="461">
        <v>3.84</v>
      </c>
      <c r="F13" s="462">
        <v>0</v>
      </c>
      <c r="G13" s="462">
        <v>0</v>
      </c>
      <c r="H13" s="462">
        <v>0.99199999999999999</v>
      </c>
      <c r="I13" s="461">
        <v>0.01</v>
      </c>
      <c r="J13" s="471">
        <v>0</v>
      </c>
      <c r="K13" s="472">
        <v>0</v>
      </c>
      <c r="L13" s="473">
        <v>0</v>
      </c>
      <c r="M13" s="474">
        <v>0</v>
      </c>
      <c r="N13" s="472">
        <v>0</v>
      </c>
      <c r="O13" s="475">
        <v>0</v>
      </c>
      <c r="P13" s="475">
        <v>0</v>
      </c>
      <c r="Q13" s="947"/>
      <c r="R13" s="947"/>
      <c r="S13" s="947"/>
      <c r="T13" s="947"/>
      <c r="U13" s="947"/>
    </row>
    <row r="14" spans="2:21">
      <c r="B14" s="244"/>
      <c r="C14" s="245" t="s">
        <v>1725</v>
      </c>
      <c r="D14" s="265">
        <v>113</v>
      </c>
      <c r="E14" s="463">
        <v>81.715000000000018</v>
      </c>
      <c r="F14" s="464">
        <v>12.481000000000002</v>
      </c>
      <c r="G14" s="464">
        <v>0.55899999999999994</v>
      </c>
      <c r="H14" s="464">
        <v>6.2285000000000004</v>
      </c>
      <c r="I14" s="463">
        <v>110.63500000000002</v>
      </c>
      <c r="J14" s="464">
        <v>0.78650000000000009</v>
      </c>
      <c r="K14" s="465">
        <v>11.385</v>
      </c>
      <c r="L14" s="466">
        <v>0.18980000000000002</v>
      </c>
      <c r="M14" s="467">
        <v>0.47554999999999986</v>
      </c>
      <c r="N14" s="465">
        <v>12.93</v>
      </c>
      <c r="O14" s="468">
        <v>1.0434999999999999</v>
      </c>
      <c r="P14" s="468">
        <v>0.91800000000000004</v>
      </c>
      <c r="Q14" s="265">
        <v>0</v>
      </c>
      <c r="R14" s="265">
        <v>2</v>
      </c>
      <c r="S14" s="265">
        <v>0</v>
      </c>
      <c r="T14" s="265">
        <v>0</v>
      </c>
      <c r="U14" s="265">
        <v>0</v>
      </c>
    </row>
  </sheetData>
  <mergeCells count="1">
    <mergeCell ref="Q3:U13"/>
  </mergeCells>
  <phoneticPr fontId="1"/>
  <pageMargins left="0.7" right="0.7" top="0.75" bottom="0.75" header="0.3" footer="0.3"/>
  <pageSetup paperSize="9" scale="64" orientation="landscape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5.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1976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7">
        <v>1015</v>
      </c>
      <c r="C3" s="37" t="s">
        <v>17</v>
      </c>
      <c r="D3" s="27">
        <v>135</v>
      </c>
      <c r="E3" s="364">
        <v>496.8</v>
      </c>
      <c r="F3" s="471">
        <v>10.8</v>
      </c>
      <c r="G3" s="471">
        <v>2.2949999999999999</v>
      </c>
      <c r="H3" s="471">
        <v>102.465</v>
      </c>
      <c r="I3" s="364">
        <v>31.05</v>
      </c>
      <c r="J3" s="471">
        <v>0.81</v>
      </c>
      <c r="K3" s="472">
        <v>0</v>
      </c>
      <c r="L3" s="473">
        <v>0.17550000000000002</v>
      </c>
      <c r="M3" s="474">
        <v>5.4000000000000006E-2</v>
      </c>
      <c r="N3" s="472">
        <v>0</v>
      </c>
      <c r="O3" s="475">
        <v>3.375</v>
      </c>
      <c r="P3" s="475">
        <v>0</v>
      </c>
      <c r="Q3" s="938"/>
      <c r="R3" s="938"/>
      <c r="S3" s="938"/>
      <c r="T3" s="938"/>
      <c r="U3" s="938"/>
    </row>
    <row r="4" spans="2:21">
      <c r="B4" s="27">
        <v>14017</v>
      </c>
      <c r="C4" s="37" t="s">
        <v>40</v>
      </c>
      <c r="D4" s="27">
        <v>83</v>
      </c>
      <c r="E4" s="364">
        <v>618.35</v>
      </c>
      <c r="F4" s="471">
        <v>0.498</v>
      </c>
      <c r="G4" s="471">
        <v>67.23</v>
      </c>
      <c r="H4" s="471">
        <v>0.16600000000000001</v>
      </c>
      <c r="I4" s="364">
        <v>12.45</v>
      </c>
      <c r="J4" s="471">
        <v>8.3000000000000004E-2</v>
      </c>
      <c r="K4" s="472">
        <v>423.3</v>
      </c>
      <c r="L4" s="473">
        <v>8.3000000000000001E-3</v>
      </c>
      <c r="M4" s="474">
        <v>2.4899999999999999E-2</v>
      </c>
      <c r="N4" s="472">
        <v>0</v>
      </c>
      <c r="O4" s="475">
        <v>0</v>
      </c>
      <c r="P4" s="475">
        <v>1.577</v>
      </c>
      <c r="Q4" s="938"/>
      <c r="R4" s="938"/>
      <c r="S4" s="938"/>
      <c r="T4" s="938"/>
      <c r="U4" s="938"/>
    </row>
    <row r="5" spans="2:21">
      <c r="B5" s="27">
        <v>12004</v>
      </c>
      <c r="C5" s="37" t="s">
        <v>1</v>
      </c>
      <c r="D5" s="27">
        <v>14</v>
      </c>
      <c r="E5" s="364">
        <v>21.14</v>
      </c>
      <c r="F5" s="471">
        <v>1.7220000000000002</v>
      </c>
      <c r="G5" s="471">
        <v>1.4420000000000002</v>
      </c>
      <c r="H5" s="471">
        <v>4.2000000000000003E-2</v>
      </c>
      <c r="I5" s="364">
        <v>7.14</v>
      </c>
      <c r="J5" s="471">
        <v>0.252</v>
      </c>
      <c r="K5" s="472">
        <v>21</v>
      </c>
      <c r="L5" s="473">
        <v>8.3999999999999995E-3</v>
      </c>
      <c r="M5" s="474">
        <v>6.0199999999999997E-2</v>
      </c>
      <c r="N5" s="472">
        <v>0</v>
      </c>
      <c r="O5" s="475">
        <v>0</v>
      </c>
      <c r="P5" s="475">
        <v>5.6000000000000008E-2</v>
      </c>
      <c r="Q5" s="938"/>
      <c r="R5" s="938"/>
      <c r="S5" s="938"/>
      <c r="T5" s="938"/>
      <c r="U5" s="938"/>
    </row>
    <row r="6" spans="2:21">
      <c r="B6" s="27">
        <v>12004</v>
      </c>
      <c r="C6" s="37" t="s">
        <v>1</v>
      </c>
      <c r="D6" s="27">
        <v>80</v>
      </c>
      <c r="E6" s="364">
        <v>120.8</v>
      </c>
      <c r="F6" s="471">
        <v>9.84</v>
      </c>
      <c r="G6" s="471">
        <v>8.24</v>
      </c>
      <c r="H6" s="471">
        <v>0.24</v>
      </c>
      <c r="I6" s="364">
        <v>40.799999999999997</v>
      </c>
      <c r="J6" s="471">
        <v>1.44</v>
      </c>
      <c r="K6" s="472">
        <v>120</v>
      </c>
      <c r="L6" s="473">
        <v>4.8000000000000001E-2</v>
      </c>
      <c r="M6" s="474">
        <v>0.34399999999999997</v>
      </c>
      <c r="N6" s="472">
        <v>0</v>
      </c>
      <c r="O6" s="475">
        <v>0</v>
      </c>
      <c r="P6" s="475">
        <v>0.32</v>
      </c>
      <c r="Q6" s="938"/>
      <c r="R6" s="938"/>
      <c r="S6" s="938"/>
      <c r="T6" s="938"/>
      <c r="U6" s="938"/>
    </row>
    <row r="7" spans="2:21">
      <c r="B7" s="27">
        <v>13014</v>
      </c>
      <c r="C7" s="37" t="s">
        <v>57</v>
      </c>
      <c r="D7" s="27">
        <v>100</v>
      </c>
      <c r="E7" s="364">
        <v>433</v>
      </c>
      <c r="F7" s="471">
        <v>2</v>
      </c>
      <c r="G7" s="471">
        <v>45</v>
      </c>
      <c r="H7" s="471">
        <v>3.1</v>
      </c>
      <c r="I7" s="364">
        <v>60</v>
      </c>
      <c r="J7" s="471">
        <v>0.1</v>
      </c>
      <c r="K7" s="472">
        <v>390</v>
      </c>
      <c r="L7" s="473">
        <v>0.02</v>
      </c>
      <c r="M7" s="474">
        <v>0.09</v>
      </c>
      <c r="N7" s="472">
        <v>0</v>
      </c>
      <c r="O7" s="475">
        <v>0</v>
      </c>
      <c r="P7" s="475">
        <v>0.1</v>
      </c>
      <c r="Q7" s="938"/>
      <c r="R7" s="938"/>
      <c r="S7" s="938"/>
      <c r="T7" s="938"/>
      <c r="U7" s="938"/>
    </row>
    <row r="8" spans="2:21">
      <c r="B8" s="27">
        <v>13038</v>
      </c>
      <c r="C8" s="37" t="s">
        <v>1750</v>
      </c>
      <c r="D8" s="27">
        <v>3</v>
      </c>
      <c r="E8" s="364">
        <v>14.25</v>
      </c>
      <c r="F8" s="471">
        <v>1.32</v>
      </c>
      <c r="G8" s="471">
        <v>0.92400000000000004</v>
      </c>
      <c r="H8" s="471">
        <v>5.6999999999999995E-2</v>
      </c>
      <c r="I8" s="364">
        <v>39</v>
      </c>
      <c r="J8" s="471">
        <v>1.2000000000000002E-2</v>
      </c>
      <c r="K8" s="472">
        <v>7.2</v>
      </c>
      <c r="L8" s="473">
        <v>1.5000000000000002E-3</v>
      </c>
      <c r="M8" s="474">
        <v>2.0400000000000001E-2</v>
      </c>
      <c r="N8" s="472">
        <v>0</v>
      </c>
      <c r="O8" s="475">
        <v>0</v>
      </c>
      <c r="P8" s="475">
        <v>0.11399999999999999</v>
      </c>
      <c r="Q8" s="938"/>
      <c r="R8" s="938"/>
      <c r="S8" s="938"/>
      <c r="T8" s="938"/>
      <c r="U8" s="938"/>
    </row>
    <row r="9" spans="2:21">
      <c r="B9" s="27">
        <v>17012</v>
      </c>
      <c r="C9" s="37" t="s">
        <v>0</v>
      </c>
      <c r="D9" s="27">
        <v>1</v>
      </c>
      <c r="E9" s="364">
        <v>0</v>
      </c>
      <c r="F9" s="471">
        <v>0</v>
      </c>
      <c r="G9" s="471">
        <v>0</v>
      </c>
      <c r="H9" s="471">
        <v>0</v>
      </c>
      <c r="I9" s="364">
        <v>0.22</v>
      </c>
      <c r="J9" s="471">
        <v>0</v>
      </c>
      <c r="K9" s="472">
        <v>0</v>
      </c>
      <c r="L9" s="473">
        <v>0</v>
      </c>
      <c r="M9" s="474">
        <v>0</v>
      </c>
      <c r="N9" s="472">
        <v>0</v>
      </c>
      <c r="O9" s="475">
        <v>0</v>
      </c>
      <c r="P9" s="475">
        <v>0.99099999999999999</v>
      </c>
      <c r="Q9" s="938"/>
      <c r="R9" s="938"/>
      <c r="S9" s="938"/>
      <c r="T9" s="938"/>
      <c r="U9" s="938"/>
    </row>
    <row r="10" spans="2:21">
      <c r="B10" s="27">
        <v>11183</v>
      </c>
      <c r="C10" s="37" t="s">
        <v>61</v>
      </c>
      <c r="D10" s="27">
        <v>30</v>
      </c>
      <c r="E10" s="364">
        <v>121.5</v>
      </c>
      <c r="F10" s="471">
        <v>3.87</v>
      </c>
      <c r="G10" s="471">
        <v>11.73</v>
      </c>
      <c r="H10" s="471">
        <v>0.09</v>
      </c>
      <c r="I10" s="364">
        <v>1.8</v>
      </c>
      <c r="J10" s="471">
        <v>0.18</v>
      </c>
      <c r="K10" s="472">
        <v>1.8</v>
      </c>
      <c r="L10" s="473">
        <v>0.14099999999999999</v>
      </c>
      <c r="M10" s="474">
        <v>4.2000000000000003E-2</v>
      </c>
      <c r="N10" s="472">
        <v>10.5</v>
      </c>
      <c r="O10" s="475">
        <v>0</v>
      </c>
      <c r="P10" s="475">
        <v>0.6</v>
      </c>
      <c r="Q10" s="938"/>
      <c r="R10" s="938"/>
      <c r="S10" s="938"/>
      <c r="T10" s="938"/>
      <c r="U10" s="938"/>
    </row>
    <row r="11" spans="2:21">
      <c r="B11" s="27">
        <v>11176</v>
      </c>
      <c r="C11" s="37" t="s">
        <v>8</v>
      </c>
      <c r="D11" s="27">
        <v>30</v>
      </c>
      <c r="E11" s="364">
        <v>58.8</v>
      </c>
      <c r="F11" s="471">
        <v>4.95</v>
      </c>
      <c r="G11" s="471">
        <v>4.17</v>
      </c>
      <c r="H11" s="471">
        <v>0.39</v>
      </c>
      <c r="I11" s="364">
        <v>3</v>
      </c>
      <c r="J11" s="471">
        <v>0.15</v>
      </c>
      <c r="K11" s="472">
        <v>0</v>
      </c>
      <c r="L11" s="473">
        <v>0.18</v>
      </c>
      <c r="M11" s="474">
        <v>3.5999999999999997E-2</v>
      </c>
      <c r="N11" s="472">
        <v>15</v>
      </c>
      <c r="O11" s="475">
        <v>0</v>
      </c>
      <c r="P11" s="475">
        <v>0.75</v>
      </c>
      <c r="Q11" s="938"/>
      <c r="R11" s="938"/>
      <c r="S11" s="938"/>
      <c r="T11" s="938"/>
      <c r="U11" s="938"/>
    </row>
    <row r="12" spans="2:21">
      <c r="B12" s="27">
        <v>6182</v>
      </c>
      <c r="C12" s="37" t="s">
        <v>1728</v>
      </c>
      <c r="D12" s="27">
        <v>30</v>
      </c>
      <c r="E12" s="364">
        <v>5.7</v>
      </c>
      <c r="F12" s="471">
        <v>0.21</v>
      </c>
      <c r="G12" s="471">
        <v>0.03</v>
      </c>
      <c r="H12" s="471">
        <v>1.41</v>
      </c>
      <c r="I12" s="364">
        <v>2.1</v>
      </c>
      <c r="J12" s="471">
        <v>0.06</v>
      </c>
      <c r="K12" s="472">
        <v>13.5</v>
      </c>
      <c r="L12" s="473">
        <v>1.4999999999999999E-2</v>
      </c>
      <c r="M12" s="474">
        <v>6.0000000000000001E-3</v>
      </c>
      <c r="N12" s="472">
        <v>4.5</v>
      </c>
      <c r="O12" s="475">
        <v>0.3</v>
      </c>
      <c r="P12" s="475">
        <v>0</v>
      </c>
      <c r="Q12" s="938"/>
      <c r="R12" s="938"/>
      <c r="S12" s="938"/>
      <c r="T12" s="938"/>
      <c r="U12" s="938"/>
    </row>
    <row r="13" spans="2:21">
      <c r="B13" s="27">
        <v>6153</v>
      </c>
      <c r="C13" s="37" t="s">
        <v>16</v>
      </c>
      <c r="D13" s="27">
        <v>30</v>
      </c>
      <c r="E13" s="364">
        <v>11.1</v>
      </c>
      <c r="F13" s="471">
        <v>0.3</v>
      </c>
      <c r="G13" s="471">
        <v>0.03</v>
      </c>
      <c r="H13" s="471">
        <v>2.64</v>
      </c>
      <c r="I13" s="364">
        <v>6.3</v>
      </c>
      <c r="J13" s="471">
        <v>0.06</v>
      </c>
      <c r="K13" s="472">
        <v>0</v>
      </c>
      <c r="L13" s="473">
        <v>8.9999999999999993E-3</v>
      </c>
      <c r="M13" s="474">
        <v>3.0000000000000001E-3</v>
      </c>
      <c r="N13" s="472">
        <v>2.4</v>
      </c>
      <c r="O13" s="475">
        <v>0.48</v>
      </c>
      <c r="P13" s="475">
        <v>0</v>
      </c>
      <c r="Q13" s="938"/>
      <c r="R13" s="938"/>
      <c r="S13" s="938"/>
      <c r="T13" s="938"/>
      <c r="U13" s="938"/>
    </row>
    <row r="14" spans="2:21">
      <c r="B14" s="27">
        <v>14017</v>
      </c>
      <c r="C14" s="37" t="s">
        <v>40</v>
      </c>
      <c r="D14" s="27">
        <v>10</v>
      </c>
      <c r="E14" s="364">
        <v>74.5</v>
      </c>
      <c r="F14" s="471">
        <v>0.06</v>
      </c>
      <c r="G14" s="471">
        <v>8.1</v>
      </c>
      <c r="H14" s="471">
        <v>0.02</v>
      </c>
      <c r="I14" s="364">
        <v>1.5</v>
      </c>
      <c r="J14" s="471">
        <v>0.01</v>
      </c>
      <c r="K14" s="472">
        <v>51</v>
      </c>
      <c r="L14" s="473">
        <v>1E-3</v>
      </c>
      <c r="M14" s="474">
        <v>3.0000000000000001E-3</v>
      </c>
      <c r="N14" s="472">
        <v>0</v>
      </c>
      <c r="O14" s="475">
        <v>0</v>
      </c>
      <c r="P14" s="475">
        <v>0.19</v>
      </c>
      <c r="Q14" s="938"/>
      <c r="R14" s="938"/>
      <c r="S14" s="938"/>
      <c r="T14" s="938"/>
      <c r="U14" s="938"/>
    </row>
    <row r="15" spans="2:21">
      <c r="B15" s="27">
        <v>6267</v>
      </c>
      <c r="C15" s="37" t="s">
        <v>7</v>
      </c>
      <c r="D15" s="27">
        <v>30</v>
      </c>
      <c r="E15" s="364">
        <v>6</v>
      </c>
      <c r="F15" s="471">
        <v>0.66</v>
      </c>
      <c r="G15" s="471">
        <v>0.12</v>
      </c>
      <c r="H15" s="471">
        <v>0.93</v>
      </c>
      <c r="I15" s="364">
        <v>14.7</v>
      </c>
      <c r="J15" s="471">
        <v>0.6</v>
      </c>
      <c r="K15" s="472">
        <v>105</v>
      </c>
      <c r="L15" s="473">
        <v>3.3000000000000002E-2</v>
      </c>
      <c r="M15" s="474">
        <v>0.06</v>
      </c>
      <c r="N15" s="472">
        <v>10.5</v>
      </c>
      <c r="O15" s="475">
        <v>0.84</v>
      </c>
      <c r="P15" s="475">
        <v>0</v>
      </c>
      <c r="Q15" s="938"/>
      <c r="R15" s="938"/>
      <c r="S15" s="938"/>
      <c r="T15" s="938"/>
      <c r="U15" s="938"/>
    </row>
    <row r="16" spans="2:21">
      <c r="B16" s="40">
        <v>14017</v>
      </c>
      <c r="C16" s="242" t="s">
        <v>40</v>
      </c>
      <c r="D16" s="40">
        <v>5</v>
      </c>
      <c r="E16" s="269">
        <v>37.25</v>
      </c>
      <c r="F16" s="268">
        <v>0.03</v>
      </c>
      <c r="G16" s="268">
        <v>4.05</v>
      </c>
      <c r="H16" s="268">
        <v>0.01</v>
      </c>
      <c r="I16" s="269">
        <v>0.75</v>
      </c>
      <c r="J16" s="268">
        <v>5.0000000000000001E-3</v>
      </c>
      <c r="K16" s="270">
        <v>25.5</v>
      </c>
      <c r="L16" s="271">
        <v>5.0000000000000001E-4</v>
      </c>
      <c r="M16" s="272">
        <v>1.5E-3</v>
      </c>
      <c r="N16" s="270">
        <v>0</v>
      </c>
      <c r="O16" s="273">
        <v>0</v>
      </c>
      <c r="P16" s="273">
        <v>9.5000000000000001E-2</v>
      </c>
      <c r="Q16" s="947"/>
      <c r="R16" s="947"/>
      <c r="S16" s="947"/>
      <c r="T16" s="947"/>
      <c r="U16" s="947"/>
    </row>
    <row r="17" spans="3:22">
      <c r="C17" s="38" t="s">
        <v>25</v>
      </c>
      <c r="D17" s="10">
        <v>581</v>
      </c>
      <c r="E17" s="461">
        <v>2019.19</v>
      </c>
      <c r="F17" s="462">
        <v>36.26</v>
      </c>
      <c r="G17" s="462">
        <v>153.36100000000002</v>
      </c>
      <c r="H17" s="462">
        <v>111.56</v>
      </c>
      <c r="I17" s="461">
        <v>220.81</v>
      </c>
      <c r="J17" s="471">
        <v>3.762</v>
      </c>
      <c r="K17" s="472">
        <v>1158.3</v>
      </c>
      <c r="L17" s="473">
        <v>0.64119999999999999</v>
      </c>
      <c r="M17" s="474">
        <v>0.745</v>
      </c>
      <c r="N17" s="472">
        <v>42.9</v>
      </c>
      <c r="O17" s="475">
        <v>4.9949999999999992</v>
      </c>
      <c r="P17" s="475">
        <v>4.7930000000000001</v>
      </c>
      <c r="Q17" s="27"/>
      <c r="R17" s="27"/>
      <c r="S17" s="27"/>
      <c r="T17" s="27"/>
      <c r="U17" s="27"/>
      <c r="V17" s="25"/>
    </row>
    <row r="18" spans="3:22">
      <c r="C18" s="10"/>
      <c r="D18" s="32"/>
      <c r="E18" s="33"/>
      <c r="F18" s="34"/>
      <c r="G18" s="34"/>
      <c r="H18" s="34"/>
      <c r="I18" s="33"/>
      <c r="J18" s="34"/>
      <c r="K18" s="33"/>
      <c r="L18" s="35"/>
      <c r="M18" s="35"/>
      <c r="N18" s="33"/>
      <c r="O18" s="34"/>
      <c r="P18" s="35"/>
    </row>
  </sheetData>
  <mergeCells count="1">
    <mergeCell ref="Q3:U16"/>
  </mergeCells>
  <phoneticPr fontId="1"/>
  <pageMargins left="0.7" right="0.7" top="0.75" bottom="0.75" header="0.3" footer="0.3"/>
  <pageSetup paperSize="9" scale="78" orientation="landscape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2" style="42" customWidth="1"/>
    <col min="4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1751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71">
        <v>6191</v>
      </c>
      <c r="C3" s="87" t="s">
        <v>109</v>
      </c>
      <c r="D3" s="71">
        <v>20</v>
      </c>
      <c r="E3" s="71">
        <v>4</v>
      </c>
      <c r="F3" s="71">
        <v>0.2</v>
      </c>
      <c r="G3" s="71">
        <v>0</v>
      </c>
      <c r="H3" s="71">
        <v>1</v>
      </c>
      <c r="I3" s="71">
        <v>4</v>
      </c>
      <c r="J3" s="71">
        <v>0.1</v>
      </c>
      <c r="K3" s="71">
        <v>2</v>
      </c>
      <c r="L3" s="71">
        <v>0.01</v>
      </c>
      <c r="M3" s="71">
        <v>0.01</v>
      </c>
      <c r="N3" s="71">
        <v>1</v>
      </c>
      <c r="O3" s="71">
        <v>0.4</v>
      </c>
      <c r="P3" s="71">
        <v>0</v>
      </c>
      <c r="Q3" s="1000"/>
      <c r="R3" s="1000"/>
      <c r="S3" s="1000"/>
      <c r="T3" s="1000"/>
      <c r="U3" s="1000"/>
    </row>
    <row r="4" spans="2:21">
      <c r="B4" s="71">
        <v>6116</v>
      </c>
      <c r="C4" s="87" t="s">
        <v>108</v>
      </c>
      <c r="D4" s="71">
        <v>20</v>
      </c>
      <c r="E4" s="71">
        <v>3</v>
      </c>
      <c r="F4" s="71">
        <v>0.3</v>
      </c>
      <c r="G4" s="71">
        <v>0</v>
      </c>
      <c r="H4" s="71">
        <v>0.6</v>
      </c>
      <c r="I4" s="71">
        <v>5</v>
      </c>
      <c r="J4" s="71">
        <v>0.1</v>
      </c>
      <c r="K4" s="71">
        <v>5</v>
      </c>
      <c r="L4" s="71">
        <v>0.01</v>
      </c>
      <c r="M4" s="71">
        <v>0.01</v>
      </c>
      <c r="N4" s="71">
        <v>4</v>
      </c>
      <c r="O4" s="71">
        <v>0.3</v>
      </c>
      <c r="P4" s="71">
        <v>0</v>
      </c>
      <c r="Q4" s="1001"/>
      <c r="R4" s="1001"/>
      <c r="S4" s="1001"/>
      <c r="T4" s="1001"/>
      <c r="U4" s="1001"/>
    </row>
    <row r="5" spans="2:21">
      <c r="B5" s="71">
        <v>6249</v>
      </c>
      <c r="C5" s="87" t="s">
        <v>63</v>
      </c>
      <c r="D5" s="71">
        <v>15</v>
      </c>
      <c r="E5" s="71">
        <v>4</v>
      </c>
      <c r="F5" s="71">
        <v>0.1</v>
      </c>
      <c r="G5" s="71">
        <v>0</v>
      </c>
      <c r="H5" s="71">
        <v>1</v>
      </c>
      <c r="I5" s="71">
        <v>1</v>
      </c>
      <c r="J5" s="71">
        <v>0</v>
      </c>
      <c r="K5" s="71">
        <v>3</v>
      </c>
      <c r="L5" s="71">
        <v>0.01</v>
      </c>
      <c r="M5" s="71">
        <v>0</v>
      </c>
      <c r="N5" s="71">
        <v>23</v>
      </c>
      <c r="O5" s="71">
        <v>0.2</v>
      </c>
      <c r="P5" s="71">
        <v>0</v>
      </c>
      <c r="Q5" s="1001"/>
      <c r="R5" s="1001"/>
      <c r="S5" s="1001"/>
      <c r="T5" s="1001"/>
      <c r="U5" s="1001"/>
    </row>
    <row r="6" spans="2:21">
      <c r="B6" s="71">
        <v>6247</v>
      </c>
      <c r="C6" s="87" t="s">
        <v>13</v>
      </c>
      <c r="D6" s="71">
        <v>15</v>
      </c>
      <c r="E6" s="71">
        <v>5</v>
      </c>
      <c r="F6" s="71">
        <v>0.2</v>
      </c>
      <c r="G6" s="71">
        <v>0</v>
      </c>
      <c r="H6" s="71">
        <v>1.1000000000000001</v>
      </c>
      <c r="I6" s="71">
        <v>1</v>
      </c>
      <c r="J6" s="71">
        <v>0.1</v>
      </c>
      <c r="K6" s="71">
        <v>13</v>
      </c>
      <c r="L6" s="71">
        <v>0.01</v>
      </c>
      <c r="M6" s="71">
        <v>0.02</v>
      </c>
      <c r="N6" s="71">
        <v>26</v>
      </c>
      <c r="O6" s="71">
        <v>0.2</v>
      </c>
      <c r="P6" s="71">
        <v>0</v>
      </c>
      <c r="Q6" s="1001"/>
      <c r="R6" s="1001"/>
      <c r="S6" s="1001"/>
      <c r="T6" s="1001"/>
      <c r="U6" s="1001"/>
    </row>
    <row r="7" spans="2:21">
      <c r="B7" s="71">
        <v>6153</v>
      </c>
      <c r="C7" s="87" t="s">
        <v>16</v>
      </c>
      <c r="D7" s="71">
        <v>10</v>
      </c>
      <c r="E7" s="71">
        <v>4</v>
      </c>
      <c r="F7" s="71">
        <v>0.1</v>
      </c>
      <c r="G7" s="71">
        <v>0</v>
      </c>
      <c r="H7" s="71">
        <v>0.9</v>
      </c>
      <c r="I7" s="71">
        <v>2</v>
      </c>
      <c r="J7" s="71">
        <v>0</v>
      </c>
      <c r="K7" s="71">
        <v>0</v>
      </c>
      <c r="L7" s="71">
        <v>0</v>
      </c>
      <c r="M7" s="71">
        <v>0</v>
      </c>
      <c r="N7" s="71">
        <v>1</v>
      </c>
      <c r="O7" s="71">
        <v>0.2</v>
      </c>
      <c r="P7" s="71">
        <v>0</v>
      </c>
      <c r="Q7" s="1001"/>
      <c r="R7" s="1001"/>
      <c r="S7" s="1001"/>
      <c r="T7" s="1001"/>
      <c r="U7" s="1001"/>
    </row>
    <row r="8" spans="2:21">
      <c r="B8" s="71">
        <v>6182</v>
      </c>
      <c r="C8" s="87" t="s">
        <v>1728</v>
      </c>
      <c r="D8" s="71">
        <v>30</v>
      </c>
      <c r="E8" s="71">
        <v>6</v>
      </c>
      <c r="F8" s="71">
        <v>0.2</v>
      </c>
      <c r="G8" s="71">
        <v>0</v>
      </c>
      <c r="H8" s="71">
        <v>1.4</v>
      </c>
      <c r="I8" s="71">
        <v>2</v>
      </c>
      <c r="J8" s="71">
        <v>0.1</v>
      </c>
      <c r="K8" s="71">
        <v>14</v>
      </c>
      <c r="L8" s="71">
        <v>0.02</v>
      </c>
      <c r="M8" s="71">
        <v>0.01</v>
      </c>
      <c r="N8" s="71">
        <v>5</v>
      </c>
      <c r="O8" s="71">
        <v>0.3</v>
      </c>
      <c r="P8" s="71">
        <v>0</v>
      </c>
      <c r="Q8" s="1001"/>
      <c r="R8" s="1001"/>
      <c r="S8" s="1001"/>
      <c r="T8" s="1001"/>
      <c r="U8" s="1001"/>
    </row>
    <row r="9" spans="2:21">
      <c r="B9" s="71">
        <v>6223</v>
      </c>
      <c r="C9" s="87" t="s">
        <v>81</v>
      </c>
      <c r="D9" s="71">
        <v>2</v>
      </c>
      <c r="E9" s="71">
        <v>3</v>
      </c>
      <c r="F9" s="71">
        <v>0.1</v>
      </c>
      <c r="G9" s="71">
        <v>0</v>
      </c>
      <c r="H9" s="71">
        <v>0.5</v>
      </c>
      <c r="I9" s="71">
        <v>0</v>
      </c>
      <c r="J9" s="71">
        <v>0</v>
      </c>
      <c r="K9" s="71">
        <v>0</v>
      </c>
      <c r="L9" s="71">
        <v>0</v>
      </c>
      <c r="M9" s="71">
        <v>0</v>
      </c>
      <c r="N9" s="71">
        <v>0</v>
      </c>
      <c r="O9" s="71">
        <v>0.1</v>
      </c>
      <c r="P9" s="71">
        <v>0</v>
      </c>
      <c r="Q9" s="1001"/>
      <c r="R9" s="1001"/>
      <c r="S9" s="1001"/>
      <c r="T9" s="1001"/>
      <c r="U9" s="1001"/>
    </row>
    <row r="10" spans="2:21">
      <c r="B10" s="71">
        <v>14001</v>
      </c>
      <c r="C10" s="87" t="s">
        <v>87</v>
      </c>
      <c r="D10" s="71">
        <v>5</v>
      </c>
      <c r="E10" s="71">
        <v>46</v>
      </c>
      <c r="F10" s="71">
        <v>0</v>
      </c>
      <c r="G10" s="71">
        <v>5</v>
      </c>
      <c r="H10" s="71">
        <v>0</v>
      </c>
      <c r="I10" s="71">
        <v>0</v>
      </c>
      <c r="J10" s="71">
        <v>0</v>
      </c>
      <c r="K10" s="71">
        <v>1</v>
      </c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1001"/>
      <c r="R10" s="1001"/>
      <c r="S10" s="1001"/>
      <c r="T10" s="1001"/>
      <c r="U10" s="1001"/>
    </row>
    <row r="11" spans="2:21">
      <c r="B11" s="71">
        <v>17012</v>
      </c>
      <c r="C11" s="87" t="s">
        <v>0</v>
      </c>
      <c r="D11" s="71">
        <v>0.7</v>
      </c>
      <c r="E11" s="71">
        <v>0</v>
      </c>
      <c r="F11" s="71">
        <v>0</v>
      </c>
      <c r="G11" s="71">
        <v>0</v>
      </c>
      <c r="H11" s="71">
        <v>0</v>
      </c>
      <c r="I11" s="71">
        <v>0</v>
      </c>
      <c r="J11" s="71">
        <v>0</v>
      </c>
      <c r="K11" s="71">
        <v>0</v>
      </c>
      <c r="L11" s="71">
        <v>0</v>
      </c>
      <c r="M11" s="71">
        <v>0</v>
      </c>
      <c r="N11" s="71">
        <v>0</v>
      </c>
      <c r="O11" s="71">
        <v>0</v>
      </c>
      <c r="P11" s="71">
        <v>0.7</v>
      </c>
      <c r="Q11" s="1001"/>
      <c r="R11" s="1001"/>
      <c r="S11" s="1001"/>
      <c r="T11" s="1001"/>
      <c r="U11" s="1001"/>
    </row>
    <row r="12" spans="2:21">
      <c r="B12" s="71">
        <v>17077</v>
      </c>
      <c r="C12" s="87" t="s">
        <v>107</v>
      </c>
      <c r="D12" s="71">
        <v>0.1</v>
      </c>
      <c r="E12" s="71">
        <v>0</v>
      </c>
      <c r="F12" s="71">
        <v>0</v>
      </c>
      <c r="G12" s="71">
        <v>0</v>
      </c>
      <c r="H12" s="71">
        <v>0.1</v>
      </c>
      <c r="I12" s="71">
        <v>3</v>
      </c>
      <c r="J12" s="71">
        <v>0.1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1001"/>
      <c r="R12" s="1001"/>
      <c r="S12" s="1001"/>
      <c r="T12" s="1001"/>
      <c r="U12" s="1001"/>
    </row>
    <row r="13" spans="2:21">
      <c r="B13" s="71">
        <v>17055</v>
      </c>
      <c r="C13" s="87" t="s">
        <v>97</v>
      </c>
      <c r="D13" s="71">
        <v>0.1</v>
      </c>
      <c r="E13" s="71">
        <v>0</v>
      </c>
      <c r="F13" s="71">
        <v>0</v>
      </c>
      <c r="G13" s="71">
        <v>0</v>
      </c>
      <c r="H13" s="71">
        <v>0.1</v>
      </c>
      <c r="I13" s="71">
        <v>1</v>
      </c>
      <c r="J13" s="71">
        <v>0</v>
      </c>
      <c r="K13" s="71">
        <v>0</v>
      </c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1001"/>
      <c r="R13" s="1001"/>
      <c r="S13" s="1001"/>
      <c r="T13" s="1001"/>
      <c r="U13" s="1001"/>
    </row>
    <row r="14" spans="2:21">
      <c r="B14" s="71"/>
      <c r="C14" s="87" t="s">
        <v>106</v>
      </c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1001"/>
      <c r="R14" s="1001"/>
      <c r="S14" s="1001"/>
      <c r="T14" s="1001"/>
      <c r="U14" s="1001"/>
    </row>
    <row r="15" spans="2:21">
      <c r="B15" s="77">
        <v>17063</v>
      </c>
      <c r="C15" s="85" t="s">
        <v>2353</v>
      </c>
      <c r="D15" s="77">
        <v>0.03</v>
      </c>
      <c r="E15" s="77">
        <v>0</v>
      </c>
      <c r="F15" s="77">
        <v>0</v>
      </c>
      <c r="G15" s="77">
        <v>0</v>
      </c>
      <c r="H15" s="77">
        <v>0</v>
      </c>
      <c r="I15" s="77">
        <v>0</v>
      </c>
      <c r="J15" s="77">
        <v>0</v>
      </c>
      <c r="K15" s="77">
        <v>0</v>
      </c>
      <c r="L15" s="77">
        <v>0</v>
      </c>
      <c r="M15" s="77">
        <v>0</v>
      </c>
      <c r="N15" s="77">
        <v>0</v>
      </c>
      <c r="O15" s="77">
        <v>0</v>
      </c>
      <c r="P15" s="77">
        <v>0</v>
      </c>
      <c r="Q15" s="1001"/>
      <c r="R15" s="1001"/>
      <c r="S15" s="1001"/>
      <c r="T15" s="1001"/>
      <c r="U15" s="1001"/>
    </row>
    <row r="16" spans="2:21">
      <c r="B16" s="201">
        <v>17034</v>
      </c>
      <c r="C16" s="84" t="s">
        <v>105</v>
      </c>
      <c r="D16" s="201">
        <v>5</v>
      </c>
      <c r="E16" s="201">
        <v>2</v>
      </c>
      <c r="F16" s="201">
        <v>0.1</v>
      </c>
      <c r="G16" s="201">
        <v>0</v>
      </c>
      <c r="H16" s="201">
        <v>0.5</v>
      </c>
      <c r="I16" s="201">
        <v>1</v>
      </c>
      <c r="J16" s="201">
        <v>0</v>
      </c>
      <c r="K16" s="201">
        <v>3</v>
      </c>
      <c r="L16" s="201">
        <v>0</v>
      </c>
      <c r="M16" s="201">
        <v>0</v>
      </c>
      <c r="N16" s="201">
        <v>1</v>
      </c>
      <c r="O16" s="201">
        <v>0.1</v>
      </c>
      <c r="P16" s="201">
        <v>0</v>
      </c>
      <c r="Q16" s="1002"/>
      <c r="R16" s="1002"/>
      <c r="S16" s="1002"/>
      <c r="T16" s="1002"/>
      <c r="U16" s="1002"/>
    </row>
    <row r="17" spans="2:21">
      <c r="C17" s="87" t="s">
        <v>1725</v>
      </c>
      <c r="D17" s="71">
        <v>122.93</v>
      </c>
      <c r="E17" s="71">
        <v>77</v>
      </c>
      <c r="F17" s="71">
        <v>1.3</v>
      </c>
      <c r="G17" s="71">
        <v>5.2</v>
      </c>
      <c r="H17" s="71">
        <v>7.1</v>
      </c>
      <c r="I17" s="71">
        <v>20</v>
      </c>
      <c r="J17" s="71">
        <v>0.5</v>
      </c>
      <c r="K17" s="71">
        <v>40</v>
      </c>
      <c r="L17" s="71">
        <v>0.06</v>
      </c>
      <c r="M17" s="71">
        <v>0.06</v>
      </c>
      <c r="N17" s="71">
        <v>59</v>
      </c>
      <c r="O17" s="71">
        <v>1.8</v>
      </c>
      <c r="P17" s="71">
        <v>0.7</v>
      </c>
      <c r="Q17" s="71">
        <v>0</v>
      </c>
      <c r="R17" s="71">
        <v>0</v>
      </c>
      <c r="S17" s="71">
        <v>1</v>
      </c>
      <c r="T17" s="71">
        <v>0</v>
      </c>
      <c r="U17" s="71">
        <v>0</v>
      </c>
    </row>
    <row r="18" spans="2:21">
      <c r="B18" s="83"/>
    </row>
  </sheetData>
  <mergeCells count="1">
    <mergeCell ref="Q3:U16"/>
  </mergeCells>
  <phoneticPr fontId="1"/>
  <pageMargins left="0.7" right="0.7" top="0.75" bottom="0.75" header="0.3" footer="0.3"/>
  <pageSetup paperSize="9" scale="62" orientation="landscape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4.37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836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10003</v>
      </c>
      <c r="C3" s="29" t="s">
        <v>329</v>
      </c>
      <c r="D3" s="264">
        <v>70</v>
      </c>
      <c r="E3" s="248">
        <v>84.7</v>
      </c>
      <c r="F3" s="462">
        <v>14.49</v>
      </c>
      <c r="G3" s="462">
        <v>2.4500000000000002</v>
      </c>
      <c r="H3" s="462">
        <v>7.0000000000000007E-2</v>
      </c>
      <c r="I3" s="461">
        <v>18.899999999999999</v>
      </c>
      <c r="J3" s="471">
        <v>0.49</v>
      </c>
      <c r="K3" s="472">
        <v>7</v>
      </c>
      <c r="L3" s="473">
        <v>7.0000000000000007E-2</v>
      </c>
      <c r="M3" s="474">
        <v>0.14000000000000001</v>
      </c>
      <c r="N3" s="472">
        <v>0</v>
      </c>
      <c r="O3" s="475">
        <v>0</v>
      </c>
      <c r="P3" s="475">
        <v>0.21</v>
      </c>
      <c r="Q3" s="938"/>
      <c r="R3" s="938"/>
      <c r="S3" s="938"/>
      <c r="T3" s="938"/>
      <c r="U3" s="938"/>
    </row>
    <row r="4" spans="2:21">
      <c r="B4" s="10">
        <v>17012</v>
      </c>
      <c r="C4" s="29" t="s">
        <v>0</v>
      </c>
      <c r="D4" s="264">
        <v>0.28000000000000003</v>
      </c>
      <c r="E4" s="248">
        <v>0</v>
      </c>
      <c r="F4" s="462">
        <v>0</v>
      </c>
      <c r="G4" s="462">
        <v>0</v>
      </c>
      <c r="H4" s="462">
        <v>0</v>
      </c>
      <c r="I4" s="461">
        <v>6.1600000000000002E-2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0.27748</v>
      </c>
      <c r="Q4" s="938"/>
      <c r="R4" s="938"/>
      <c r="S4" s="938"/>
      <c r="T4" s="938"/>
      <c r="U4" s="938"/>
    </row>
    <row r="5" spans="2:21">
      <c r="B5" s="10">
        <v>17063</v>
      </c>
      <c r="C5" s="29" t="s">
        <v>2353</v>
      </c>
      <c r="D5" s="264">
        <v>0.2</v>
      </c>
      <c r="E5" s="248">
        <v>0.72799999999999998</v>
      </c>
      <c r="F5" s="462">
        <v>2.2000000000000002E-2</v>
      </c>
      <c r="G5" s="462">
        <v>1.2000000000000002E-2</v>
      </c>
      <c r="H5" s="462">
        <v>0.13320000000000001</v>
      </c>
      <c r="I5" s="461">
        <v>0.82</v>
      </c>
      <c r="J5" s="471">
        <v>0.04</v>
      </c>
      <c r="K5" s="472">
        <v>0.03</v>
      </c>
      <c r="L5" s="473">
        <v>2.0000000000000004E-4</v>
      </c>
      <c r="M5" s="474">
        <v>4.8000000000000001E-4</v>
      </c>
      <c r="N5" s="472">
        <v>0</v>
      </c>
      <c r="O5" s="475">
        <v>0</v>
      </c>
      <c r="P5" s="475">
        <v>4.0000000000000007E-4</v>
      </c>
      <c r="Q5" s="938"/>
      <c r="R5" s="938"/>
      <c r="S5" s="938"/>
      <c r="T5" s="938"/>
      <c r="U5" s="938"/>
    </row>
    <row r="6" spans="2:21">
      <c r="B6" s="10">
        <v>1015</v>
      </c>
      <c r="C6" s="29" t="s">
        <v>17</v>
      </c>
      <c r="D6" s="264">
        <v>1.4</v>
      </c>
      <c r="E6" s="248">
        <v>5.1519999999999992</v>
      </c>
      <c r="F6" s="462">
        <v>0.11199999999999999</v>
      </c>
      <c r="G6" s="462">
        <v>2.3799999999999998E-2</v>
      </c>
      <c r="H6" s="462">
        <v>1.0626</v>
      </c>
      <c r="I6" s="461">
        <v>0.32199999999999995</v>
      </c>
      <c r="J6" s="471">
        <v>8.3999999999999995E-3</v>
      </c>
      <c r="K6" s="472">
        <v>0</v>
      </c>
      <c r="L6" s="473">
        <v>1.82E-3</v>
      </c>
      <c r="M6" s="474">
        <v>5.5999999999999995E-4</v>
      </c>
      <c r="N6" s="472">
        <v>0</v>
      </c>
      <c r="O6" s="475">
        <v>3.5000000000000003E-2</v>
      </c>
      <c r="P6" s="475">
        <v>0</v>
      </c>
      <c r="Q6" s="938"/>
      <c r="R6" s="938"/>
      <c r="S6" s="938"/>
      <c r="T6" s="938"/>
      <c r="U6" s="938"/>
    </row>
    <row r="7" spans="2:21">
      <c r="B7" s="10">
        <v>14006</v>
      </c>
      <c r="C7" s="29" t="s">
        <v>15</v>
      </c>
      <c r="D7" s="264">
        <v>2</v>
      </c>
      <c r="E7" s="248">
        <v>18.420000000000002</v>
      </c>
      <c r="F7" s="462">
        <v>0</v>
      </c>
      <c r="G7" s="462">
        <v>2</v>
      </c>
      <c r="H7" s="462">
        <v>0</v>
      </c>
      <c r="I7" s="461">
        <v>0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</v>
      </c>
      <c r="Q7" s="938"/>
      <c r="R7" s="938"/>
      <c r="S7" s="938"/>
      <c r="T7" s="938"/>
      <c r="U7" s="938"/>
    </row>
    <row r="8" spans="2:21">
      <c r="B8" s="10">
        <v>14018</v>
      </c>
      <c r="C8" s="29" t="s">
        <v>45</v>
      </c>
      <c r="D8" s="264">
        <v>2</v>
      </c>
      <c r="E8" s="248">
        <v>15.26</v>
      </c>
      <c r="F8" s="462">
        <v>0.01</v>
      </c>
      <c r="G8" s="462">
        <v>1.66</v>
      </c>
      <c r="H8" s="462">
        <v>4.0000000000000001E-3</v>
      </c>
      <c r="I8" s="461">
        <v>0.28000000000000003</v>
      </c>
      <c r="J8" s="471">
        <v>8.0000000000000002E-3</v>
      </c>
      <c r="K8" s="472">
        <v>15.8</v>
      </c>
      <c r="L8" s="473">
        <v>0</v>
      </c>
      <c r="M8" s="474">
        <v>5.9999999999999995E-4</v>
      </c>
      <c r="N8" s="472">
        <v>0</v>
      </c>
      <c r="O8" s="475">
        <v>0</v>
      </c>
      <c r="P8" s="475">
        <v>0</v>
      </c>
      <c r="Q8" s="938"/>
      <c r="R8" s="938"/>
      <c r="S8" s="938"/>
      <c r="T8" s="938"/>
      <c r="U8" s="938"/>
    </row>
    <row r="9" spans="2:21">
      <c r="B9" s="10">
        <v>7155</v>
      </c>
      <c r="C9" s="29" t="s">
        <v>113</v>
      </c>
      <c r="D9" s="264">
        <v>10</v>
      </c>
      <c r="E9" s="248">
        <v>5.4</v>
      </c>
      <c r="F9" s="462">
        <v>0.09</v>
      </c>
      <c r="G9" s="462">
        <v>7.0000000000000007E-2</v>
      </c>
      <c r="H9" s="462">
        <v>1.25</v>
      </c>
      <c r="I9" s="461">
        <v>6.7</v>
      </c>
      <c r="J9" s="471">
        <v>0.02</v>
      </c>
      <c r="K9" s="472">
        <v>0.2</v>
      </c>
      <c r="L9" s="473">
        <v>7.000000000000001E-3</v>
      </c>
      <c r="M9" s="474">
        <v>7.000000000000001E-3</v>
      </c>
      <c r="N9" s="472">
        <v>10</v>
      </c>
      <c r="O9" s="475">
        <v>0.49</v>
      </c>
      <c r="P9" s="475">
        <v>0</v>
      </c>
      <c r="Q9" s="938"/>
      <c r="R9" s="938"/>
      <c r="S9" s="938"/>
      <c r="T9" s="938"/>
      <c r="U9" s="938"/>
    </row>
    <row r="10" spans="2:21">
      <c r="B10" s="10">
        <v>2017</v>
      </c>
      <c r="C10" s="29" t="s">
        <v>147</v>
      </c>
      <c r="D10" s="264">
        <v>50</v>
      </c>
      <c r="E10" s="248">
        <v>38</v>
      </c>
      <c r="F10" s="462">
        <v>0.8</v>
      </c>
      <c r="G10" s="462">
        <v>0.05</v>
      </c>
      <c r="H10" s="462">
        <v>8.8000000000000007</v>
      </c>
      <c r="I10" s="461">
        <v>1.5</v>
      </c>
      <c r="J10" s="471">
        <v>0.2</v>
      </c>
      <c r="K10" s="472">
        <v>0</v>
      </c>
      <c r="L10" s="473">
        <v>4.4999999999999998E-2</v>
      </c>
      <c r="M10" s="474">
        <v>1.4999999999999999E-2</v>
      </c>
      <c r="N10" s="472">
        <v>17.5</v>
      </c>
      <c r="O10" s="475">
        <v>0.65</v>
      </c>
      <c r="P10" s="475">
        <v>0</v>
      </c>
      <c r="Q10" s="938"/>
      <c r="R10" s="938"/>
      <c r="S10" s="938"/>
      <c r="T10" s="938"/>
      <c r="U10" s="938"/>
    </row>
    <row r="11" spans="2:21">
      <c r="B11" s="10">
        <v>17012</v>
      </c>
      <c r="C11" s="29" t="s">
        <v>0</v>
      </c>
      <c r="D11" s="264">
        <v>0.4</v>
      </c>
      <c r="E11" s="248">
        <v>0</v>
      </c>
      <c r="F11" s="462">
        <v>0</v>
      </c>
      <c r="G11" s="462">
        <v>0</v>
      </c>
      <c r="H11" s="462">
        <v>0</v>
      </c>
      <c r="I11" s="461">
        <v>8.8000000000000009E-2</v>
      </c>
      <c r="J11" s="471">
        <v>0</v>
      </c>
      <c r="K11" s="472">
        <v>0</v>
      </c>
      <c r="L11" s="473">
        <v>0</v>
      </c>
      <c r="M11" s="474">
        <v>0</v>
      </c>
      <c r="N11" s="472">
        <v>0</v>
      </c>
      <c r="O11" s="475">
        <v>0</v>
      </c>
      <c r="P11" s="475">
        <v>0.39640000000000003</v>
      </c>
      <c r="Q11" s="938"/>
      <c r="R11" s="938"/>
      <c r="S11" s="938"/>
      <c r="T11" s="938"/>
      <c r="U11" s="938"/>
    </row>
    <row r="12" spans="2:21">
      <c r="B12" s="27">
        <v>17063</v>
      </c>
      <c r="C12" s="37" t="s">
        <v>2353</v>
      </c>
      <c r="D12" s="197">
        <v>0.05</v>
      </c>
      <c r="E12" s="248">
        <v>0.182</v>
      </c>
      <c r="F12" s="462">
        <v>5.5000000000000005E-3</v>
      </c>
      <c r="G12" s="462">
        <v>3.0000000000000005E-3</v>
      </c>
      <c r="H12" s="462">
        <v>3.3300000000000003E-2</v>
      </c>
      <c r="I12" s="461">
        <v>0.20499999999999999</v>
      </c>
      <c r="J12" s="471">
        <v>0.01</v>
      </c>
      <c r="K12" s="472">
        <v>7.4999999999999997E-3</v>
      </c>
      <c r="L12" s="473">
        <v>5.0000000000000009E-5</v>
      </c>
      <c r="M12" s="474">
        <v>1.2E-4</v>
      </c>
      <c r="N12" s="472">
        <v>0</v>
      </c>
      <c r="O12" s="475">
        <v>0</v>
      </c>
      <c r="P12" s="475">
        <v>1.0000000000000002E-4</v>
      </c>
      <c r="Q12" s="938"/>
      <c r="R12" s="938"/>
      <c r="S12" s="938"/>
      <c r="T12" s="938"/>
      <c r="U12" s="938"/>
    </row>
    <row r="13" spans="2:21">
      <c r="B13" s="40">
        <v>6239</v>
      </c>
      <c r="C13" s="242" t="s">
        <v>110</v>
      </c>
      <c r="D13" s="266">
        <v>2.5</v>
      </c>
      <c r="E13" s="267">
        <v>1.1000000000000001</v>
      </c>
      <c r="F13" s="268">
        <v>9.2499999999999999E-2</v>
      </c>
      <c r="G13" s="268">
        <v>1.7500000000000002E-2</v>
      </c>
      <c r="H13" s="268">
        <v>0.20499999999999999</v>
      </c>
      <c r="I13" s="269">
        <v>7.25</v>
      </c>
      <c r="J13" s="268">
        <v>0.1875</v>
      </c>
      <c r="K13" s="270">
        <v>15.5</v>
      </c>
      <c r="L13" s="271">
        <v>3.0000000000000001E-3</v>
      </c>
      <c r="M13" s="272">
        <v>6.0000000000000001E-3</v>
      </c>
      <c r="N13" s="270">
        <v>3</v>
      </c>
      <c r="O13" s="273">
        <v>0.17</v>
      </c>
      <c r="P13" s="273">
        <v>0</v>
      </c>
      <c r="Q13" s="947"/>
      <c r="R13" s="947"/>
      <c r="S13" s="947"/>
      <c r="T13" s="947"/>
      <c r="U13" s="947"/>
    </row>
    <row r="14" spans="2:21">
      <c r="B14" s="10"/>
      <c r="C14" s="29" t="s">
        <v>12</v>
      </c>
      <c r="D14" s="264">
        <v>138.83000000000001</v>
      </c>
      <c r="E14" s="248">
        <v>168.94199999999998</v>
      </c>
      <c r="F14" s="462">
        <v>15.622</v>
      </c>
      <c r="G14" s="462">
        <v>6.2863000000000007</v>
      </c>
      <c r="H14" s="462">
        <v>11.558100000000001</v>
      </c>
      <c r="I14" s="461">
        <v>36.126599999999996</v>
      </c>
      <c r="J14" s="471">
        <v>0.96389999999999998</v>
      </c>
      <c r="K14" s="472">
        <v>38.537500000000001</v>
      </c>
      <c r="L14" s="473">
        <v>0.12707000000000002</v>
      </c>
      <c r="M14" s="474">
        <v>0.16976000000000002</v>
      </c>
      <c r="N14" s="472">
        <v>30.5</v>
      </c>
      <c r="O14" s="475">
        <v>1.345</v>
      </c>
      <c r="P14" s="475">
        <v>0.88438000000000005</v>
      </c>
      <c r="Q14" s="407">
        <v>0</v>
      </c>
      <c r="R14" s="686">
        <v>2</v>
      </c>
      <c r="S14" s="686">
        <v>1</v>
      </c>
      <c r="T14" s="686">
        <v>0</v>
      </c>
      <c r="U14" s="686">
        <v>0</v>
      </c>
    </row>
    <row r="17" spans="3:3">
      <c r="C17" s="163"/>
    </row>
  </sheetData>
  <mergeCells count="1">
    <mergeCell ref="Q3:U13"/>
  </mergeCells>
  <phoneticPr fontId="1"/>
  <pageMargins left="0.7" right="0.7" top="0.75" bottom="0.75" header="0.3" footer="0.3"/>
  <pageSetup paperSize="9" scale="76" orientation="landscape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3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1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1225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7">
        <v>10205</v>
      </c>
      <c r="C3" s="189" t="s">
        <v>1057</v>
      </c>
      <c r="D3" s="197">
        <v>70</v>
      </c>
      <c r="E3" s="152">
        <v>53.9</v>
      </c>
      <c r="F3" s="151">
        <v>12.32</v>
      </c>
      <c r="G3" s="151">
        <v>0.14000000000000001</v>
      </c>
      <c r="H3" s="151">
        <v>7.0000000000000007E-2</v>
      </c>
      <c r="I3" s="152">
        <v>22.4</v>
      </c>
      <c r="J3" s="151">
        <v>0.14000000000000001</v>
      </c>
      <c r="K3" s="154">
        <v>6.3</v>
      </c>
      <c r="L3" s="153">
        <v>7.0000000000000007E-2</v>
      </c>
      <c r="M3" s="153">
        <v>7.0000000000000007E-2</v>
      </c>
      <c r="N3" s="152">
        <v>0</v>
      </c>
      <c r="O3" s="151">
        <v>0</v>
      </c>
      <c r="P3" s="151">
        <v>0.21</v>
      </c>
      <c r="Q3" s="938"/>
      <c r="R3" s="938"/>
      <c r="S3" s="938"/>
      <c r="T3" s="938"/>
      <c r="U3" s="938"/>
    </row>
    <row r="4" spans="2:21">
      <c r="B4" s="27">
        <v>17012</v>
      </c>
      <c r="C4" s="274" t="s">
        <v>353</v>
      </c>
      <c r="D4" s="27">
        <v>1</v>
      </c>
      <c r="E4" s="152">
        <v>0</v>
      </c>
      <c r="F4" s="151">
        <v>0</v>
      </c>
      <c r="G4" s="151">
        <v>0</v>
      </c>
      <c r="H4" s="151">
        <v>0</v>
      </c>
      <c r="I4" s="152">
        <v>0.22</v>
      </c>
      <c r="J4" s="151">
        <v>0</v>
      </c>
      <c r="K4" s="154">
        <v>0</v>
      </c>
      <c r="L4" s="153">
        <v>0</v>
      </c>
      <c r="M4" s="153">
        <v>0</v>
      </c>
      <c r="N4" s="152">
        <v>0</v>
      </c>
      <c r="O4" s="151">
        <v>0</v>
      </c>
      <c r="P4" s="151">
        <v>0.99099999999999999</v>
      </c>
      <c r="Q4" s="938"/>
      <c r="R4" s="938"/>
      <c r="S4" s="938"/>
      <c r="T4" s="938"/>
      <c r="U4" s="938"/>
    </row>
    <row r="5" spans="2:21">
      <c r="B5" s="27">
        <v>17064</v>
      </c>
      <c r="C5" s="189" t="s">
        <v>2371</v>
      </c>
      <c r="D5" s="27">
        <v>0.02</v>
      </c>
      <c r="E5" s="152">
        <v>7.5600000000000001E-2</v>
      </c>
      <c r="F5" s="151">
        <v>2.0199999999999997E-3</v>
      </c>
      <c r="G5" s="151">
        <v>1.2800000000000001E-3</v>
      </c>
      <c r="H5" s="151">
        <v>1.4019999999999999E-2</v>
      </c>
      <c r="I5" s="152">
        <v>4.8000000000000001E-2</v>
      </c>
      <c r="J5" s="151">
        <v>1.4599999999999999E-3</v>
      </c>
      <c r="K5" s="154">
        <v>0</v>
      </c>
      <c r="L5" s="153">
        <v>3.9999999999999998E-6</v>
      </c>
      <c r="M5" s="153">
        <v>2.3999999999999997E-5</v>
      </c>
      <c r="N5" s="152">
        <v>0</v>
      </c>
      <c r="O5" s="151">
        <v>0</v>
      </c>
      <c r="P5" s="151">
        <v>0</v>
      </c>
      <c r="Q5" s="938"/>
      <c r="R5" s="938"/>
      <c r="S5" s="938"/>
      <c r="T5" s="938"/>
      <c r="U5" s="938"/>
    </row>
    <row r="6" spans="2:21">
      <c r="B6" s="27">
        <v>14018</v>
      </c>
      <c r="C6" s="189" t="s">
        <v>637</v>
      </c>
      <c r="D6" s="27">
        <v>6</v>
      </c>
      <c r="E6" s="152">
        <v>45.78</v>
      </c>
      <c r="F6" s="151">
        <v>0.03</v>
      </c>
      <c r="G6" s="151">
        <v>4.9800000000000004</v>
      </c>
      <c r="H6" s="151">
        <v>1.2000000000000002E-2</v>
      </c>
      <c r="I6" s="152">
        <v>0.84</v>
      </c>
      <c r="J6" s="151">
        <v>2.4000000000000004E-2</v>
      </c>
      <c r="K6" s="154">
        <v>47.4</v>
      </c>
      <c r="L6" s="153">
        <v>0</v>
      </c>
      <c r="M6" s="153">
        <v>1.8E-3</v>
      </c>
      <c r="N6" s="152">
        <v>0</v>
      </c>
      <c r="O6" s="151">
        <v>0</v>
      </c>
      <c r="P6" s="151">
        <v>0</v>
      </c>
      <c r="Q6" s="938"/>
      <c r="R6" s="938"/>
      <c r="S6" s="938"/>
      <c r="T6" s="938"/>
      <c r="U6" s="938"/>
    </row>
    <row r="7" spans="2:21">
      <c r="B7" s="27">
        <v>1015</v>
      </c>
      <c r="C7" s="189" t="s">
        <v>636</v>
      </c>
      <c r="D7" s="27">
        <v>6.75</v>
      </c>
      <c r="E7" s="152">
        <v>24.84</v>
      </c>
      <c r="F7" s="151">
        <v>0.54</v>
      </c>
      <c r="G7" s="151">
        <v>0.11474999999999999</v>
      </c>
      <c r="H7" s="151">
        <v>5.1232500000000005</v>
      </c>
      <c r="I7" s="152">
        <v>1.5525</v>
      </c>
      <c r="J7" s="151">
        <v>4.0500000000000001E-2</v>
      </c>
      <c r="K7" s="154">
        <v>0</v>
      </c>
      <c r="L7" s="153">
        <v>8.7749999999999998E-3</v>
      </c>
      <c r="M7" s="153">
        <v>2.7000000000000001E-3</v>
      </c>
      <c r="N7" s="152">
        <v>0</v>
      </c>
      <c r="O7" s="151">
        <v>0.16875000000000001</v>
      </c>
      <c r="P7" s="151">
        <v>0</v>
      </c>
      <c r="Q7" s="938"/>
      <c r="R7" s="938"/>
      <c r="S7" s="938"/>
      <c r="T7" s="938"/>
      <c r="U7" s="938"/>
    </row>
    <row r="8" spans="2:21">
      <c r="B8" s="27">
        <v>13003</v>
      </c>
      <c r="C8" s="189" t="s">
        <v>621</v>
      </c>
      <c r="D8" s="27">
        <v>50</v>
      </c>
      <c r="E8" s="152">
        <v>33.5</v>
      </c>
      <c r="F8" s="151">
        <v>1.65</v>
      </c>
      <c r="G8" s="151">
        <v>1.9</v>
      </c>
      <c r="H8" s="151">
        <v>2.4</v>
      </c>
      <c r="I8" s="152">
        <v>55</v>
      </c>
      <c r="J8" s="151">
        <v>0.01</v>
      </c>
      <c r="K8" s="154">
        <v>19</v>
      </c>
      <c r="L8" s="153">
        <v>0.02</v>
      </c>
      <c r="M8" s="153">
        <v>7.4999999999999997E-2</v>
      </c>
      <c r="N8" s="152">
        <v>0.5</v>
      </c>
      <c r="O8" s="151">
        <v>0</v>
      </c>
      <c r="P8" s="151">
        <v>0.05</v>
      </c>
      <c r="Q8" s="938"/>
      <c r="R8" s="938"/>
      <c r="S8" s="938"/>
      <c r="T8" s="938"/>
      <c r="U8" s="938"/>
    </row>
    <row r="9" spans="2:21">
      <c r="B9" s="27">
        <v>17012</v>
      </c>
      <c r="C9" s="189" t="s">
        <v>0</v>
      </c>
      <c r="D9" s="27">
        <v>0.125</v>
      </c>
      <c r="E9" s="152">
        <v>0</v>
      </c>
      <c r="F9" s="151">
        <v>0</v>
      </c>
      <c r="G9" s="151">
        <v>0</v>
      </c>
      <c r="H9" s="151">
        <v>0</v>
      </c>
      <c r="I9" s="152">
        <v>2.75E-2</v>
      </c>
      <c r="J9" s="151">
        <v>0</v>
      </c>
      <c r="K9" s="154">
        <v>0</v>
      </c>
      <c r="L9" s="153">
        <v>0</v>
      </c>
      <c r="M9" s="153">
        <v>0</v>
      </c>
      <c r="N9" s="152">
        <v>0</v>
      </c>
      <c r="O9" s="151">
        <v>0</v>
      </c>
      <c r="P9" s="151">
        <v>0.123875</v>
      </c>
      <c r="Q9" s="938"/>
      <c r="R9" s="938"/>
      <c r="S9" s="938"/>
      <c r="T9" s="938"/>
      <c r="U9" s="938"/>
    </row>
    <row r="10" spans="2:21">
      <c r="B10" s="27">
        <v>6214</v>
      </c>
      <c r="C10" s="189" t="s">
        <v>2370</v>
      </c>
      <c r="D10" s="27">
        <v>50</v>
      </c>
      <c r="E10" s="152">
        <v>18.5</v>
      </c>
      <c r="F10" s="151">
        <v>0.3</v>
      </c>
      <c r="G10" s="151">
        <v>0.05</v>
      </c>
      <c r="H10" s="151">
        <v>4.5</v>
      </c>
      <c r="I10" s="152">
        <v>13.5</v>
      </c>
      <c r="J10" s="151">
        <v>0.1</v>
      </c>
      <c r="K10" s="154">
        <v>340</v>
      </c>
      <c r="L10" s="153">
        <v>0.02</v>
      </c>
      <c r="M10" s="153">
        <v>0.02</v>
      </c>
      <c r="N10" s="152">
        <v>2</v>
      </c>
      <c r="O10" s="151">
        <v>1.25</v>
      </c>
      <c r="P10" s="151">
        <v>0.05</v>
      </c>
      <c r="Q10" s="938"/>
      <c r="R10" s="938"/>
      <c r="S10" s="938"/>
      <c r="T10" s="938"/>
      <c r="U10" s="938"/>
    </row>
    <row r="11" spans="2:21">
      <c r="B11" s="27">
        <v>14017</v>
      </c>
      <c r="C11" s="189" t="s">
        <v>1173</v>
      </c>
      <c r="D11" s="27">
        <v>5</v>
      </c>
      <c r="E11" s="152">
        <v>37.25</v>
      </c>
      <c r="F11" s="151">
        <v>0.03</v>
      </c>
      <c r="G11" s="151">
        <v>4.05</v>
      </c>
      <c r="H11" s="151">
        <v>0.01</v>
      </c>
      <c r="I11" s="152">
        <v>0.75</v>
      </c>
      <c r="J11" s="151">
        <v>5.0000000000000001E-3</v>
      </c>
      <c r="K11" s="154">
        <v>25.5</v>
      </c>
      <c r="L11" s="153">
        <v>5.0000000000000001E-4</v>
      </c>
      <c r="M11" s="153">
        <v>1.5E-3</v>
      </c>
      <c r="N11" s="152">
        <v>0</v>
      </c>
      <c r="O11" s="151">
        <v>0</v>
      </c>
      <c r="P11" s="151">
        <v>9.5000000000000001E-2</v>
      </c>
      <c r="Q11" s="938"/>
      <c r="R11" s="938"/>
      <c r="S11" s="938"/>
      <c r="T11" s="938"/>
      <c r="U11" s="938"/>
    </row>
    <row r="12" spans="2:21">
      <c r="B12" s="27">
        <v>3003</v>
      </c>
      <c r="C12" s="189" t="s">
        <v>355</v>
      </c>
      <c r="D12" s="27">
        <v>2</v>
      </c>
      <c r="E12" s="152">
        <v>7.68</v>
      </c>
      <c r="F12" s="151">
        <v>0</v>
      </c>
      <c r="G12" s="151">
        <v>0</v>
      </c>
      <c r="H12" s="151">
        <v>1.984</v>
      </c>
      <c r="I12" s="152">
        <v>0.02</v>
      </c>
      <c r="J12" s="151">
        <v>0</v>
      </c>
      <c r="K12" s="154">
        <v>0</v>
      </c>
      <c r="L12" s="153">
        <v>0</v>
      </c>
      <c r="M12" s="153">
        <v>0</v>
      </c>
      <c r="N12" s="152">
        <v>0</v>
      </c>
      <c r="O12" s="151">
        <v>0</v>
      </c>
      <c r="P12" s="151">
        <v>0</v>
      </c>
      <c r="Q12" s="938"/>
      <c r="R12" s="938"/>
      <c r="S12" s="938"/>
      <c r="T12" s="938"/>
      <c r="U12" s="938"/>
    </row>
    <row r="13" spans="2:21">
      <c r="B13" s="40">
        <v>6239</v>
      </c>
      <c r="C13" s="282" t="s">
        <v>627</v>
      </c>
      <c r="D13" s="40">
        <v>3</v>
      </c>
      <c r="E13" s="156">
        <v>1.32</v>
      </c>
      <c r="F13" s="155">
        <v>0.11100000000000002</v>
      </c>
      <c r="G13" s="155">
        <v>2.0999999999999998E-2</v>
      </c>
      <c r="H13" s="155">
        <v>0.24599999999999997</v>
      </c>
      <c r="I13" s="156">
        <v>8.6999999999999993</v>
      </c>
      <c r="J13" s="155">
        <v>0.22500000000000001</v>
      </c>
      <c r="K13" s="158">
        <v>18.600000000000001</v>
      </c>
      <c r="L13" s="157">
        <v>3.5999999999999999E-3</v>
      </c>
      <c r="M13" s="157">
        <v>7.1999999999999998E-3</v>
      </c>
      <c r="N13" s="156">
        <v>3.6</v>
      </c>
      <c r="O13" s="155">
        <v>0.20399999999999999</v>
      </c>
      <c r="P13" s="155">
        <v>0</v>
      </c>
      <c r="Q13" s="947"/>
      <c r="R13" s="947"/>
      <c r="S13" s="947"/>
      <c r="T13" s="947"/>
      <c r="U13" s="947"/>
    </row>
    <row r="14" spans="2:21">
      <c r="B14" s="170"/>
      <c r="C14" s="660" t="s">
        <v>64</v>
      </c>
      <c r="D14" s="10">
        <v>193.89499999999998</v>
      </c>
      <c r="E14" s="210">
        <v>222.84559999999999</v>
      </c>
      <c r="F14" s="209">
        <v>14.98302</v>
      </c>
      <c r="G14" s="209">
        <v>11.25703</v>
      </c>
      <c r="H14" s="209">
        <v>14.35927</v>
      </c>
      <c r="I14" s="210">
        <v>103.05799999999999</v>
      </c>
      <c r="J14" s="209">
        <v>0.54596</v>
      </c>
      <c r="K14" s="212">
        <v>456.8</v>
      </c>
      <c r="L14" s="211">
        <v>0.12287900000000003</v>
      </c>
      <c r="M14" s="211">
        <v>0.17822399999999999</v>
      </c>
      <c r="N14" s="210">
        <v>6.1</v>
      </c>
      <c r="O14" s="209">
        <v>1.6227499999999999</v>
      </c>
      <c r="P14" s="209">
        <v>1.5198750000000001</v>
      </c>
      <c r="Q14" s="10">
        <v>0</v>
      </c>
      <c r="R14" s="10">
        <v>2</v>
      </c>
      <c r="S14" s="10">
        <v>1</v>
      </c>
      <c r="T14" s="10">
        <v>0</v>
      </c>
      <c r="U14" s="10">
        <v>0</v>
      </c>
    </row>
    <row r="15" spans="2:21">
      <c r="D15" s="14"/>
      <c r="E15" s="14"/>
      <c r="F15" s="14"/>
      <c r="G15" s="14"/>
    </row>
    <row r="16" spans="2:21">
      <c r="C16" s="10"/>
      <c r="D16" s="17"/>
      <c r="E16" s="18"/>
      <c r="F16" s="17"/>
      <c r="G16" s="18"/>
      <c r="H16" s="11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3:16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</sheetData>
  <mergeCells count="1">
    <mergeCell ref="Q3:U13"/>
  </mergeCells>
  <phoneticPr fontId="1"/>
  <pageMargins left="0.7" right="0.7" top="0.75" bottom="0.75" header="0.3" footer="0.3"/>
  <pageSetup paperSize="9" scale="79" orientation="landscape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8.8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617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10205</v>
      </c>
      <c r="C3" s="446" t="s">
        <v>1057</v>
      </c>
      <c r="D3" s="264">
        <v>70</v>
      </c>
      <c r="E3" s="210">
        <v>53.9</v>
      </c>
      <c r="F3" s="209">
        <v>12.32</v>
      </c>
      <c r="G3" s="209">
        <v>0.14000000000000001</v>
      </c>
      <c r="H3" s="209">
        <v>7.0000000000000007E-2</v>
      </c>
      <c r="I3" s="210">
        <v>22.4</v>
      </c>
      <c r="J3" s="209">
        <v>0.14000000000000001</v>
      </c>
      <c r="K3" s="212">
        <v>6.3</v>
      </c>
      <c r="L3" s="211">
        <v>7.0000000000000007E-2</v>
      </c>
      <c r="M3" s="211">
        <v>7.0000000000000007E-2</v>
      </c>
      <c r="N3" s="210">
        <v>0</v>
      </c>
      <c r="O3" s="209">
        <v>0</v>
      </c>
      <c r="P3" s="209">
        <v>0.21</v>
      </c>
      <c r="Q3" s="938"/>
      <c r="R3" s="938"/>
      <c r="S3" s="938"/>
      <c r="T3" s="938"/>
      <c r="U3" s="938"/>
    </row>
    <row r="4" spans="2:21">
      <c r="B4" s="10">
        <v>17012</v>
      </c>
      <c r="C4" s="243" t="s">
        <v>353</v>
      </c>
      <c r="D4" s="10">
        <v>1</v>
      </c>
      <c r="E4" s="210">
        <v>0</v>
      </c>
      <c r="F4" s="209">
        <v>0</v>
      </c>
      <c r="G4" s="209">
        <v>0</v>
      </c>
      <c r="H4" s="209">
        <v>0</v>
      </c>
      <c r="I4" s="210">
        <v>0.22</v>
      </c>
      <c r="J4" s="209">
        <v>0</v>
      </c>
      <c r="K4" s="212">
        <v>0</v>
      </c>
      <c r="L4" s="211">
        <v>0</v>
      </c>
      <c r="M4" s="211">
        <v>0</v>
      </c>
      <c r="N4" s="210">
        <v>0</v>
      </c>
      <c r="O4" s="209">
        <v>0</v>
      </c>
      <c r="P4" s="209">
        <v>0.99099999999999999</v>
      </c>
      <c r="Q4" s="938"/>
      <c r="R4" s="938"/>
      <c r="S4" s="938"/>
      <c r="T4" s="938"/>
      <c r="U4" s="938"/>
    </row>
    <row r="5" spans="2:21">
      <c r="B5" s="10">
        <v>17063</v>
      </c>
      <c r="C5" s="446" t="s">
        <v>2372</v>
      </c>
      <c r="D5" s="10">
        <v>1E-3</v>
      </c>
      <c r="E5" s="210">
        <v>3.64E-3</v>
      </c>
      <c r="F5" s="209">
        <v>1.0999999999999999E-4</v>
      </c>
      <c r="G5" s="209">
        <v>6.0000000000000002E-5</v>
      </c>
      <c r="H5" s="209">
        <v>6.6599999999999993E-4</v>
      </c>
      <c r="I5" s="210">
        <v>4.1000000000000003E-3</v>
      </c>
      <c r="J5" s="209">
        <v>2.0000000000000001E-4</v>
      </c>
      <c r="K5" s="212">
        <v>1.4999999999999999E-4</v>
      </c>
      <c r="L5" s="211">
        <v>9.9999999999999995E-7</v>
      </c>
      <c r="M5" s="211">
        <v>2.3999999999999999E-6</v>
      </c>
      <c r="N5" s="210">
        <v>0</v>
      </c>
      <c r="O5" s="209">
        <v>0</v>
      </c>
      <c r="P5" s="209">
        <v>1.9999999999999999E-6</v>
      </c>
      <c r="Q5" s="938"/>
      <c r="R5" s="938"/>
      <c r="S5" s="938"/>
      <c r="T5" s="938"/>
      <c r="U5" s="938"/>
    </row>
    <row r="6" spans="2:21">
      <c r="B6" s="10">
        <v>1015</v>
      </c>
      <c r="C6" s="446" t="s">
        <v>636</v>
      </c>
      <c r="D6" s="10">
        <v>5</v>
      </c>
      <c r="E6" s="210">
        <v>18.399999999999999</v>
      </c>
      <c r="F6" s="209">
        <v>0.4</v>
      </c>
      <c r="G6" s="209">
        <v>8.5000000000000006E-2</v>
      </c>
      <c r="H6" s="209">
        <v>3.7949999999999999</v>
      </c>
      <c r="I6" s="210">
        <v>1.1499999999999999</v>
      </c>
      <c r="J6" s="209">
        <v>0.03</v>
      </c>
      <c r="K6" s="212">
        <v>0</v>
      </c>
      <c r="L6" s="211">
        <v>6.5000000000000006E-3</v>
      </c>
      <c r="M6" s="211">
        <v>2E-3</v>
      </c>
      <c r="N6" s="210">
        <v>0</v>
      </c>
      <c r="O6" s="209">
        <v>0.125</v>
      </c>
      <c r="P6" s="209">
        <v>0</v>
      </c>
      <c r="Q6" s="938"/>
      <c r="R6" s="938"/>
      <c r="S6" s="938"/>
      <c r="T6" s="938"/>
      <c r="U6" s="938"/>
    </row>
    <row r="7" spans="2:21">
      <c r="B7" s="10">
        <v>14006</v>
      </c>
      <c r="C7" s="446" t="s">
        <v>620</v>
      </c>
      <c r="D7" s="10">
        <v>6</v>
      </c>
      <c r="E7" s="210">
        <v>55.26</v>
      </c>
      <c r="F7" s="209">
        <v>0</v>
      </c>
      <c r="G7" s="209">
        <v>6</v>
      </c>
      <c r="H7" s="209">
        <v>0</v>
      </c>
      <c r="I7" s="210">
        <v>0</v>
      </c>
      <c r="J7" s="209">
        <v>0</v>
      </c>
      <c r="K7" s="212">
        <v>0</v>
      </c>
      <c r="L7" s="211">
        <v>0</v>
      </c>
      <c r="M7" s="211">
        <v>0</v>
      </c>
      <c r="N7" s="210">
        <v>0</v>
      </c>
      <c r="O7" s="209">
        <v>0</v>
      </c>
      <c r="P7" s="209">
        <v>0</v>
      </c>
      <c r="Q7" s="938"/>
      <c r="R7" s="938"/>
      <c r="S7" s="938"/>
      <c r="T7" s="938"/>
      <c r="U7" s="938"/>
    </row>
    <row r="8" spans="2:21">
      <c r="B8" s="10">
        <v>11176</v>
      </c>
      <c r="C8" s="446" t="s">
        <v>1227</v>
      </c>
      <c r="D8" s="10">
        <v>6.5</v>
      </c>
      <c r="E8" s="210">
        <v>12.74</v>
      </c>
      <c r="F8" s="209">
        <v>1.0725</v>
      </c>
      <c r="G8" s="209">
        <v>0.90350000000000008</v>
      </c>
      <c r="H8" s="209">
        <v>8.4500000000000006E-2</v>
      </c>
      <c r="I8" s="210">
        <v>0.65</v>
      </c>
      <c r="J8" s="209">
        <v>3.2500000000000001E-2</v>
      </c>
      <c r="K8" s="212">
        <v>0</v>
      </c>
      <c r="L8" s="211">
        <v>3.9E-2</v>
      </c>
      <c r="M8" s="211">
        <v>7.8000000000000005E-3</v>
      </c>
      <c r="N8" s="210">
        <v>3.25</v>
      </c>
      <c r="O8" s="209">
        <v>0</v>
      </c>
      <c r="P8" s="209">
        <v>0.16250000000000001</v>
      </c>
      <c r="Q8" s="938"/>
      <c r="R8" s="938"/>
      <c r="S8" s="938"/>
      <c r="T8" s="938"/>
      <c r="U8" s="938"/>
    </row>
    <row r="9" spans="2:21">
      <c r="B9" s="10">
        <v>7155</v>
      </c>
      <c r="C9" s="446" t="s">
        <v>616</v>
      </c>
      <c r="D9" s="10">
        <v>7.5</v>
      </c>
      <c r="E9" s="210">
        <v>4.05</v>
      </c>
      <c r="F9" s="209">
        <v>6.7500000000000004E-2</v>
      </c>
      <c r="G9" s="209">
        <v>5.2499999999999998E-2</v>
      </c>
      <c r="H9" s="209">
        <v>0.9375</v>
      </c>
      <c r="I9" s="210">
        <v>5.0250000000000004</v>
      </c>
      <c r="J9" s="209">
        <v>1.4999999999999999E-2</v>
      </c>
      <c r="K9" s="212">
        <v>0.15</v>
      </c>
      <c r="L9" s="211">
        <v>5.2500000000000003E-3</v>
      </c>
      <c r="M9" s="211">
        <v>5.2500000000000003E-3</v>
      </c>
      <c r="N9" s="210">
        <v>7.5</v>
      </c>
      <c r="O9" s="209">
        <v>0.36749999999999999</v>
      </c>
      <c r="P9" s="209">
        <v>0</v>
      </c>
      <c r="Q9" s="938"/>
      <c r="R9" s="938"/>
      <c r="S9" s="938"/>
      <c r="T9" s="938"/>
      <c r="U9" s="938"/>
    </row>
    <row r="10" spans="2:21">
      <c r="B10" s="10">
        <v>6239</v>
      </c>
      <c r="C10" s="446" t="s">
        <v>627</v>
      </c>
      <c r="D10" s="10">
        <v>3</v>
      </c>
      <c r="E10" s="210">
        <v>1.32</v>
      </c>
      <c r="F10" s="209">
        <v>0.11100000000000002</v>
      </c>
      <c r="G10" s="209">
        <v>2.0999999999999998E-2</v>
      </c>
      <c r="H10" s="209">
        <v>0.24599999999999997</v>
      </c>
      <c r="I10" s="210">
        <v>8.6999999999999993</v>
      </c>
      <c r="J10" s="209">
        <v>0.22500000000000001</v>
      </c>
      <c r="K10" s="212">
        <v>18.600000000000001</v>
      </c>
      <c r="L10" s="211">
        <v>3.5999999999999999E-3</v>
      </c>
      <c r="M10" s="211">
        <v>7.1999999999999998E-3</v>
      </c>
      <c r="N10" s="210">
        <v>3.6</v>
      </c>
      <c r="O10" s="209">
        <v>0.20399999999999999</v>
      </c>
      <c r="P10" s="209">
        <v>0</v>
      </c>
      <c r="Q10" s="938"/>
      <c r="R10" s="938"/>
      <c r="S10" s="938"/>
      <c r="T10" s="938"/>
      <c r="U10" s="938"/>
    </row>
    <row r="11" spans="2:21">
      <c r="B11" s="10">
        <v>6153</v>
      </c>
      <c r="C11" s="446" t="s">
        <v>628</v>
      </c>
      <c r="D11" s="10">
        <v>5</v>
      </c>
      <c r="E11" s="210">
        <v>1.85</v>
      </c>
      <c r="F11" s="209">
        <v>0.05</v>
      </c>
      <c r="G11" s="209">
        <v>5.0000000000000001E-3</v>
      </c>
      <c r="H11" s="209">
        <v>0.44</v>
      </c>
      <c r="I11" s="210">
        <v>1.05</v>
      </c>
      <c r="J11" s="209">
        <v>0.01</v>
      </c>
      <c r="K11" s="212">
        <v>0</v>
      </c>
      <c r="L11" s="211">
        <v>1.5E-3</v>
      </c>
      <c r="M11" s="211">
        <v>5.0000000000000001E-4</v>
      </c>
      <c r="N11" s="210">
        <v>0.4</v>
      </c>
      <c r="O11" s="209">
        <v>0.08</v>
      </c>
      <c r="P11" s="209">
        <v>0</v>
      </c>
      <c r="Q11" s="938"/>
      <c r="R11" s="938"/>
      <c r="S11" s="938"/>
      <c r="T11" s="938"/>
      <c r="U11" s="938"/>
    </row>
    <row r="12" spans="2:21">
      <c r="B12" s="10">
        <v>8031</v>
      </c>
      <c r="C12" s="446" t="s">
        <v>1226</v>
      </c>
      <c r="D12" s="10">
        <v>9</v>
      </c>
      <c r="E12" s="210">
        <v>0.99</v>
      </c>
      <c r="F12" s="209">
        <v>0.26099999999999995</v>
      </c>
      <c r="G12" s="209">
        <v>2.6999999999999996E-2</v>
      </c>
      <c r="H12" s="209">
        <v>0.18900000000000003</v>
      </c>
      <c r="I12" s="210">
        <v>0.27</v>
      </c>
      <c r="J12" s="209">
        <v>2.6999999999999996E-2</v>
      </c>
      <c r="K12" s="212">
        <v>0</v>
      </c>
      <c r="L12" s="211">
        <v>5.4000000000000003E-3</v>
      </c>
      <c r="M12" s="211">
        <v>2.6099999999999998E-2</v>
      </c>
      <c r="N12" s="210">
        <v>0.09</v>
      </c>
      <c r="O12" s="209">
        <v>0.18</v>
      </c>
      <c r="P12" s="209">
        <v>0</v>
      </c>
      <c r="Q12" s="938"/>
      <c r="R12" s="938"/>
      <c r="S12" s="938"/>
      <c r="T12" s="938"/>
      <c r="U12" s="938"/>
    </row>
    <row r="13" spans="2:21">
      <c r="B13" s="10">
        <v>14018</v>
      </c>
      <c r="C13" s="446" t="s">
        <v>637</v>
      </c>
      <c r="D13" s="10">
        <v>2.5</v>
      </c>
      <c r="E13" s="210">
        <v>19.074999999999999</v>
      </c>
      <c r="F13" s="209">
        <v>1.2500000000000001E-2</v>
      </c>
      <c r="G13" s="209">
        <v>2.0750000000000002</v>
      </c>
      <c r="H13" s="209">
        <v>5.0000000000000001E-3</v>
      </c>
      <c r="I13" s="210">
        <v>0.35</v>
      </c>
      <c r="J13" s="209">
        <v>0.01</v>
      </c>
      <c r="K13" s="212">
        <v>19.75</v>
      </c>
      <c r="L13" s="211">
        <v>0</v>
      </c>
      <c r="M13" s="211">
        <v>7.5000000000000002E-4</v>
      </c>
      <c r="N13" s="210">
        <v>0</v>
      </c>
      <c r="O13" s="209">
        <v>0</v>
      </c>
      <c r="P13" s="209">
        <v>0</v>
      </c>
      <c r="Q13" s="938"/>
      <c r="R13" s="938"/>
      <c r="S13" s="938"/>
      <c r="T13" s="938"/>
      <c r="U13" s="938"/>
    </row>
    <row r="14" spans="2:21">
      <c r="B14" s="10">
        <v>1015</v>
      </c>
      <c r="C14" s="446" t="s">
        <v>17</v>
      </c>
      <c r="D14" s="10">
        <v>2.5</v>
      </c>
      <c r="E14" s="210">
        <v>9.1999999999999993</v>
      </c>
      <c r="F14" s="209">
        <v>0.2</v>
      </c>
      <c r="G14" s="209">
        <v>4.2500000000000003E-2</v>
      </c>
      <c r="H14" s="209">
        <v>1.8975</v>
      </c>
      <c r="I14" s="210">
        <v>0.57499999999999996</v>
      </c>
      <c r="J14" s="209">
        <v>1.4999999999999999E-2</v>
      </c>
      <c r="K14" s="212">
        <v>0</v>
      </c>
      <c r="L14" s="211">
        <v>3.2500000000000003E-3</v>
      </c>
      <c r="M14" s="211">
        <v>1E-3</v>
      </c>
      <c r="N14" s="210">
        <v>0</v>
      </c>
      <c r="O14" s="209">
        <v>6.25E-2</v>
      </c>
      <c r="P14" s="209">
        <v>0</v>
      </c>
      <c r="Q14" s="938"/>
      <c r="R14" s="938"/>
      <c r="S14" s="938"/>
      <c r="T14" s="938"/>
      <c r="U14" s="938"/>
    </row>
    <row r="15" spans="2:21">
      <c r="B15" s="10">
        <v>16010</v>
      </c>
      <c r="C15" s="446" t="s">
        <v>56</v>
      </c>
      <c r="D15" s="10">
        <v>7.5</v>
      </c>
      <c r="E15" s="210">
        <v>5.4749999999999996</v>
      </c>
      <c r="F15" s="209">
        <v>7.4999999999999997E-3</v>
      </c>
      <c r="G15" s="209">
        <v>0</v>
      </c>
      <c r="H15" s="209">
        <v>0.15</v>
      </c>
      <c r="I15" s="210">
        <v>0.6</v>
      </c>
      <c r="J15" s="209">
        <v>2.2499999999999999E-2</v>
      </c>
      <c r="K15" s="212">
        <v>0</v>
      </c>
      <c r="L15" s="211">
        <v>0</v>
      </c>
      <c r="M15" s="211">
        <v>0</v>
      </c>
      <c r="N15" s="210">
        <v>0</v>
      </c>
      <c r="O15" s="209">
        <v>0</v>
      </c>
      <c r="P15" s="209">
        <v>0</v>
      </c>
      <c r="Q15" s="938"/>
      <c r="R15" s="938"/>
      <c r="S15" s="938"/>
      <c r="T15" s="938"/>
      <c r="U15" s="938"/>
    </row>
    <row r="16" spans="2:21">
      <c r="B16" s="27">
        <v>6185.1</v>
      </c>
      <c r="C16" s="189" t="s">
        <v>1752</v>
      </c>
      <c r="D16" s="27">
        <v>37.5</v>
      </c>
      <c r="E16" s="152">
        <v>6.375</v>
      </c>
      <c r="F16" s="151">
        <v>0.26250000000000001</v>
      </c>
      <c r="G16" s="151">
        <v>3.7499999999999999E-2</v>
      </c>
      <c r="H16" s="151">
        <v>1.5</v>
      </c>
      <c r="I16" s="152">
        <v>2.25</v>
      </c>
      <c r="J16" s="151">
        <v>0.1125</v>
      </c>
      <c r="K16" s="154">
        <v>9.75</v>
      </c>
      <c r="L16" s="153">
        <v>1.4999999999999999E-2</v>
      </c>
      <c r="M16" s="153">
        <v>1.4999999999999999E-2</v>
      </c>
      <c r="N16" s="152">
        <v>2.25</v>
      </c>
      <c r="O16" s="151">
        <v>0.26250000000000001</v>
      </c>
      <c r="P16" s="151">
        <v>0</v>
      </c>
      <c r="Q16" s="938"/>
      <c r="R16" s="938"/>
      <c r="S16" s="938"/>
      <c r="T16" s="938"/>
      <c r="U16" s="938"/>
    </row>
    <row r="17" spans="2:21">
      <c r="B17" s="40">
        <v>17012</v>
      </c>
      <c r="C17" s="687" t="s">
        <v>353</v>
      </c>
      <c r="D17" s="40">
        <v>0.25</v>
      </c>
      <c r="E17" s="156">
        <v>0</v>
      </c>
      <c r="F17" s="155">
        <v>0</v>
      </c>
      <c r="G17" s="155">
        <v>0</v>
      </c>
      <c r="H17" s="155">
        <v>0</v>
      </c>
      <c r="I17" s="156">
        <v>5.5E-2</v>
      </c>
      <c r="J17" s="155">
        <v>0</v>
      </c>
      <c r="K17" s="158">
        <v>0</v>
      </c>
      <c r="L17" s="157">
        <v>0</v>
      </c>
      <c r="M17" s="157">
        <v>0</v>
      </c>
      <c r="N17" s="156">
        <v>0</v>
      </c>
      <c r="O17" s="155">
        <v>0</v>
      </c>
      <c r="P17" s="155">
        <v>0.24775</v>
      </c>
      <c r="Q17" s="947"/>
      <c r="R17" s="947"/>
      <c r="S17" s="947"/>
      <c r="T17" s="947"/>
      <c r="U17" s="947"/>
    </row>
    <row r="18" spans="2:21">
      <c r="B18" s="170"/>
      <c r="C18" s="660" t="s">
        <v>64</v>
      </c>
      <c r="D18" s="10">
        <v>163.251</v>
      </c>
      <c r="E18" s="210">
        <v>188.63863999999998</v>
      </c>
      <c r="F18" s="209">
        <v>14.764609999999999</v>
      </c>
      <c r="G18" s="209">
        <v>9.3890600000000006</v>
      </c>
      <c r="H18" s="209">
        <v>9.3151659999999996</v>
      </c>
      <c r="I18" s="210">
        <v>43.299099999999996</v>
      </c>
      <c r="J18" s="209">
        <v>0.63970000000000005</v>
      </c>
      <c r="K18" s="212">
        <v>54.550150000000002</v>
      </c>
      <c r="L18" s="211">
        <v>0.149501</v>
      </c>
      <c r="M18" s="211">
        <v>0.13560240000000001</v>
      </c>
      <c r="N18" s="210">
        <v>17.09</v>
      </c>
      <c r="O18" s="209">
        <v>1.2814999999999999</v>
      </c>
      <c r="P18" s="209">
        <v>1.6112520000000001</v>
      </c>
      <c r="Q18" s="10">
        <v>0</v>
      </c>
      <c r="R18" s="10">
        <v>2</v>
      </c>
      <c r="S18" s="10">
        <v>0</v>
      </c>
      <c r="T18" s="10">
        <v>0</v>
      </c>
      <c r="U18" s="10">
        <v>0</v>
      </c>
    </row>
    <row r="19" spans="2:21">
      <c r="D19" s="14"/>
      <c r="E19" s="14"/>
      <c r="F19" s="14"/>
      <c r="G19" s="14"/>
    </row>
    <row r="20" spans="2:21">
      <c r="C20" s="10"/>
      <c r="D20" s="17"/>
      <c r="E20" s="18"/>
      <c r="F20" s="17"/>
      <c r="G20" s="18"/>
      <c r="H20" s="11"/>
      <c r="I20" s="12"/>
      <c r="J20" s="12"/>
      <c r="K20" s="12"/>
      <c r="L20" s="12"/>
      <c r="M20" s="12"/>
      <c r="N20" s="12"/>
      <c r="O20" s="12"/>
      <c r="P20" s="12"/>
    </row>
    <row r="21" spans="2:21">
      <c r="C21" s="10"/>
      <c r="D21" s="1"/>
      <c r="E21" s="12"/>
      <c r="F21" s="12"/>
      <c r="G21" s="12"/>
      <c r="H21" s="12"/>
      <c r="I21" s="1"/>
      <c r="J21" s="12"/>
      <c r="K21" s="12"/>
      <c r="L21" s="12"/>
      <c r="M21" s="12"/>
      <c r="N21" s="12"/>
      <c r="O21" s="12"/>
      <c r="P21" s="12"/>
    </row>
    <row r="22" spans="2:21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2:21">
      <c r="C26" s="10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2:21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</sheetData>
  <mergeCells count="1">
    <mergeCell ref="Q3:U17"/>
  </mergeCells>
  <phoneticPr fontId="1"/>
  <pageMargins left="0.7" right="0.7" top="0.75" bottom="0.75" header="0.3" footer="0.3"/>
  <pageSetup paperSize="9" scale="78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zoomScaleNormal="100" workbookViewId="0"/>
  </sheetViews>
  <sheetFormatPr defaultColWidth="8.875" defaultRowHeight="13.5"/>
  <cols>
    <col min="1" max="1" width="3.875" style="478" customWidth="1"/>
    <col min="2" max="2" width="12.5" style="89" customWidth="1"/>
    <col min="3" max="3" width="20.875" style="89" customWidth="1"/>
    <col min="4" max="16" width="11.125" style="89" customWidth="1"/>
    <col min="17" max="21" width="9" style="89" customWidth="1"/>
    <col min="22" max="16384" width="8.875" style="89"/>
  </cols>
  <sheetData>
    <row r="1" spans="1:21" s="114" customFormat="1">
      <c r="A1" s="478"/>
      <c r="B1" s="217" t="s">
        <v>912</v>
      </c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114" customFormat="1">
      <c r="A3" s="478"/>
      <c r="B3" s="144">
        <v>10328</v>
      </c>
      <c r="C3" s="304" t="s">
        <v>54</v>
      </c>
      <c r="D3" s="307">
        <v>10</v>
      </c>
      <c r="E3" s="308">
        <v>8.3000000000000007</v>
      </c>
      <c r="F3" s="309">
        <v>1.87</v>
      </c>
      <c r="G3" s="309">
        <v>0.04</v>
      </c>
      <c r="H3" s="309">
        <v>0.01</v>
      </c>
      <c r="I3" s="308">
        <v>5.6</v>
      </c>
      <c r="J3" s="309">
        <v>0.1</v>
      </c>
      <c r="K3" s="310">
        <v>0.4</v>
      </c>
      <c r="L3" s="311">
        <v>2E-3</v>
      </c>
      <c r="M3" s="311">
        <v>6.0000000000000001E-3</v>
      </c>
      <c r="N3" s="308">
        <v>0.2</v>
      </c>
      <c r="O3" s="307">
        <v>0</v>
      </c>
      <c r="P3" s="309">
        <v>0.06</v>
      </c>
      <c r="Q3" s="959"/>
      <c r="R3" s="959"/>
      <c r="S3" s="959"/>
      <c r="T3" s="959"/>
      <c r="U3" s="959"/>
    </row>
    <row r="4" spans="1:21" s="114" customFormat="1">
      <c r="A4" s="478"/>
      <c r="B4" s="144">
        <v>12014</v>
      </c>
      <c r="C4" s="304" t="s">
        <v>72</v>
      </c>
      <c r="D4" s="307">
        <v>0.5</v>
      </c>
      <c r="E4" s="308">
        <v>0.23499999999999999</v>
      </c>
      <c r="F4" s="309">
        <v>5.2499999999999998E-2</v>
      </c>
      <c r="G4" s="309">
        <v>0</v>
      </c>
      <c r="H4" s="309">
        <v>2E-3</v>
      </c>
      <c r="I4" s="308">
        <v>0.03</v>
      </c>
      <c r="J4" s="309">
        <v>0</v>
      </c>
      <c r="K4" s="310">
        <v>0</v>
      </c>
      <c r="L4" s="311">
        <v>0</v>
      </c>
      <c r="M4" s="311">
        <v>1.9500000000000001E-3</v>
      </c>
      <c r="N4" s="308">
        <v>0</v>
      </c>
      <c r="O4" s="307">
        <v>0</v>
      </c>
      <c r="P4" s="309">
        <v>2.5000000000000001E-3</v>
      </c>
      <c r="Q4" s="960"/>
      <c r="R4" s="960"/>
      <c r="S4" s="960"/>
      <c r="T4" s="960"/>
      <c r="U4" s="960"/>
    </row>
    <row r="5" spans="1:21" s="114" customFormat="1">
      <c r="A5" s="478"/>
      <c r="B5" s="144">
        <v>2034</v>
      </c>
      <c r="C5" s="304" t="s">
        <v>3</v>
      </c>
      <c r="D5" s="307">
        <v>0.25</v>
      </c>
      <c r="E5" s="308">
        <v>0.82499999999999996</v>
      </c>
      <c r="F5" s="309">
        <v>2.5000000000000001E-4</v>
      </c>
      <c r="G5" s="309">
        <v>2.5000000000000001E-4</v>
      </c>
      <c r="H5" s="309">
        <v>0.20399999999999999</v>
      </c>
      <c r="I5" s="308">
        <v>2.5000000000000001E-2</v>
      </c>
      <c r="J5" s="309">
        <v>1.5E-3</v>
      </c>
      <c r="K5" s="310">
        <v>0</v>
      </c>
      <c r="L5" s="311">
        <v>0</v>
      </c>
      <c r="M5" s="311">
        <v>0</v>
      </c>
      <c r="N5" s="308">
        <v>0</v>
      </c>
      <c r="O5" s="307">
        <v>0</v>
      </c>
      <c r="P5" s="309">
        <v>0</v>
      </c>
      <c r="Q5" s="960"/>
      <c r="R5" s="960"/>
      <c r="S5" s="960"/>
      <c r="T5" s="960"/>
      <c r="U5" s="960"/>
    </row>
    <row r="6" spans="1:21" s="114" customFormat="1">
      <c r="A6" s="478"/>
      <c r="B6" s="144">
        <v>17012</v>
      </c>
      <c r="C6" s="304" t="s">
        <v>0</v>
      </c>
      <c r="D6" s="307">
        <v>0.1</v>
      </c>
      <c r="E6" s="308">
        <v>0</v>
      </c>
      <c r="F6" s="309">
        <v>0</v>
      </c>
      <c r="G6" s="309">
        <v>0</v>
      </c>
      <c r="H6" s="309">
        <v>0</v>
      </c>
      <c r="I6" s="308">
        <v>2.2000000000000002E-2</v>
      </c>
      <c r="J6" s="309">
        <v>0</v>
      </c>
      <c r="K6" s="310">
        <v>0</v>
      </c>
      <c r="L6" s="311">
        <v>0</v>
      </c>
      <c r="M6" s="311">
        <v>0</v>
      </c>
      <c r="N6" s="308">
        <v>0</v>
      </c>
      <c r="O6" s="307">
        <v>0</v>
      </c>
      <c r="P6" s="309">
        <v>9.9100000000000008E-2</v>
      </c>
      <c r="Q6" s="960"/>
      <c r="R6" s="960"/>
      <c r="S6" s="960"/>
      <c r="T6" s="960"/>
      <c r="U6" s="960"/>
    </row>
    <row r="7" spans="1:21" s="114" customFormat="1">
      <c r="A7" s="478"/>
      <c r="B7" s="144">
        <v>16001</v>
      </c>
      <c r="C7" s="304" t="s">
        <v>78</v>
      </c>
      <c r="D7" s="307">
        <v>0.6</v>
      </c>
      <c r="E7" s="308">
        <v>0.65399999999999991</v>
      </c>
      <c r="F7" s="309">
        <v>2.3999999999999998E-3</v>
      </c>
      <c r="G7" s="309">
        <v>0</v>
      </c>
      <c r="H7" s="309">
        <v>2.9399999999999999E-2</v>
      </c>
      <c r="I7" s="308">
        <v>1.7999999999999999E-2</v>
      </c>
      <c r="J7" s="309">
        <v>0</v>
      </c>
      <c r="K7" s="310">
        <v>0</v>
      </c>
      <c r="L7" s="311">
        <v>0</v>
      </c>
      <c r="M7" s="311">
        <v>0</v>
      </c>
      <c r="N7" s="308">
        <v>0</v>
      </c>
      <c r="O7" s="307">
        <v>0</v>
      </c>
      <c r="P7" s="309">
        <v>0</v>
      </c>
      <c r="Q7" s="960"/>
      <c r="R7" s="960"/>
      <c r="S7" s="960"/>
      <c r="T7" s="960"/>
      <c r="U7" s="960"/>
    </row>
    <row r="8" spans="1:21" s="114" customFormat="1">
      <c r="A8" s="478"/>
      <c r="B8" s="144">
        <v>1120</v>
      </c>
      <c r="C8" s="304" t="s">
        <v>158</v>
      </c>
      <c r="D8" s="307">
        <v>7.5</v>
      </c>
      <c r="E8" s="308">
        <v>27.675000000000001</v>
      </c>
      <c r="F8" s="309">
        <v>0.47249999999999998</v>
      </c>
      <c r="G8" s="309">
        <v>7.4999999999999997E-2</v>
      </c>
      <c r="H8" s="309">
        <v>6</v>
      </c>
      <c r="I8" s="308">
        <v>0.375</v>
      </c>
      <c r="J8" s="309">
        <v>8.2500000000000004E-2</v>
      </c>
      <c r="K8" s="310">
        <v>0</v>
      </c>
      <c r="L8" s="311">
        <v>2.2499999999999998E-3</v>
      </c>
      <c r="M8" s="311">
        <v>7.5000000000000002E-4</v>
      </c>
      <c r="N8" s="308">
        <v>0</v>
      </c>
      <c r="O8" s="312">
        <v>3.7499999999999999E-2</v>
      </c>
      <c r="P8" s="309">
        <v>0</v>
      </c>
      <c r="Q8" s="960"/>
      <c r="R8" s="960"/>
      <c r="S8" s="960"/>
      <c r="T8" s="960"/>
      <c r="U8" s="960"/>
    </row>
    <row r="9" spans="1:21" s="114" customFormat="1">
      <c r="A9" s="478"/>
      <c r="B9" s="144">
        <v>6084</v>
      </c>
      <c r="C9" s="304" t="s">
        <v>161</v>
      </c>
      <c r="D9" s="307">
        <v>2.5</v>
      </c>
      <c r="E9" s="308">
        <v>1.625</v>
      </c>
      <c r="F9" s="309">
        <v>4.4999999999999998E-2</v>
      </c>
      <c r="G9" s="309">
        <v>2.5000000000000001E-3</v>
      </c>
      <c r="H9" s="309">
        <v>0.38500000000000001</v>
      </c>
      <c r="I9" s="308">
        <v>1.1499999999999999</v>
      </c>
      <c r="J9" s="309">
        <v>1.7500000000000002E-2</v>
      </c>
      <c r="K9" s="310">
        <v>0</v>
      </c>
      <c r="L9" s="311">
        <v>1.25E-3</v>
      </c>
      <c r="M9" s="311">
        <v>1E-3</v>
      </c>
      <c r="N9" s="308">
        <v>7.4999999999999997E-2</v>
      </c>
      <c r="O9" s="312">
        <v>0.14249999999999999</v>
      </c>
      <c r="P9" s="309">
        <v>0</v>
      </c>
      <c r="Q9" s="960"/>
      <c r="R9" s="960"/>
      <c r="S9" s="960"/>
      <c r="T9" s="960"/>
      <c r="U9" s="960"/>
    </row>
    <row r="10" spans="1:21" s="114" customFormat="1">
      <c r="A10" s="478"/>
      <c r="B10" s="144">
        <v>6214</v>
      </c>
      <c r="C10" s="304" t="s">
        <v>2222</v>
      </c>
      <c r="D10" s="307">
        <v>2.5</v>
      </c>
      <c r="E10" s="308">
        <v>0.92500000000000004</v>
      </c>
      <c r="F10" s="309">
        <v>1.4999999999999999E-2</v>
      </c>
      <c r="G10" s="309">
        <v>2.5000000000000001E-3</v>
      </c>
      <c r="H10" s="309">
        <v>0.22500000000000001</v>
      </c>
      <c r="I10" s="308">
        <v>0.67500000000000004</v>
      </c>
      <c r="J10" s="309">
        <v>5.0000000000000001E-3</v>
      </c>
      <c r="K10" s="310">
        <v>17</v>
      </c>
      <c r="L10" s="311">
        <v>1E-3</v>
      </c>
      <c r="M10" s="311">
        <v>1E-3</v>
      </c>
      <c r="N10" s="308">
        <v>0.1</v>
      </c>
      <c r="O10" s="312">
        <v>6.25E-2</v>
      </c>
      <c r="P10" s="309">
        <v>2.5000000000000001E-3</v>
      </c>
      <c r="Q10" s="960"/>
      <c r="R10" s="960"/>
      <c r="S10" s="960"/>
      <c r="T10" s="960"/>
      <c r="U10" s="960"/>
    </row>
    <row r="11" spans="1:21" s="114" customFormat="1">
      <c r="A11" s="478"/>
      <c r="B11" s="144">
        <v>6278</v>
      </c>
      <c r="C11" s="304" t="s">
        <v>181</v>
      </c>
      <c r="D11" s="307">
        <v>2</v>
      </c>
      <c r="E11" s="308">
        <v>0.26</v>
      </c>
      <c r="F11" s="309">
        <v>1.8000000000000002E-2</v>
      </c>
      <c r="G11" s="309">
        <v>2E-3</v>
      </c>
      <c r="H11" s="309">
        <v>5.7999999999999996E-2</v>
      </c>
      <c r="I11" s="308">
        <v>0.94</v>
      </c>
      <c r="J11" s="309">
        <v>1.8000000000000002E-2</v>
      </c>
      <c r="K11" s="310">
        <v>5.4</v>
      </c>
      <c r="L11" s="311">
        <v>8.0000000000000004E-4</v>
      </c>
      <c r="M11" s="311">
        <v>2.8000000000000004E-3</v>
      </c>
      <c r="N11" s="308">
        <v>0.26</v>
      </c>
      <c r="O11" s="312">
        <v>4.5999999999999999E-2</v>
      </c>
      <c r="P11" s="309">
        <v>0</v>
      </c>
      <c r="Q11" s="960"/>
      <c r="R11" s="960"/>
      <c r="S11" s="960"/>
      <c r="T11" s="960"/>
      <c r="U11" s="960"/>
    </row>
    <row r="12" spans="1:21" s="114" customFormat="1">
      <c r="A12" s="478"/>
      <c r="B12" s="144">
        <v>7142</v>
      </c>
      <c r="C12" s="304" t="s">
        <v>184</v>
      </c>
      <c r="D12" s="307"/>
      <c r="E12" s="308"/>
      <c r="F12" s="309"/>
      <c r="G12" s="309"/>
      <c r="H12" s="309"/>
      <c r="I12" s="308"/>
      <c r="J12" s="309"/>
      <c r="K12" s="310"/>
      <c r="L12" s="311"/>
      <c r="M12" s="311"/>
      <c r="N12" s="308"/>
      <c r="O12" s="312"/>
      <c r="P12" s="309"/>
      <c r="Q12" s="960"/>
      <c r="R12" s="960"/>
      <c r="S12" s="960"/>
      <c r="T12" s="960"/>
      <c r="U12" s="960"/>
    </row>
    <row r="13" spans="1:21" s="114" customFormat="1">
      <c r="A13" s="478"/>
      <c r="B13" s="146">
        <v>17021</v>
      </c>
      <c r="C13" s="305" t="s">
        <v>174</v>
      </c>
      <c r="D13" s="313">
        <v>150</v>
      </c>
      <c r="E13" s="314">
        <v>3</v>
      </c>
      <c r="F13" s="315">
        <v>0.45</v>
      </c>
      <c r="G13" s="315">
        <v>0</v>
      </c>
      <c r="H13" s="315">
        <v>0.45</v>
      </c>
      <c r="I13" s="314">
        <v>4.5</v>
      </c>
      <c r="J13" s="315">
        <v>0</v>
      </c>
      <c r="K13" s="316">
        <v>0</v>
      </c>
      <c r="L13" s="317">
        <v>1.4999999999999999E-2</v>
      </c>
      <c r="M13" s="317">
        <v>1.4999999999999999E-2</v>
      </c>
      <c r="N13" s="314">
        <v>0</v>
      </c>
      <c r="O13" s="318">
        <v>0</v>
      </c>
      <c r="P13" s="315">
        <v>0.15</v>
      </c>
      <c r="Q13" s="960"/>
      <c r="R13" s="960"/>
      <c r="S13" s="960"/>
      <c r="T13" s="960"/>
      <c r="U13" s="960"/>
    </row>
    <row r="14" spans="1:21" s="114" customFormat="1">
      <c r="A14" s="478"/>
      <c r="B14" s="145">
        <v>17012</v>
      </c>
      <c r="C14" s="306" t="s">
        <v>0</v>
      </c>
      <c r="D14" s="319">
        <v>1.2</v>
      </c>
      <c r="E14" s="320">
        <v>0</v>
      </c>
      <c r="F14" s="321">
        <v>0</v>
      </c>
      <c r="G14" s="321">
        <v>0</v>
      </c>
      <c r="H14" s="321">
        <v>0</v>
      </c>
      <c r="I14" s="320">
        <v>0.26400000000000001</v>
      </c>
      <c r="J14" s="321">
        <v>0</v>
      </c>
      <c r="K14" s="322">
        <v>0</v>
      </c>
      <c r="L14" s="323">
        <v>0</v>
      </c>
      <c r="M14" s="323">
        <v>0</v>
      </c>
      <c r="N14" s="320">
        <v>0</v>
      </c>
      <c r="O14" s="324">
        <v>0</v>
      </c>
      <c r="P14" s="321">
        <v>1.1891999999999998</v>
      </c>
      <c r="Q14" s="961"/>
      <c r="R14" s="961"/>
      <c r="S14" s="961"/>
      <c r="T14" s="961"/>
      <c r="U14" s="961"/>
    </row>
    <row r="15" spans="1:21" s="114" customFormat="1">
      <c r="A15" s="478"/>
      <c r="B15" s="150"/>
      <c r="C15" s="245" t="s">
        <v>25</v>
      </c>
      <c r="D15" s="307">
        <v>177.14999999999998</v>
      </c>
      <c r="E15" s="308">
        <v>43.498999999999995</v>
      </c>
      <c r="F15" s="309">
        <v>2.9256500000000001</v>
      </c>
      <c r="G15" s="309">
        <v>0.12225</v>
      </c>
      <c r="H15" s="309">
        <v>7.3633999999999995</v>
      </c>
      <c r="I15" s="308">
        <v>13.599</v>
      </c>
      <c r="J15" s="309">
        <v>0.22450000000000003</v>
      </c>
      <c r="K15" s="310">
        <v>22.799999999999997</v>
      </c>
      <c r="L15" s="311">
        <v>2.23E-2</v>
      </c>
      <c r="M15" s="311">
        <v>2.8500000000000001E-2</v>
      </c>
      <c r="N15" s="308">
        <v>0.63500000000000001</v>
      </c>
      <c r="O15" s="312">
        <v>0.28849999999999998</v>
      </c>
      <c r="P15" s="309">
        <v>1.5032999999999999</v>
      </c>
      <c r="Q15" s="307">
        <v>0</v>
      </c>
      <c r="R15" s="307">
        <v>0</v>
      </c>
      <c r="S15" s="307">
        <v>0</v>
      </c>
      <c r="T15" s="307">
        <v>0</v>
      </c>
      <c r="U15" s="307">
        <v>0</v>
      </c>
    </row>
  </sheetData>
  <mergeCells count="1">
    <mergeCell ref="Q3:U14"/>
  </mergeCells>
  <phoneticPr fontId="1"/>
  <pageMargins left="0.7" right="0.7" top="0.75" bottom="0.75" header="0.3" footer="0.3"/>
  <pageSetup paperSize="9" scale="83" orientation="landscape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20.12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1905</v>
      </c>
    </row>
    <row r="2" spans="2:21" s="478" customFormat="1" ht="26.25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10328</v>
      </c>
      <c r="C3" s="532" t="s">
        <v>1906</v>
      </c>
      <c r="D3" s="486">
        <v>30</v>
      </c>
      <c r="E3" s="487">
        <v>24.9</v>
      </c>
      <c r="F3" s="488">
        <v>5.61</v>
      </c>
      <c r="G3" s="488">
        <v>0.12</v>
      </c>
      <c r="H3" s="488">
        <v>0.03</v>
      </c>
      <c r="I3" s="487">
        <v>16.8</v>
      </c>
      <c r="J3" s="489">
        <v>0.3</v>
      </c>
      <c r="K3" s="490">
        <v>1.2</v>
      </c>
      <c r="L3" s="491">
        <v>6.0000000000000001E-3</v>
      </c>
      <c r="M3" s="492">
        <v>1.7999999999999999E-2</v>
      </c>
      <c r="N3" s="490">
        <v>0.6</v>
      </c>
      <c r="O3" s="493">
        <v>0</v>
      </c>
      <c r="P3" s="493">
        <v>0.18</v>
      </c>
      <c r="Q3" s="985"/>
      <c r="R3" s="985"/>
      <c r="S3" s="985"/>
      <c r="T3" s="985"/>
      <c r="U3" s="985"/>
    </row>
    <row r="4" spans="2:21">
      <c r="B4" s="480">
        <v>10352</v>
      </c>
      <c r="C4" s="532" t="s">
        <v>1907</v>
      </c>
      <c r="D4" s="486">
        <v>30</v>
      </c>
      <c r="E4" s="487">
        <v>25.5</v>
      </c>
      <c r="F4" s="488">
        <v>5.28</v>
      </c>
      <c r="G4" s="488">
        <v>0.3</v>
      </c>
      <c r="H4" s="488">
        <v>0.12</v>
      </c>
      <c r="I4" s="487">
        <v>3</v>
      </c>
      <c r="J4" s="489">
        <v>0.03</v>
      </c>
      <c r="K4" s="490">
        <v>2.4</v>
      </c>
      <c r="L4" s="491">
        <v>1.2E-2</v>
      </c>
      <c r="M4" s="492">
        <v>8.9999999999999993E-3</v>
      </c>
      <c r="N4" s="490">
        <v>0.6</v>
      </c>
      <c r="O4" s="493">
        <v>0</v>
      </c>
      <c r="P4" s="493">
        <v>0.12</v>
      </c>
      <c r="Q4" s="985"/>
      <c r="R4" s="985"/>
      <c r="S4" s="985"/>
      <c r="T4" s="985"/>
      <c r="U4" s="985"/>
    </row>
    <row r="5" spans="2:21">
      <c r="B5" s="480">
        <v>10281</v>
      </c>
      <c r="C5" s="532" t="s">
        <v>305</v>
      </c>
      <c r="D5" s="486">
        <v>40</v>
      </c>
      <c r="E5" s="487">
        <v>12</v>
      </c>
      <c r="F5" s="488">
        <v>2.4</v>
      </c>
      <c r="G5" s="488">
        <v>0.12</v>
      </c>
      <c r="H5" s="488">
        <v>0.16</v>
      </c>
      <c r="I5" s="487">
        <v>26.4</v>
      </c>
      <c r="J5" s="489">
        <v>1.52</v>
      </c>
      <c r="K5" s="490">
        <v>1.6</v>
      </c>
      <c r="L5" s="491">
        <v>8.0000000000000002E-3</v>
      </c>
      <c r="M5" s="492">
        <v>6.4000000000000001E-2</v>
      </c>
      <c r="N5" s="490">
        <v>0.4</v>
      </c>
      <c r="O5" s="493">
        <v>0</v>
      </c>
      <c r="P5" s="493">
        <v>0.88</v>
      </c>
      <c r="Q5" s="985"/>
      <c r="R5" s="985"/>
      <c r="S5" s="985"/>
      <c r="T5" s="985"/>
      <c r="U5" s="985"/>
    </row>
    <row r="6" spans="2:21">
      <c r="B6" s="480">
        <v>2017</v>
      </c>
      <c r="C6" s="533" t="s">
        <v>773</v>
      </c>
      <c r="D6" s="486">
        <v>30</v>
      </c>
      <c r="E6" s="487">
        <v>22.8</v>
      </c>
      <c r="F6" s="488">
        <v>0.48</v>
      </c>
      <c r="G6" s="488">
        <v>0.03</v>
      </c>
      <c r="H6" s="488">
        <v>5.28</v>
      </c>
      <c r="I6" s="487">
        <v>0.9</v>
      </c>
      <c r="J6" s="489">
        <v>0.12</v>
      </c>
      <c r="K6" s="490">
        <v>0</v>
      </c>
      <c r="L6" s="491">
        <v>2.6999999999999996E-2</v>
      </c>
      <c r="M6" s="492">
        <v>8.9999999999999993E-3</v>
      </c>
      <c r="N6" s="490">
        <v>10.5</v>
      </c>
      <c r="O6" s="493">
        <v>0.39</v>
      </c>
      <c r="P6" s="493">
        <v>0</v>
      </c>
      <c r="Q6" s="985"/>
      <c r="R6" s="985"/>
      <c r="S6" s="985"/>
      <c r="T6" s="985"/>
      <c r="U6" s="985"/>
    </row>
    <row r="7" spans="2:21">
      <c r="B7" s="480">
        <v>6153</v>
      </c>
      <c r="C7" s="231" t="s">
        <v>628</v>
      </c>
      <c r="D7" s="486">
        <v>30</v>
      </c>
      <c r="E7" s="487">
        <v>11.1</v>
      </c>
      <c r="F7" s="488">
        <v>0.3</v>
      </c>
      <c r="G7" s="488">
        <v>0.03</v>
      </c>
      <c r="H7" s="488">
        <v>2.64</v>
      </c>
      <c r="I7" s="487">
        <v>6.3</v>
      </c>
      <c r="J7" s="489">
        <v>0.06</v>
      </c>
      <c r="K7" s="490">
        <v>0</v>
      </c>
      <c r="L7" s="491">
        <v>8.9999999999999993E-3</v>
      </c>
      <c r="M7" s="492">
        <v>3.0000000000000001E-3</v>
      </c>
      <c r="N7" s="490">
        <v>2.4</v>
      </c>
      <c r="O7" s="493">
        <v>0.48</v>
      </c>
      <c r="P7" s="493">
        <v>0</v>
      </c>
      <c r="Q7" s="985"/>
      <c r="R7" s="985"/>
      <c r="S7" s="985"/>
      <c r="T7" s="985"/>
      <c r="U7" s="985"/>
    </row>
    <row r="8" spans="2:21">
      <c r="B8" s="480">
        <v>6214</v>
      </c>
      <c r="C8" s="761" t="s">
        <v>2373</v>
      </c>
      <c r="D8" s="486">
        <v>10</v>
      </c>
      <c r="E8" s="487">
        <v>3.7</v>
      </c>
      <c r="F8" s="488">
        <v>0.06</v>
      </c>
      <c r="G8" s="488">
        <v>0.01</v>
      </c>
      <c r="H8" s="488">
        <v>0.9</v>
      </c>
      <c r="I8" s="487">
        <v>2.7</v>
      </c>
      <c r="J8" s="489">
        <v>0.02</v>
      </c>
      <c r="K8" s="490">
        <v>68</v>
      </c>
      <c r="L8" s="491">
        <v>4.0000000000000001E-3</v>
      </c>
      <c r="M8" s="492">
        <v>4.0000000000000001E-3</v>
      </c>
      <c r="N8" s="490">
        <v>0.4</v>
      </c>
      <c r="O8" s="493">
        <v>0.25</v>
      </c>
      <c r="P8" s="493">
        <v>0.01</v>
      </c>
      <c r="Q8" s="985"/>
      <c r="R8" s="985"/>
      <c r="S8" s="985"/>
      <c r="T8" s="985"/>
      <c r="U8" s="985"/>
    </row>
    <row r="9" spans="2:21">
      <c r="B9" s="480">
        <v>11183</v>
      </c>
      <c r="C9" s="231" t="s">
        <v>1899</v>
      </c>
      <c r="D9" s="486">
        <v>5</v>
      </c>
      <c r="E9" s="487">
        <v>20.25</v>
      </c>
      <c r="F9" s="488">
        <v>0.64500000000000002</v>
      </c>
      <c r="G9" s="488">
        <v>1.9550000000000001</v>
      </c>
      <c r="H9" s="488">
        <v>1.4999999999999999E-2</v>
      </c>
      <c r="I9" s="487">
        <v>0.3</v>
      </c>
      <c r="J9" s="489">
        <v>0.03</v>
      </c>
      <c r="K9" s="490">
        <v>0.3</v>
      </c>
      <c r="L9" s="491">
        <v>2.3499999999999997E-2</v>
      </c>
      <c r="M9" s="492">
        <v>7.000000000000001E-3</v>
      </c>
      <c r="N9" s="490">
        <v>1.75</v>
      </c>
      <c r="O9" s="493">
        <v>0</v>
      </c>
      <c r="P9" s="493">
        <v>0.1</v>
      </c>
      <c r="Q9" s="985"/>
      <c r="R9" s="985"/>
      <c r="S9" s="985"/>
      <c r="T9" s="985"/>
      <c r="U9" s="985"/>
    </row>
    <row r="10" spans="2:21">
      <c r="B10" s="480">
        <v>13003</v>
      </c>
      <c r="C10" s="761" t="s">
        <v>621</v>
      </c>
      <c r="D10" s="457">
        <v>200</v>
      </c>
      <c r="E10" s="487">
        <v>134</v>
      </c>
      <c r="F10" s="488">
        <v>6.6</v>
      </c>
      <c r="G10" s="488">
        <v>7.6</v>
      </c>
      <c r="H10" s="488">
        <v>9.6</v>
      </c>
      <c r="I10" s="487">
        <v>220</v>
      </c>
      <c r="J10" s="489">
        <v>0</v>
      </c>
      <c r="K10" s="490">
        <v>76</v>
      </c>
      <c r="L10" s="491">
        <v>0.08</v>
      </c>
      <c r="M10" s="492">
        <v>0.3</v>
      </c>
      <c r="N10" s="490">
        <v>2</v>
      </c>
      <c r="O10" s="493">
        <v>0</v>
      </c>
      <c r="P10" s="493">
        <v>0.2</v>
      </c>
      <c r="Q10" s="985"/>
      <c r="R10" s="985"/>
      <c r="S10" s="985"/>
      <c r="T10" s="985"/>
      <c r="U10" s="985"/>
    </row>
    <row r="11" spans="2:21">
      <c r="B11" s="480">
        <v>14017</v>
      </c>
      <c r="C11" s="761" t="s">
        <v>1173</v>
      </c>
      <c r="D11" s="457">
        <v>5</v>
      </c>
      <c r="E11" s="487">
        <v>37.25</v>
      </c>
      <c r="F11" s="488">
        <v>0.03</v>
      </c>
      <c r="G11" s="488">
        <v>4.05</v>
      </c>
      <c r="H11" s="488">
        <v>0.01</v>
      </c>
      <c r="I11" s="487">
        <v>0.75</v>
      </c>
      <c r="J11" s="489">
        <v>5.0000000000000001E-3</v>
      </c>
      <c r="K11" s="490">
        <v>25.5</v>
      </c>
      <c r="L11" s="491">
        <v>5.0000000000000001E-4</v>
      </c>
      <c r="M11" s="492">
        <v>1.5E-3</v>
      </c>
      <c r="N11" s="490">
        <v>0</v>
      </c>
      <c r="O11" s="493">
        <v>0</v>
      </c>
      <c r="P11" s="493">
        <v>9.5000000000000001E-2</v>
      </c>
      <c r="Q11" s="985"/>
      <c r="R11" s="985"/>
      <c r="S11" s="985"/>
      <c r="T11" s="985"/>
      <c r="U11" s="985"/>
    </row>
    <row r="12" spans="2:21">
      <c r="B12" s="480">
        <v>1015</v>
      </c>
      <c r="C12" s="761" t="s">
        <v>636</v>
      </c>
      <c r="D12" s="457">
        <v>10</v>
      </c>
      <c r="E12" s="487">
        <v>36.799999999999997</v>
      </c>
      <c r="F12" s="488">
        <v>0.8</v>
      </c>
      <c r="G12" s="488">
        <v>0.17</v>
      </c>
      <c r="H12" s="488">
        <v>7.59</v>
      </c>
      <c r="I12" s="487">
        <v>2.2999999999999998</v>
      </c>
      <c r="J12" s="489">
        <v>0.06</v>
      </c>
      <c r="K12" s="490">
        <v>0</v>
      </c>
      <c r="L12" s="491">
        <v>1.3000000000000001E-2</v>
      </c>
      <c r="M12" s="492">
        <v>4.0000000000000001E-3</v>
      </c>
      <c r="N12" s="490">
        <v>0</v>
      </c>
      <c r="O12" s="493">
        <v>0.25</v>
      </c>
      <c r="P12" s="493">
        <v>0</v>
      </c>
      <c r="Q12" s="985"/>
      <c r="R12" s="985"/>
      <c r="S12" s="985"/>
      <c r="T12" s="985"/>
      <c r="U12" s="985"/>
    </row>
    <row r="13" spans="2:21">
      <c r="B13" s="480">
        <v>17027</v>
      </c>
      <c r="C13" s="761" t="s">
        <v>1202</v>
      </c>
      <c r="D13" s="457">
        <v>3</v>
      </c>
      <c r="E13" s="487">
        <v>7.05</v>
      </c>
      <c r="F13" s="488">
        <v>0.21</v>
      </c>
      <c r="G13" s="488">
        <v>0.12899999999999998</v>
      </c>
      <c r="H13" s="488">
        <v>1.2630000000000001</v>
      </c>
      <c r="I13" s="487">
        <v>0.78</v>
      </c>
      <c r="J13" s="489">
        <v>1.2000000000000002E-2</v>
      </c>
      <c r="K13" s="490">
        <v>0</v>
      </c>
      <c r="L13" s="491">
        <v>8.9999999999999998E-4</v>
      </c>
      <c r="M13" s="492">
        <v>2.3999999999999998E-3</v>
      </c>
      <c r="N13" s="490">
        <v>0</v>
      </c>
      <c r="O13" s="493">
        <v>8.9999999999999993E-3</v>
      </c>
      <c r="P13" s="493">
        <v>1.2960000000000003</v>
      </c>
      <c r="Q13" s="986"/>
      <c r="R13" s="986"/>
      <c r="S13" s="986"/>
      <c r="T13" s="986"/>
      <c r="U13" s="986"/>
    </row>
    <row r="14" spans="2:21">
      <c r="B14" s="483"/>
      <c r="C14" s="530" t="s">
        <v>895</v>
      </c>
      <c r="D14" s="485">
        <v>393</v>
      </c>
      <c r="E14" s="494">
        <v>335.35</v>
      </c>
      <c r="F14" s="495">
        <v>22.414999999999999</v>
      </c>
      <c r="G14" s="495">
        <v>14.513999999999999</v>
      </c>
      <c r="H14" s="495">
        <v>27.608000000000004</v>
      </c>
      <c r="I14" s="494">
        <v>280.23</v>
      </c>
      <c r="J14" s="495">
        <v>2.157</v>
      </c>
      <c r="K14" s="496">
        <v>175</v>
      </c>
      <c r="L14" s="497">
        <v>0.18390000000000001</v>
      </c>
      <c r="M14" s="498">
        <v>0.4219</v>
      </c>
      <c r="N14" s="496">
        <v>18.649999999999999</v>
      </c>
      <c r="O14" s="499">
        <v>1.379</v>
      </c>
      <c r="P14" s="499">
        <v>2.8810000000000002</v>
      </c>
      <c r="Q14" s="484">
        <v>0</v>
      </c>
      <c r="R14" s="484">
        <v>2</v>
      </c>
      <c r="S14" s="484">
        <v>1</v>
      </c>
      <c r="T14" s="484">
        <v>2</v>
      </c>
      <c r="U14" s="484">
        <v>0</v>
      </c>
    </row>
  </sheetData>
  <mergeCells count="1">
    <mergeCell ref="Q3:U13"/>
  </mergeCells>
  <phoneticPr fontId="1"/>
  <pageMargins left="0.7" right="0.7" top="0.75" bottom="0.75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4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9.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1438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10134</v>
      </c>
      <c r="C3" s="240" t="s">
        <v>1437</v>
      </c>
      <c r="D3" s="238">
        <v>70</v>
      </c>
      <c r="E3" s="238">
        <v>93</v>
      </c>
      <c r="F3" s="238">
        <v>15.6</v>
      </c>
      <c r="G3" s="238">
        <v>2.9</v>
      </c>
      <c r="H3" s="238">
        <v>0.1</v>
      </c>
      <c r="I3" s="238">
        <v>10</v>
      </c>
      <c r="J3" s="238">
        <v>0.4</v>
      </c>
      <c r="K3" s="238">
        <v>8</v>
      </c>
      <c r="L3" s="238">
        <v>0.11</v>
      </c>
      <c r="M3" s="238">
        <v>0.15</v>
      </c>
      <c r="N3" s="238">
        <v>1</v>
      </c>
      <c r="O3" s="238">
        <v>0</v>
      </c>
      <c r="P3" s="238">
        <v>0.1</v>
      </c>
      <c r="Q3" s="934"/>
      <c r="R3" s="934"/>
      <c r="S3" s="934"/>
      <c r="T3" s="934"/>
      <c r="U3" s="934"/>
    </row>
    <row r="4" spans="2:21">
      <c r="B4" s="240">
        <v>17012</v>
      </c>
      <c r="C4" s="240" t="s">
        <v>0</v>
      </c>
      <c r="D4" s="238">
        <v>1</v>
      </c>
      <c r="E4" s="238">
        <v>0</v>
      </c>
      <c r="F4" s="238">
        <v>0</v>
      </c>
      <c r="G4" s="238">
        <v>0</v>
      </c>
      <c r="H4" s="238">
        <v>0</v>
      </c>
      <c r="I4" s="238">
        <v>0</v>
      </c>
      <c r="J4" s="238" t="s">
        <v>862</v>
      </c>
      <c r="K4" s="238">
        <v>0</v>
      </c>
      <c r="L4" s="238">
        <v>0</v>
      </c>
      <c r="M4" s="238">
        <v>0</v>
      </c>
      <c r="N4" s="238">
        <v>0</v>
      </c>
      <c r="O4" s="238">
        <v>0</v>
      </c>
      <c r="P4" s="238">
        <v>1</v>
      </c>
      <c r="Q4" s="938"/>
      <c r="R4" s="938"/>
      <c r="S4" s="938"/>
      <c r="T4" s="938"/>
      <c r="U4" s="938"/>
    </row>
    <row r="5" spans="2:21">
      <c r="B5" s="240">
        <v>17064</v>
      </c>
      <c r="C5" s="240" t="s">
        <v>2374</v>
      </c>
      <c r="D5" s="238">
        <v>0.2</v>
      </c>
      <c r="E5" s="238">
        <v>1</v>
      </c>
      <c r="F5" s="238">
        <v>0</v>
      </c>
      <c r="G5" s="238">
        <v>0</v>
      </c>
      <c r="H5" s="238">
        <v>0.1</v>
      </c>
      <c r="I5" s="238">
        <v>0</v>
      </c>
      <c r="J5" s="238">
        <v>0</v>
      </c>
      <c r="K5" s="238">
        <v>0</v>
      </c>
      <c r="L5" s="238">
        <v>0</v>
      </c>
      <c r="M5" s="238">
        <v>0</v>
      </c>
      <c r="N5" s="238">
        <v>0</v>
      </c>
      <c r="O5" s="238" t="s">
        <v>969</v>
      </c>
      <c r="P5" s="238">
        <v>0</v>
      </c>
      <c r="Q5" s="938"/>
      <c r="R5" s="938"/>
      <c r="S5" s="938"/>
      <c r="T5" s="938"/>
      <c r="U5" s="938"/>
    </row>
    <row r="6" spans="2:21">
      <c r="B6" s="240">
        <v>14006</v>
      </c>
      <c r="C6" s="240" t="s">
        <v>15</v>
      </c>
      <c r="D6" s="238">
        <v>1</v>
      </c>
      <c r="E6" s="238">
        <v>9</v>
      </c>
      <c r="F6" s="238">
        <v>0</v>
      </c>
      <c r="G6" s="238">
        <v>1</v>
      </c>
      <c r="H6" s="238">
        <v>0</v>
      </c>
      <c r="I6" s="238" t="s">
        <v>862</v>
      </c>
      <c r="J6" s="238">
        <v>0</v>
      </c>
      <c r="K6" s="238">
        <v>0</v>
      </c>
      <c r="L6" s="238">
        <v>0</v>
      </c>
      <c r="M6" s="238">
        <v>0</v>
      </c>
      <c r="N6" s="238">
        <v>0</v>
      </c>
      <c r="O6" s="238">
        <v>0</v>
      </c>
      <c r="P6" s="238">
        <v>0</v>
      </c>
      <c r="Q6" s="938"/>
      <c r="R6" s="938"/>
      <c r="S6" s="938"/>
      <c r="T6" s="938"/>
      <c r="U6" s="938"/>
    </row>
    <row r="7" spans="2:21">
      <c r="B7" s="240">
        <v>17026</v>
      </c>
      <c r="C7" s="240" t="s">
        <v>51</v>
      </c>
      <c r="D7" s="238">
        <v>100</v>
      </c>
      <c r="E7" s="238">
        <v>6</v>
      </c>
      <c r="F7" s="238">
        <v>1.3</v>
      </c>
      <c r="G7" s="238">
        <v>0</v>
      </c>
      <c r="H7" s="238">
        <v>0.3</v>
      </c>
      <c r="I7" s="238">
        <v>5</v>
      </c>
      <c r="J7" s="238">
        <v>0.1</v>
      </c>
      <c r="K7" s="238" t="s">
        <v>969</v>
      </c>
      <c r="L7" s="238">
        <v>0.02</v>
      </c>
      <c r="M7" s="238">
        <v>0.05</v>
      </c>
      <c r="N7" s="238">
        <v>0</v>
      </c>
      <c r="O7" s="238" t="s">
        <v>969</v>
      </c>
      <c r="P7" s="238">
        <v>0.5</v>
      </c>
      <c r="Q7" s="938"/>
      <c r="R7" s="938"/>
      <c r="S7" s="938"/>
      <c r="T7" s="938"/>
      <c r="U7" s="938"/>
    </row>
    <row r="8" spans="2:21">
      <c r="B8" s="240">
        <v>17043</v>
      </c>
      <c r="C8" s="240" t="s">
        <v>1436</v>
      </c>
      <c r="D8" s="238">
        <v>30</v>
      </c>
      <c r="E8" s="238">
        <v>201</v>
      </c>
      <c r="F8" s="238">
        <v>0.8</v>
      </c>
      <c r="G8" s="238">
        <v>21.7</v>
      </c>
      <c r="H8" s="238">
        <v>0.5</v>
      </c>
      <c r="I8" s="238">
        <v>7</v>
      </c>
      <c r="J8" s="238">
        <v>0.3</v>
      </c>
      <c r="K8" s="238">
        <v>17</v>
      </c>
      <c r="L8" s="238">
        <v>0.01</v>
      </c>
      <c r="M8" s="238">
        <v>0.03</v>
      </c>
      <c r="N8" s="238">
        <v>0</v>
      </c>
      <c r="O8" s="238">
        <v>0</v>
      </c>
      <c r="P8" s="238">
        <v>0.7</v>
      </c>
      <c r="Q8" s="938"/>
      <c r="R8" s="938"/>
      <c r="S8" s="938"/>
      <c r="T8" s="938"/>
      <c r="U8" s="938"/>
    </row>
    <row r="9" spans="2:21">
      <c r="B9" s="240">
        <v>11198</v>
      </c>
      <c r="C9" s="240" t="s">
        <v>1435</v>
      </c>
      <c r="D9" s="238">
        <v>1</v>
      </c>
      <c r="E9" s="238">
        <v>3</v>
      </c>
      <c r="F9" s="238">
        <v>0.9</v>
      </c>
      <c r="G9" s="238">
        <v>0</v>
      </c>
      <c r="H9" s="238">
        <v>0</v>
      </c>
      <c r="I9" s="238">
        <v>0</v>
      </c>
      <c r="J9" s="238">
        <v>0</v>
      </c>
      <c r="K9" s="238">
        <v>0</v>
      </c>
      <c r="L9" s="238">
        <v>0</v>
      </c>
      <c r="M9" s="238">
        <v>0</v>
      </c>
      <c r="N9" s="238">
        <v>0</v>
      </c>
      <c r="O9" s="238">
        <v>0</v>
      </c>
      <c r="P9" s="238">
        <v>0</v>
      </c>
      <c r="Q9" s="938"/>
      <c r="R9" s="938"/>
      <c r="S9" s="938"/>
      <c r="T9" s="938"/>
      <c r="U9" s="938"/>
    </row>
    <row r="10" spans="2:21">
      <c r="B10" s="240">
        <v>10140</v>
      </c>
      <c r="C10" s="240" t="s">
        <v>1434</v>
      </c>
      <c r="D10" s="238">
        <v>1</v>
      </c>
      <c r="E10" s="238">
        <v>3</v>
      </c>
      <c r="F10" s="238">
        <v>0.3</v>
      </c>
      <c r="G10" s="238">
        <v>0.2</v>
      </c>
      <c r="H10" s="238">
        <v>0</v>
      </c>
      <c r="I10" s="238">
        <v>1</v>
      </c>
      <c r="J10" s="238">
        <v>0</v>
      </c>
      <c r="K10" s="238">
        <v>3</v>
      </c>
      <c r="L10" s="238">
        <v>0</v>
      </c>
      <c r="M10" s="238">
        <v>0.01</v>
      </c>
      <c r="N10" s="238">
        <v>0</v>
      </c>
      <c r="O10" s="238">
        <v>0</v>
      </c>
      <c r="P10" s="238">
        <v>0</v>
      </c>
      <c r="Q10" s="938"/>
      <c r="R10" s="938"/>
      <c r="S10" s="938"/>
      <c r="T10" s="938"/>
      <c r="U10" s="938"/>
    </row>
    <row r="11" spans="2:21">
      <c r="B11" s="240">
        <v>2017</v>
      </c>
      <c r="C11" s="240" t="s">
        <v>2375</v>
      </c>
      <c r="D11" s="238">
        <v>50</v>
      </c>
      <c r="E11" s="238">
        <v>38</v>
      </c>
      <c r="F11" s="238">
        <v>0.8</v>
      </c>
      <c r="G11" s="238">
        <v>0.1</v>
      </c>
      <c r="H11" s="238">
        <v>8.8000000000000007</v>
      </c>
      <c r="I11" s="238">
        <v>2</v>
      </c>
      <c r="J11" s="238">
        <v>0.2</v>
      </c>
      <c r="K11" s="238">
        <v>0</v>
      </c>
      <c r="L11" s="238">
        <v>0.05</v>
      </c>
      <c r="M11" s="238">
        <v>0.02</v>
      </c>
      <c r="N11" s="238">
        <v>18</v>
      </c>
      <c r="O11" s="238">
        <v>0.7</v>
      </c>
      <c r="P11" s="238">
        <v>0</v>
      </c>
      <c r="Q11" s="938"/>
      <c r="R11" s="938"/>
      <c r="S11" s="938"/>
      <c r="T11" s="938"/>
      <c r="U11" s="938"/>
    </row>
    <row r="12" spans="2:21">
      <c r="B12" s="240">
        <v>17012</v>
      </c>
      <c r="C12" s="240" t="s">
        <v>0</v>
      </c>
      <c r="D12" s="238">
        <v>0.2</v>
      </c>
      <c r="E12" s="238">
        <v>0</v>
      </c>
      <c r="F12" s="238">
        <v>0</v>
      </c>
      <c r="G12" s="238">
        <v>0</v>
      </c>
      <c r="H12" s="238">
        <v>0</v>
      </c>
      <c r="I12" s="238">
        <v>0</v>
      </c>
      <c r="J12" s="238" t="s">
        <v>862</v>
      </c>
      <c r="K12" s="238">
        <v>0</v>
      </c>
      <c r="L12" s="238">
        <v>0</v>
      </c>
      <c r="M12" s="238">
        <v>0</v>
      </c>
      <c r="N12" s="238">
        <v>0</v>
      </c>
      <c r="O12" s="238">
        <v>0</v>
      </c>
      <c r="P12" s="238">
        <v>0.2</v>
      </c>
      <c r="Q12" s="938"/>
      <c r="R12" s="938"/>
      <c r="S12" s="938"/>
      <c r="T12" s="938"/>
      <c r="U12" s="938"/>
    </row>
    <row r="13" spans="2:21">
      <c r="B13" s="240">
        <v>17064</v>
      </c>
      <c r="C13" s="240" t="s">
        <v>2376</v>
      </c>
      <c r="D13" s="238">
        <v>0.2</v>
      </c>
      <c r="E13" s="238">
        <v>1</v>
      </c>
      <c r="F13" s="238">
        <v>0</v>
      </c>
      <c r="G13" s="238">
        <v>0</v>
      </c>
      <c r="H13" s="238">
        <v>0.1</v>
      </c>
      <c r="I13" s="238">
        <v>0</v>
      </c>
      <c r="J13" s="238">
        <v>0</v>
      </c>
      <c r="K13" s="238">
        <v>0</v>
      </c>
      <c r="L13" s="238">
        <v>0</v>
      </c>
      <c r="M13" s="238">
        <v>0</v>
      </c>
      <c r="N13" s="238">
        <v>0</v>
      </c>
      <c r="O13" s="238" t="s">
        <v>969</v>
      </c>
      <c r="P13" s="238">
        <v>0</v>
      </c>
      <c r="Q13" s="938"/>
      <c r="R13" s="938"/>
      <c r="S13" s="938"/>
      <c r="T13" s="938"/>
      <c r="U13" s="938"/>
    </row>
    <row r="14" spans="2:21">
      <c r="B14" s="537">
        <v>6239</v>
      </c>
      <c r="C14" s="537" t="s">
        <v>2377</v>
      </c>
      <c r="D14" s="239">
        <v>3</v>
      </c>
      <c r="E14" s="239">
        <v>1</v>
      </c>
      <c r="F14" s="239">
        <v>0.1</v>
      </c>
      <c r="G14" s="239">
        <v>0</v>
      </c>
      <c r="H14" s="239">
        <v>0.2</v>
      </c>
      <c r="I14" s="239">
        <v>9</v>
      </c>
      <c r="J14" s="239">
        <v>0.2</v>
      </c>
      <c r="K14" s="239">
        <v>19</v>
      </c>
      <c r="L14" s="239">
        <v>0</v>
      </c>
      <c r="M14" s="239">
        <v>0.01</v>
      </c>
      <c r="N14" s="239">
        <v>4</v>
      </c>
      <c r="O14" s="239">
        <v>0.2</v>
      </c>
      <c r="P14" s="239">
        <v>0</v>
      </c>
      <c r="Q14" s="947"/>
      <c r="R14" s="947"/>
      <c r="S14" s="947"/>
      <c r="T14" s="947"/>
      <c r="U14" s="947"/>
    </row>
    <row r="15" spans="2:21">
      <c r="C15" s="478" t="s">
        <v>220</v>
      </c>
      <c r="D15" s="264"/>
      <c r="E15" s="238">
        <v>356</v>
      </c>
      <c r="F15" s="238">
        <v>19.899999999999999</v>
      </c>
      <c r="G15" s="238">
        <v>25.8</v>
      </c>
      <c r="H15" s="238">
        <v>10.199999999999999</v>
      </c>
      <c r="I15" s="238">
        <v>34</v>
      </c>
      <c r="J15" s="238">
        <v>1.2</v>
      </c>
      <c r="K15" s="238">
        <v>46</v>
      </c>
      <c r="L15" s="238">
        <v>0.19</v>
      </c>
      <c r="M15" s="238">
        <v>0.26</v>
      </c>
      <c r="N15" s="238">
        <v>22</v>
      </c>
      <c r="O15" s="238">
        <v>0.9</v>
      </c>
      <c r="P15" s="238">
        <v>2.5</v>
      </c>
      <c r="Q15" s="238">
        <v>0</v>
      </c>
      <c r="R15" s="238">
        <v>3</v>
      </c>
      <c r="S15" s="238">
        <v>0</v>
      </c>
      <c r="T15" s="238">
        <v>0</v>
      </c>
      <c r="U15" s="238">
        <v>0</v>
      </c>
    </row>
    <row r="16" spans="2:21">
      <c r="D16" s="14"/>
      <c r="E16" s="14"/>
      <c r="F16" s="14"/>
      <c r="G16" s="14"/>
    </row>
    <row r="17" spans="3:16">
      <c r="C17" s="10"/>
      <c r="D17" s="17"/>
      <c r="E17" s="18"/>
      <c r="F17" s="17"/>
      <c r="G17" s="18"/>
      <c r="H17" s="11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3:16">
      <c r="C23" s="10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3:16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</sheetData>
  <mergeCells count="1">
    <mergeCell ref="Q3:U14"/>
  </mergeCells>
  <phoneticPr fontId="1"/>
  <pageMargins left="0.7" right="0.7" top="0.75" bottom="0.75" header="0.3" footer="0.3"/>
  <pageSetup paperSize="9" scale="83" orientation="landscape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9"/>
  <sheetViews>
    <sheetView workbookViewId="0"/>
  </sheetViews>
  <sheetFormatPr defaultColWidth="8.875" defaultRowHeight="13.5"/>
  <cols>
    <col min="1" max="1" width="3.875" style="478" customWidth="1"/>
    <col min="2" max="2" width="12.625" style="478" customWidth="1"/>
    <col min="3" max="3" width="24.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1442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10134</v>
      </c>
      <c r="C3" s="240" t="s">
        <v>1437</v>
      </c>
      <c r="D3" s="238">
        <v>70</v>
      </c>
      <c r="E3" s="238">
        <v>93</v>
      </c>
      <c r="F3" s="238">
        <v>15.6</v>
      </c>
      <c r="G3" s="238">
        <v>2.9</v>
      </c>
      <c r="H3" s="238">
        <v>0.1</v>
      </c>
      <c r="I3" s="238">
        <v>10</v>
      </c>
      <c r="J3" s="238">
        <v>0.4</v>
      </c>
      <c r="K3" s="238">
        <v>8</v>
      </c>
      <c r="L3" s="693">
        <v>0.11</v>
      </c>
      <c r="M3" s="693">
        <v>0.15</v>
      </c>
      <c r="N3" s="238">
        <v>1</v>
      </c>
      <c r="O3" s="238">
        <v>0</v>
      </c>
      <c r="P3" s="238">
        <v>0.1</v>
      </c>
      <c r="Q3" s="934"/>
      <c r="R3" s="934"/>
      <c r="S3" s="934"/>
      <c r="T3" s="934"/>
      <c r="U3" s="934"/>
    </row>
    <row r="4" spans="2:21">
      <c r="B4" s="240">
        <v>17012</v>
      </c>
      <c r="C4" s="240" t="s">
        <v>0</v>
      </c>
      <c r="D4" s="238">
        <v>0.7</v>
      </c>
      <c r="E4" s="238">
        <v>0</v>
      </c>
      <c r="F4" s="238">
        <v>0</v>
      </c>
      <c r="G4" s="238">
        <v>0</v>
      </c>
      <c r="H4" s="238">
        <v>0</v>
      </c>
      <c r="I4" s="238">
        <v>0</v>
      </c>
      <c r="J4" s="238" t="s">
        <v>862</v>
      </c>
      <c r="K4" s="238">
        <v>0</v>
      </c>
      <c r="L4" s="693">
        <v>0</v>
      </c>
      <c r="M4" s="693">
        <v>0</v>
      </c>
      <c r="N4" s="238">
        <v>0</v>
      </c>
      <c r="O4" s="238">
        <v>0</v>
      </c>
      <c r="P4" s="238">
        <v>0.7</v>
      </c>
      <c r="Q4" s="938"/>
      <c r="R4" s="938"/>
      <c r="S4" s="938"/>
      <c r="T4" s="938"/>
      <c r="U4" s="938"/>
    </row>
    <row r="5" spans="2:21">
      <c r="B5" s="240">
        <v>17026</v>
      </c>
      <c r="C5" s="240" t="s">
        <v>51</v>
      </c>
      <c r="D5" s="238">
        <v>100</v>
      </c>
      <c r="E5" s="238">
        <v>6</v>
      </c>
      <c r="F5" s="238">
        <v>1.3</v>
      </c>
      <c r="G5" s="238">
        <v>0</v>
      </c>
      <c r="H5" s="238">
        <v>0.3</v>
      </c>
      <c r="I5" s="238">
        <v>5</v>
      </c>
      <c r="J5" s="238">
        <v>0.1</v>
      </c>
      <c r="K5" s="238" t="s">
        <v>969</v>
      </c>
      <c r="L5" s="693">
        <v>0.02</v>
      </c>
      <c r="M5" s="693">
        <v>0.05</v>
      </c>
      <c r="N5" s="238">
        <v>0</v>
      </c>
      <c r="O5" s="238" t="s">
        <v>969</v>
      </c>
      <c r="P5" s="238">
        <v>0.5</v>
      </c>
      <c r="Q5" s="938"/>
      <c r="R5" s="938"/>
      <c r="S5" s="938"/>
      <c r="T5" s="938"/>
      <c r="U5" s="938"/>
    </row>
    <row r="6" spans="2:21">
      <c r="B6" s="240">
        <v>17015</v>
      </c>
      <c r="C6" s="240" t="s">
        <v>73</v>
      </c>
      <c r="D6" s="238">
        <v>1.3</v>
      </c>
      <c r="E6" s="238">
        <v>0</v>
      </c>
      <c r="F6" s="238">
        <v>0</v>
      </c>
      <c r="G6" s="238">
        <v>0</v>
      </c>
      <c r="H6" s="238">
        <v>0</v>
      </c>
      <c r="I6" s="238">
        <v>0</v>
      </c>
      <c r="J6" s="238" t="s">
        <v>862</v>
      </c>
      <c r="K6" s="238">
        <v>0</v>
      </c>
      <c r="L6" s="693">
        <v>0</v>
      </c>
      <c r="M6" s="693">
        <v>0</v>
      </c>
      <c r="N6" s="238">
        <v>0</v>
      </c>
      <c r="O6" s="238">
        <v>0</v>
      </c>
      <c r="P6" s="238">
        <v>0</v>
      </c>
      <c r="Q6" s="938"/>
      <c r="R6" s="938"/>
      <c r="S6" s="938"/>
      <c r="T6" s="938"/>
      <c r="U6" s="938"/>
    </row>
    <row r="7" spans="2:21">
      <c r="B7" s="240">
        <v>17043</v>
      </c>
      <c r="C7" s="240" t="s">
        <v>1436</v>
      </c>
      <c r="D7" s="238">
        <v>13</v>
      </c>
      <c r="E7" s="238">
        <v>87</v>
      </c>
      <c r="F7" s="238">
        <v>0.4</v>
      </c>
      <c r="G7" s="238">
        <v>9.4</v>
      </c>
      <c r="H7" s="238">
        <v>0.2</v>
      </c>
      <c r="I7" s="238">
        <v>3</v>
      </c>
      <c r="J7" s="238">
        <v>0.1</v>
      </c>
      <c r="K7" s="238">
        <v>7</v>
      </c>
      <c r="L7" s="693">
        <v>0.01</v>
      </c>
      <c r="M7" s="693">
        <v>0.01</v>
      </c>
      <c r="N7" s="238">
        <v>0</v>
      </c>
      <c r="O7" s="238">
        <v>0</v>
      </c>
      <c r="P7" s="238">
        <v>0.3</v>
      </c>
      <c r="Q7" s="938"/>
      <c r="R7" s="938"/>
      <c r="S7" s="938"/>
      <c r="T7" s="938"/>
      <c r="U7" s="938"/>
    </row>
    <row r="8" spans="2:21">
      <c r="B8" s="240">
        <v>12005</v>
      </c>
      <c r="C8" s="240" t="s">
        <v>1441</v>
      </c>
      <c r="D8" s="238">
        <v>11</v>
      </c>
      <c r="E8" s="238">
        <v>17</v>
      </c>
      <c r="F8" s="238">
        <v>1.4</v>
      </c>
      <c r="G8" s="238">
        <v>1.1000000000000001</v>
      </c>
      <c r="H8" s="238">
        <v>0</v>
      </c>
      <c r="I8" s="238">
        <v>6</v>
      </c>
      <c r="J8" s="238">
        <v>0.2</v>
      </c>
      <c r="K8" s="238">
        <v>15</v>
      </c>
      <c r="L8" s="693">
        <v>0.01</v>
      </c>
      <c r="M8" s="693">
        <v>0.04</v>
      </c>
      <c r="N8" s="238">
        <v>0</v>
      </c>
      <c r="O8" s="238">
        <v>0</v>
      </c>
      <c r="P8" s="238">
        <v>0</v>
      </c>
      <c r="Q8" s="938"/>
      <c r="R8" s="938"/>
      <c r="S8" s="938"/>
      <c r="T8" s="938"/>
      <c r="U8" s="938"/>
    </row>
    <row r="9" spans="2:21">
      <c r="B9" s="240">
        <v>6153</v>
      </c>
      <c r="C9" s="240" t="s">
        <v>2378</v>
      </c>
      <c r="D9" s="238">
        <v>10</v>
      </c>
      <c r="E9" s="238">
        <v>4</v>
      </c>
      <c r="F9" s="238">
        <v>0.1</v>
      </c>
      <c r="G9" s="238">
        <v>0</v>
      </c>
      <c r="H9" s="238">
        <v>0.9</v>
      </c>
      <c r="I9" s="238">
        <v>2</v>
      </c>
      <c r="J9" s="238">
        <v>0</v>
      </c>
      <c r="K9" s="238" t="s">
        <v>862</v>
      </c>
      <c r="L9" s="693">
        <v>0</v>
      </c>
      <c r="M9" s="693">
        <v>0</v>
      </c>
      <c r="N9" s="238">
        <v>1</v>
      </c>
      <c r="O9" s="238">
        <v>0.2</v>
      </c>
      <c r="P9" s="238">
        <v>0</v>
      </c>
      <c r="Q9" s="938"/>
      <c r="R9" s="938"/>
      <c r="S9" s="938"/>
      <c r="T9" s="938"/>
      <c r="U9" s="938"/>
    </row>
    <row r="10" spans="2:21">
      <c r="B10" s="240">
        <v>6069</v>
      </c>
      <c r="C10" s="240" t="s">
        <v>1440</v>
      </c>
      <c r="D10" s="238">
        <v>4</v>
      </c>
      <c r="E10" s="238">
        <v>3</v>
      </c>
      <c r="F10" s="238">
        <v>0</v>
      </c>
      <c r="G10" s="238">
        <v>0</v>
      </c>
      <c r="H10" s="238">
        <v>0.7</v>
      </c>
      <c r="I10" s="238">
        <v>1</v>
      </c>
      <c r="J10" s="238">
        <v>0</v>
      </c>
      <c r="K10" s="238">
        <v>0</v>
      </c>
      <c r="L10" s="693" t="s">
        <v>862</v>
      </c>
      <c r="M10" s="693">
        <v>0</v>
      </c>
      <c r="N10" s="238">
        <v>0</v>
      </c>
      <c r="O10" s="238">
        <v>0.1</v>
      </c>
      <c r="P10" s="238">
        <v>0</v>
      </c>
      <c r="Q10" s="938"/>
      <c r="R10" s="938"/>
      <c r="S10" s="938"/>
      <c r="T10" s="938"/>
      <c r="U10" s="938"/>
    </row>
    <row r="11" spans="2:21">
      <c r="B11" s="240">
        <v>6239</v>
      </c>
      <c r="C11" s="240" t="s">
        <v>2379</v>
      </c>
      <c r="D11" s="238">
        <v>1</v>
      </c>
      <c r="E11" s="238">
        <v>0</v>
      </c>
      <c r="F11" s="238">
        <v>0</v>
      </c>
      <c r="G11" s="238">
        <v>0</v>
      </c>
      <c r="H11" s="238">
        <v>0.1</v>
      </c>
      <c r="I11" s="238">
        <v>3</v>
      </c>
      <c r="J11" s="238">
        <v>0.1</v>
      </c>
      <c r="K11" s="238">
        <v>6</v>
      </c>
      <c r="L11" s="693">
        <v>0</v>
      </c>
      <c r="M11" s="693">
        <v>0</v>
      </c>
      <c r="N11" s="238">
        <v>1</v>
      </c>
      <c r="O11" s="238">
        <v>0.1</v>
      </c>
      <c r="P11" s="238">
        <v>0</v>
      </c>
      <c r="Q11" s="938"/>
      <c r="R11" s="938"/>
      <c r="S11" s="938"/>
      <c r="T11" s="938"/>
      <c r="U11" s="938"/>
    </row>
    <row r="12" spans="2:21">
      <c r="B12" s="240">
        <v>7156</v>
      </c>
      <c r="C12" s="240" t="s">
        <v>2380</v>
      </c>
      <c r="D12" s="238">
        <v>1</v>
      </c>
      <c r="E12" s="238">
        <v>0</v>
      </c>
      <c r="F12" s="238">
        <v>0</v>
      </c>
      <c r="G12" s="238">
        <v>0</v>
      </c>
      <c r="H12" s="238">
        <v>0.1</v>
      </c>
      <c r="I12" s="238">
        <v>0</v>
      </c>
      <c r="J12" s="238">
        <v>0</v>
      </c>
      <c r="K12" s="238">
        <v>0</v>
      </c>
      <c r="L12" s="693">
        <v>0</v>
      </c>
      <c r="M12" s="693">
        <v>0</v>
      </c>
      <c r="N12" s="238">
        <v>1</v>
      </c>
      <c r="O12" s="238" t="s">
        <v>862</v>
      </c>
      <c r="P12" s="238">
        <v>0</v>
      </c>
      <c r="Q12" s="938"/>
      <c r="R12" s="938"/>
      <c r="S12" s="938"/>
      <c r="T12" s="938"/>
      <c r="U12" s="938"/>
    </row>
    <row r="13" spans="2:21">
      <c r="B13" s="240">
        <v>17012</v>
      </c>
      <c r="C13" s="240" t="s">
        <v>0</v>
      </c>
      <c r="D13" s="238">
        <v>0.3</v>
      </c>
      <c r="E13" s="238">
        <v>0</v>
      </c>
      <c r="F13" s="238">
        <v>0</v>
      </c>
      <c r="G13" s="238">
        <v>0</v>
      </c>
      <c r="H13" s="238">
        <v>0</v>
      </c>
      <c r="I13" s="238">
        <v>0</v>
      </c>
      <c r="J13" s="238" t="s">
        <v>862</v>
      </c>
      <c r="K13" s="238">
        <v>0</v>
      </c>
      <c r="L13" s="693">
        <v>0</v>
      </c>
      <c r="M13" s="693">
        <v>0</v>
      </c>
      <c r="N13" s="238">
        <v>0</v>
      </c>
      <c r="O13" s="238">
        <v>0</v>
      </c>
      <c r="P13" s="238">
        <v>0.3</v>
      </c>
      <c r="Q13" s="938"/>
      <c r="R13" s="938"/>
      <c r="S13" s="938"/>
      <c r="T13" s="938"/>
      <c r="U13" s="938"/>
    </row>
    <row r="14" spans="2:21">
      <c r="B14" s="240">
        <v>6022</v>
      </c>
      <c r="C14" s="240" t="s">
        <v>2381</v>
      </c>
      <c r="D14" s="238">
        <v>25</v>
      </c>
      <c r="E14" s="238">
        <v>11</v>
      </c>
      <c r="F14" s="238">
        <v>0.7</v>
      </c>
      <c r="G14" s="238">
        <v>0</v>
      </c>
      <c r="H14" s="238">
        <v>2.5</v>
      </c>
      <c r="I14" s="238">
        <v>8</v>
      </c>
      <c r="J14" s="238">
        <v>0.2</v>
      </c>
      <c r="K14" s="238">
        <v>9</v>
      </c>
      <c r="L14" s="693">
        <v>0.03</v>
      </c>
      <c r="M14" s="693">
        <v>0.02</v>
      </c>
      <c r="N14" s="238">
        <v>11</v>
      </c>
      <c r="O14" s="238">
        <v>0.6</v>
      </c>
      <c r="P14" s="238">
        <v>0</v>
      </c>
      <c r="Q14" s="938"/>
      <c r="R14" s="938"/>
      <c r="S14" s="938"/>
      <c r="T14" s="938"/>
      <c r="U14" s="938"/>
    </row>
    <row r="15" spans="2:21">
      <c r="B15" s="240">
        <v>6212</v>
      </c>
      <c r="C15" s="240" t="s">
        <v>2383</v>
      </c>
      <c r="D15" s="238">
        <v>15</v>
      </c>
      <c r="E15" s="238">
        <v>6</v>
      </c>
      <c r="F15" s="238">
        <v>0.1</v>
      </c>
      <c r="G15" s="238">
        <v>0</v>
      </c>
      <c r="H15" s="238">
        <v>1.4</v>
      </c>
      <c r="I15" s="238">
        <v>4</v>
      </c>
      <c r="J15" s="238">
        <v>0</v>
      </c>
      <c r="K15" s="238">
        <v>114</v>
      </c>
      <c r="L15" s="693">
        <v>0.01</v>
      </c>
      <c r="M15" s="693">
        <v>0.01</v>
      </c>
      <c r="N15" s="238">
        <v>1</v>
      </c>
      <c r="O15" s="238">
        <v>0.4</v>
      </c>
      <c r="P15" s="238">
        <v>0</v>
      </c>
      <c r="Q15" s="938"/>
      <c r="R15" s="938"/>
      <c r="S15" s="938"/>
      <c r="T15" s="938"/>
      <c r="U15" s="938"/>
    </row>
    <row r="16" spans="2:21">
      <c r="B16" s="240">
        <v>2017</v>
      </c>
      <c r="C16" s="240" t="s">
        <v>2382</v>
      </c>
      <c r="D16" s="238">
        <v>25</v>
      </c>
      <c r="E16" s="238">
        <v>19</v>
      </c>
      <c r="F16" s="238">
        <v>0.4</v>
      </c>
      <c r="G16" s="238">
        <v>0</v>
      </c>
      <c r="H16" s="238">
        <v>4.4000000000000004</v>
      </c>
      <c r="I16" s="238">
        <v>1</v>
      </c>
      <c r="J16" s="238">
        <v>0.1</v>
      </c>
      <c r="K16" s="238">
        <v>0</v>
      </c>
      <c r="L16" s="693">
        <v>0.02</v>
      </c>
      <c r="M16" s="693">
        <v>0.01</v>
      </c>
      <c r="N16" s="238">
        <v>9</v>
      </c>
      <c r="O16" s="238">
        <v>0.3</v>
      </c>
      <c r="P16" s="238">
        <v>0</v>
      </c>
      <c r="Q16" s="938"/>
      <c r="R16" s="938"/>
      <c r="S16" s="938"/>
      <c r="T16" s="938"/>
      <c r="U16" s="938"/>
    </row>
    <row r="17" spans="2:21">
      <c r="B17" s="240">
        <v>14017</v>
      </c>
      <c r="C17" s="240" t="s">
        <v>40</v>
      </c>
      <c r="D17" s="238">
        <v>2</v>
      </c>
      <c r="E17" s="238">
        <v>15</v>
      </c>
      <c r="F17" s="238">
        <v>0</v>
      </c>
      <c r="G17" s="238">
        <v>1.6</v>
      </c>
      <c r="H17" s="238">
        <v>0</v>
      </c>
      <c r="I17" s="238">
        <v>0</v>
      </c>
      <c r="J17" s="238">
        <v>0</v>
      </c>
      <c r="K17" s="238">
        <v>10</v>
      </c>
      <c r="L17" s="693">
        <v>0</v>
      </c>
      <c r="M17" s="693">
        <v>0</v>
      </c>
      <c r="N17" s="238">
        <v>0</v>
      </c>
      <c r="O17" s="238">
        <v>0</v>
      </c>
      <c r="P17" s="238">
        <v>0</v>
      </c>
      <c r="Q17" s="938"/>
      <c r="R17" s="938"/>
      <c r="S17" s="938"/>
      <c r="T17" s="938"/>
      <c r="U17" s="938"/>
    </row>
    <row r="18" spans="2:21">
      <c r="B18" s="240">
        <v>17012</v>
      </c>
      <c r="C18" s="240" t="s">
        <v>0</v>
      </c>
      <c r="D18" s="238">
        <v>0.2</v>
      </c>
      <c r="E18" s="238">
        <v>0</v>
      </c>
      <c r="F18" s="238">
        <v>0</v>
      </c>
      <c r="G18" s="238">
        <v>0</v>
      </c>
      <c r="H18" s="238">
        <v>0</v>
      </c>
      <c r="I18" s="238">
        <v>0</v>
      </c>
      <c r="J18" s="238" t="s">
        <v>862</v>
      </c>
      <c r="K18" s="238">
        <v>0</v>
      </c>
      <c r="L18" s="693">
        <v>0</v>
      </c>
      <c r="M18" s="693">
        <v>0</v>
      </c>
      <c r="N18" s="238">
        <v>0</v>
      </c>
      <c r="O18" s="238">
        <v>0</v>
      </c>
      <c r="P18" s="238">
        <v>0.2</v>
      </c>
      <c r="Q18" s="938"/>
      <c r="R18" s="938"/>
      <c r="S18" s="938"/>
      <c r="T18" s="938"/>
      <c r="U18" s="938"/>
    </row>
    <row r="19" spans="2:21">
      <c r="B19" s="537">
        <v>17064</v>
      </c>
      <c r="C19" s="537" t="s">
        <v>2376</v>
      </c>
      <c r="D19" s="239">
        <v>0.2</v>
      </c>
      <c r="E19" s="239">
        <v>1</v>
      </c>
      <c r="F19" s="239">
        <v>0</v>
      </c>
      <c r="G19" s="239">
        <v>0</v>
      </c>
      <c r="H19" s="239">
        <v>0.1</v>
      </c>
      <c r="I19" s="239">
        <v>0</v>
      </c>
      <c r="J19" s="239">
        <v>0</v>
      </c>
      <c r="K19" s="239">
        <v>0</v>
      </c>
      <c r="L19" s="694">
        <v>0</v>
      </c>
      <c r="M19" s="694">
        <v>0</v>
      </c>
      <c r="N19" s="239">
        <v>0</v>
      </c>
      <c r="O19" s="239" t="s">
        <v>969</v>
      </c>
      <c r="P19" s="239">
        <v>0</v>
      </c>
      <c r="Q19" s="947"/>
      <c r="R19" s="947"/>
      <c r="S19" s="947"/>
      <c r="T19" s="947"/>
      <c r="U19" s="947"/>
    </row>
    <row r="20" spans="2:21">
      <c r="C20" s="478" t="s">
        <v>1439</v>
      </c>
      <c r="D20" s="264"/>
      <c r="E20" s="238">
        <v>261</v>
      </c>
      <c r="F20" s="238">
        <v>20.100000000000001</v>
      </c>
      <c r="G20" s="238">
        <v>15.1</v>
      </c>
      <c r="H20" s="238">
        <v>10.8</v>
      </c>
      <c r="I20" s="238">
        <v>43</v>
      </c>
      <c r="J20" s="238">
        <v>1.2</v>
      </c>
      <c r="K20" s="238">
        <v>169</v>
      </c>
      <c r="L20" s="695" t="s">
        <v>1753</v>
      </c>
      <c r="M20" s="693">
        <v>0.28999999999999998</v>
      </c>
      <c r="N20" s="238">
        <v>23</v>
      </c>
      <c r="O20" s="238">
        <v>1.7</v>
      </c>
      <c r="P20" s="238">
        <v>2.2000000000000002</v>
      </c>
      <c r="Q20" s="238">
        <v>0</v>
      </c>
      <c r="R20" s="238">
        <v>3</v>
      </c>
      <c r="S20" s="238">
        <v>1</v>
      </c>
      <c r="T20" s="238">
        <v>0</v>
      </c>
      <c r="U20" s="238">
        <v>0</v>
      </c>
    </row>
    <row r="21" spans="2:21">
      <c r="D21" s="14"/>
      <c r="E21" s="14"/>
      <c r="F21" s="14"/>
      <c r="G21" s="14"/>
    </row>
    <row r="22" spans="2:21">
      <c r="C22" s="10"/>
      <c r="D22" s="17"/>
      <c r="E22" s="18"/>
      <c r="F22" s="17"/>
      <c r="G22" s="18"/>
      <c r="H22" s="11"/>
      <c r="I22" s="12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2:21">
      <c r="C26" s="10"/>
      <c r="D26" s="1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2:21">
      <c r="C27" s="10"/>
      <c r="D27" s="1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2:21">
      <c r="C28" s="10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2:21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</sheetData>
  <mergeCells count="1">
    <mergeCell ref="Q3:U19"/>
  </mergeCells>
  <phoneticPr fontId="1"/>
  <pageMargins left="0.7" right="0.7" top="0.75" bottom="0.75" header="0.3" footer="0.3"/>
  <pageSetup paperSize="9" scale="83" orientation="landscape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0.5" style="478" customWidth="1"/>
    <col min="4" max="16" width="11.125" style="478" customWidth="1"/>
    <col min="17" max="16384" width="9" style="478"/>
  </cols>
  <sheetData>
    <row r="1" spans="2:21">
      <c r="B1" s="196" t="s">
        <v>1236</v>
      </c>
    </row>
    <row r="2" spans="2:21" ht="27" customHeight="1">
      <c r="B2" s="19" t="s">
        <v>922</v>
      </c>
      <c r="C2" s="19" t="s">
        <v>923</v>
      </c>
      <c r="D2" s="20" t="s">
        <v>1235</v>
      </c>
      <c r="E2" s="20" t="s">
        <v>924</v>
      </c>
      <c r="F2" s="20" t="s">
        <v>1234</v>
      </c>
      <c r="G2" s="20" t="s">
        <v>1233</v>
      </c>
      <c r="H2" s="20" t="s">
        <v>1232</v>
      </c>
      <c r="I2" s="20" t="s">
        <v>925</v>
      </c>
      <c r="J2" s="20" t="s">
        <v>926</v>
      </c>
      <c r="K2" s="20" t="s">
        <v>927</v>
      </c>
      <c r="L2" s="20" t="s">
        <v>1231</v>
      </c>
      <c r="M2" s="20" t="s">
        <v>1230</v>
      </c>
      <c r="N2" s="20" t="s">
        <v>928</v>
      </c>
      <c r="O2" s="20" t="s">
        <v>1229</v>
      </c>
      <c r="P2" s="20" t="s">
        <v>1228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10234</v>
      </c>
      <c r="C3" s="29" t="s">
        <v>822</v>
      </c>
      <c r="D3" s="10">
        <v>60</v>
      </c>
      <c r="E3" s="461">
        <v>61.8</v>
      </c>
      <c r="F3" s="462">
        <v>12</v>
      </c>
      <c r="G3" s="462">
        <v>1.2</v>
      </c>
      <c r="H3" s="462">
        <v>0</v>
      </c>
      <c r="I3" s="461">
        <v>13.2</v>
      </c>
      <c r="J3" s="471">
        <v>0.06</v>
      </c>
      <c r="K3" s="472">
        <v>7.2</v>
      </c>
      <c r="L3" s="473">
        <v>2.4E-2</v>
      </c>
      <c r="M3" s="474">
        <v>6.6000000000000003E-2</v>
      </c>
      <c r="N3" s="472">
        <v>1.8</v>
      </c>
      <c r="O3" s="475">
        <v>0</v>
      </c>
      <c r="P3" s="475">
        <v>0.06</v>
      </c>
      <c r="Q3" s="934"/>
      <c r="R3" s="934"/>
      <c r="S3" s="934"/>
      <c r="T3" s="934"/>
      <c r="U3" s="934"/>
    </row>
    <row r="4" spans="2:21">
      <c r="B4" s="195">
        <v>1015</v>
      </c>
      <c r="C4" s="29" t="s">
        <v>17</v>
      </c>
      <c r="D4" s="10">
        <v>8</v>
      </c>
      <c r="E4" s="461">
        <v>29.44</v>
      </c>
      <c r="F4" s="462">
        <v>0.64</v>
      </c>
      <c r="G4" s="462">
        <v>0.13600000000000001</v>
      </c>
      <c r="H4" s="462">
        <v>6.0720000000000001</v>
      </c>
      <c r="I4" s="461">
        <v>1.84</v>
      </c>
      <c r="J4" s="471">
        <v>4.8000000000000001E-2</v>
      </c>
      <c r="K4" s="472">
        <v>0</v>
      </c>
      <c r="L4" s="473">
        <v>1.04E-2</v>
      </c>
      <c r="M4" s="474">
        <v>3.2000000000000002E-3</v>
      </c>
      <c r="N4" s="472">
        <v>0</v>
      </c>
      <c r="O4" s="475">
        <v>0.2</v>
      </c>
      <c r="P4" s="475">
        <v>0</v>
      </c>
      <c r="Q4" s="938"/>
      <c r="R4" s="938"/>
      <c r="S4" s="938"/>
      <c r="T4" s="938"/>
      <c r="U4" s="938"/>
    </row>
    <row r="5" spans="2:21">
      <c r="B5" s="195">
        <v>6153</v>
      </c>
      <c r="C5" s="29" t="s">
        <v>16</v>
      </c>
      <c r="D5" s="10">
        <v>25</v>
      </c>
      <c r="E5" s="461">
        <v>9.25</v>
      </c>
      <c r="F5" s="462">
        <v>0.25</v>
      </c>
      <c r="G5" s="462">
        <v>2.5000000000000001E-2</v>
      </c>
      <c r="H5" s="462">
        <v>2.2000000000000002</v>
      </c>
      <c r="I5" s="461">
        <v>5.25</v>
      </c>
      <c r="J5" s="471">
        <v>0.05</v>
      </c>
      <c r="K5" s="472">
        <v>0</v>
      </c>
      <c r="L5" s="473">
        <v>7.4999999999999997E-3</v>
      </c>
      <c r="M5" s="474">
        <v>2.5000000000000001E-3</v>
      </c>
      <c r="N5" s="472">
        <v>2</v>
      </c>
      <c r="O5" s="475">
        <v>0.4</v>
      </c>
      <c r="P5" s="475">
        <v>0</v>
      </c>
      <c r="Q5" s="938"/>
      <c r="R5" s="938"/>
      <c r="S5" s="938"/>
      <c r="T5" s="938"/>
      <c r="U5" s="938"/>
    </row>
    <row r="6" spans="2:21">
      <c r="B6" s="195">
        <v>6182</v>
      </c>
      <c r="C6" s="29" t="s">
        <v>1755</v>
      </c>
      <c r="D6" s="10">
        <v>40</v>
      </c>
      <c r="E6" s="461">
        <v>7.6</v>
      </c>
      <c r="F6" s="462">
        <v>0.28000000000000003</v>
      </c>
      <c r="G6" s="462">
        <v>0.04</v>
      </c>
      <c r="H6" s="462">
        <v>1.88</v>
      </c>
      <c r="I6" s="461">
        <v>2.8</v>
      </c>
      <c r="J6" s="471">
        <v>0.08</v>
      </c>
      <c r="K6" s="472">
        <v>18</v>
      </c>
      <c r="L6" s="473">
        <v>0.02</v>
      </c>
      <c r="M6" s="474">
        <v>8.0000000000000002E-3</v>
      </c>
      <c r="N6" s="472">
        <v>6</v>
      </c>
      <c r="O6" s="475">
        <v>0.4</v>
      </c>
      <c r="P6" s="475">
        <v>0</v>
      </c>
      <c r="Q6" s="938"/>
      <c r="R6" s="938"/>
      <c r="S6" s="938"/>
      <c r="T6" s="938"/>
      <c r="U6" s="938"/>
    </row>
    <row r="7" spans="2:21">
      <c r="B7" s="195">
        <v>14008</v>
      </c>
      <c r="C7" s="29" t="s">
        <v>810</v>
      </c>
      <c r="D7" s="10">
        <v>10</v>
      </c>
      <c r="E7" s="461">
        <v>92.1</v>
      </c>
      <c r="F7" s="462">
        <v>0</v>
      </c>
      <c r="G7" s="462">
        <v>10</v>
      </c>
      <c r="H7" s="462">
        <v>0</v>
      </c>
      <c r="I7" s="461">
        <v>0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</v>
      </c>
      <c r="Q7" s="938"/>
      <c r="R7" s="938"/>
      <c r="S7" s="938"/>
      <c r="T7" s="938"/>
      <c r="U7" s="938"/>
    </row>
    <row r="8" spans="2:21">
      <c r="B8" s="195">
        <v>7156</v>
      </c>
      <c r="C8" s="29" t="s">
        <v>93</v>
      </c>
      <c r="D8" s="10">
        <v>7.5</v>
      </c>
      <c r="E8" s="461">
        <v>1.95</v>
      </c>
      <c r="F8" s="462">
        <v>0.03</v>
      </c>
      <c r="G8" s="462">
        <v>1.4999999999999999E-2</v>
      </c>
      <c r="H8" s="462">
        <v>0.64500000000000002</v>
      </c>
      <c r="I8" s="461">
        <v>0.52500000000000002</v>
      </c>
      <c r="J8" s="471">
        <v>7.4999999999999997E-3</v>
      </c>
      <c r="K8" s="472">
        <v>7.4999999999999997E-2</v>
      </c>
      <c r="L8" s="473">
        <v>3.0000000000000001E-3</v>
      </c>
      <c r="M8" s="474">
        <v>1.5E-3</v>
      </c>
      <c r="N8" s="472">
        <v>3.75</v>
      </c>
      <c r="O8" s="475">
        <v>0</v>
      </c>
      <c r="P8" s="475">
        <v>0</v>
      </c>
      <c r="Q8" s="938"/>
      <c r="R8" s="938"/>
      <c r="S8" s="938"/>
      <c r="T8" s="938"/>
      <c r="U8" s="938"/>
    </row>
    <row r="9" spans="2:21">
      <c r="B9" s="195">
        <v>6153</v>
      </c>
      <c r="C9" s="29" t="s">
        <v>16</v>
      </c>
      <c r="D9" s="10">
        <v>1</v>
      </c>
      <c r="E9" s="461">
        <v>0.37</v>
      </c>
      <c r="F9" s="462">
        <v>0.01</v>
      </c>
      <c r="G9" s="462">
        <v>1E-3</v>
      </c>
      <c r="H9" s="462">
        <v>8.8000000000000009E-2</v>
      </c>
      <c r="I9" s="461">
        <v>0.21</v>
      </c>
      <c r="J9" s="471">
        <v>2E-3</v>
      </c>
      <c r="K9" s="472">
        <v>0</v>
      </c>
      <c r="L9" s="473">
        <v>2.9999999999999997E-4</v>
      </c>
      <c r="M9" s="474">
        <v>1E-4</v>
      </c>
      <c r="N9" s="472">
        <v>0.08</v>
      </c>
      <c r="O9" s="475">
        <v>1.6E-2</v>
      </c>
      <c r="P9" s="475">
        <v>0</v>
      </c>
      <c r="Q9" s="947"/>
      <c r="R9" s="947"/>
      <c r="S9" s="947"/>
      <c r="T9" s="947"/>
      <c r="U9" s="947"/>
    </row>
    <row r="10" spans="2:21">
      <c r="B10" s="244"/>
      <c r="C10" s="245" t="s">
        <v>1754</v>
      </c>
      <c r="D10" s="265">
        <v>151.5</v>
      </c>
      <c r="E10" s="463">
        <v>202.51</v>
      </c>
      <c r="F10" s="464">
        <v>13.209999999999999</v>
      </c>
      <c r="G10" s="464">
        <v>11.417</v>
      </c>
      <c r="H10" s="464">
        <v>10.885</v>
      </c>
      <c r="I10" s="463">
        <v>23.824999999999999</v>
      </c>
      <c r="J10" s="464">
        <v>0.2475</v>
      </c>
      <c r="K10" s="465">
        <v>25.274999999999999</v>
      </c>
      <c r="L10" s="466">
        <v>6.5199999999999994E-2</v>
      </c>
      <c r="M10" s="467">
        <v>8.1299999999999997E-2</v>
      </c>
      <c r="N10" s="465">
        <v>13.63</v>
      </c>
      <c r="O10" s="468">
        <v>1.016</v>
      </c>
      <c r="P10" s="468">
        <v>0.06</v>
      </c>
      <c r="Q10" s="265">
        <v>0</v>
      </c>
      <c r="R10" s="265">
        <v>2</v>
      </c>
      <c r="S10" s="265">
        <v>1</v>
      </c>
      <c r="T10" s="265">
        <v>0</v>
      </c>
      <c r="U10" s="265">
        <v>0</v>
      </c>
    </row>
  </sheetData>
  <mergeCells count="1">
    <mergeCell ref="Q3:U9"/>
  </mergeCells>
  <phoneticPr fontId="1"/>
  <pageMargins left="0.7" right="0.7" top="0.75" bottom="0.75" header="0.3" footer="0.3"/>
  <pageSetup paperSize="9" scale="64" orientation="landscape" r:id="rId1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5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25.12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1444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10329</v>
      </c>
      <c r="C3" s="240" t="s">
        <v>2384</v>
      </c>
      <c r="D3" s="238">
        <v>75</v>
      </c>
      <c r="E3" s="238">
        <v>62</v>
      </c>
      <c r="F3" s="238">
        <v>13.8</v>
      </c>
      <c r="G3" s="238">
        <v>0.2</v>
      </c>
      <c r="H3" s="238">
        <v>0.2</v>
      </c>
      <c r="I3" s="238">
        <v>50</v>
      </c>
      <c r="J3" s="238">
        <v>0.2</v>
      </c>
      <c r="K3" s="238">
        <v>1</v>
      </c>
      <c r="L3" s="238">
        <v>0.05</v>
      </c>
      <c r="M3" s="238">
        <v>0.02</v>
      </c>
      <c r="N3" s="238" t="s">
        <v>862</v>
      </c>
      <c r="O3" s="238">
        <v>0</v>
      </c>
      <c r="P3" s="238">
        <v>0.3</v>
      </c>
      <c r="Q3" s="934"/>
      <c r="R3" s="934"/>
      <c r="S3" s="934"/>
      <c r="T3" s="934"/>
      <c r="U3" s="934"/>
    </row>
    <row r="4" spans="2:21">
      <c r="B4" s="240">
        <v>1015</v>
      </c>
      <c r="C4" s="240" t="s">
        <v>1028</v>
      </c>
      <c r="D4" s="238">
        <v>2.5</v>
      </c>
      <c r="E4" s="238">
        <v>9</v>
      </c>
      <c r="F4" s="238">
        <v>0.2</v>
      </c>
      <c r="G4" s="238">
        <v>0</v>
      </c>
      <c r="H4" s="238">
        <v>1.9</v>
      </c>
      <c r="I4" s="238">
        <v>1</v>
      </c>
      <c r="J4" s="238">
        <v>0</v>
      </c>
      <c r="K4" s="238">
        <v>0</v>
      </c>
      <c r="L4" s="238">
        <v>0</v>
      </c>
      <c r="M4" s="238">
        <v>0</v>
      </c>
      <c r="N4" s="238">
        <v>0</v>
      </c>
      <c r="O4" s="238">
        <v>0.1</v>
      </c>
      <c r="P4" s="238">
        <v>0</v>
      </c>
      <c r="Q4" s="938"/>
      <c r="R4" s="938"/>
      <c r="S4" s="938"/>
      <c r="T4" s="938"/>
      <c r="U4" s="938"/>
    </row>
    <row r="5" spans="2:21">
      <c r="B5" s="240">
        <v>12004</v>
      </c>
      <c r="C5" s="240" t="s">
        <v>1004</v>
      </c>
      <c r="D5" s="238">
        <v>8</v>
      </c>
      <c r="E5" s="238">
        <v>12</v>
      </c>
      <c r="F5" s="238">
        <v>1</v>
      </c>
      <c r="G5" s="238">
        <v>0.8</v>
      </c>
      <c r="H5" s="238">
        <v>0</v>
      </c>
      <c r="I5" s="238">
        <v>4</v>
      </c>
      <c r="J5" s="238">
        <v>0.1</v>
      </c>
      <c r="K5" s="238">
        <v>12</v>
      </c>
      <c r="L5" s="238">
        <v>0</v>
      </c>
      <c r="M5" s="238">
        <v>0.03</v>
      </c>
      <c r="N5" s="238">
        <v>0</v>
      </c>
      <c r="O5" s="238">
        <v>0</v>
      </c>
      <c r="P5" s="238">
        <v>0</v>
      </c>
      <c r="Q5" s="938"/>
      <c r="R5" s="938"/>
      <c r="S5" s="938"/>
      <c r="T5" s="938"/>
      <c r="U5" s="938"/>
    </row>
    <row r="6" spans="2:21">
      <c r="B6" s="240">
        <v>1079</v>
      </c>
      <c r="C6" s="240" t="s">
        <v>1443</v>
      </c>
      <c r="D6" s="238">
        <v>4</v>
      </c>
      <c r="E6" s="238">
        <v>15</v>
      </c>
      <c r="F6" s="238">
        <v>0.6</v>
      </c>
      <c r="G6" s="238">
        <v>0.3</v>
      </c>
      <c r="H6" s="238">
        <v>2.5</v>
      </c>
      <c r="I6" s="238">
        <v>1</v>
      </c>
      <c r="J6" s="238">
        <v>0.1</v>
      </c>
      <c r="K6" s="238" t="s">
        <v>862</v>
      </c>
      <c r="L6" s="238">
        <v>0.01</v>
      </c>
      <c r="M6" s="238">
        <v>0</v>
      </c>
      <c r="N6" s="238">
        <v>0</v>
      </c>
      <c r="O6" s="238">
        <v>0.2</v>
      </c>
      <c r="P6" s="238">
        <v>0</v>
      </c>
      <c r="Q6" s="938"/>
      <c r="R6" s="938"/>
      <c r="S6" s="938"/>
      <c r="T6" s="938"/>
      <c r="U6" s="938"/>
    </row>
    <row r="7" spans="2:21">
      <c r="B7" s="240">
        <v>14006</v>
      </c>
      <c r="C7" s="240" t="s">
        <v>15</v>
      </c>
      <c r="D7" s="238">
        <v>9.8000000000000007</v>
      </c>
      <c r="E7" s="238">
        <v>90</v>
      </c>
      <c r="F7" s="238">
        <v>0</v>
      </c>
      <c r="G7" s="238">
        <v>9.8000000000000007</v>
      </c>
      <c r="H7" s="238">
        <v>0</v>
      </c>
      <c r="I7" s="238" t="s">
        <v>862</v>
      </c>
      <c r="J7" s="238">
        <v>0</v>
      </c>
      <c r="K7" s="238">
        <v>0</v>
      </c>
      <c r="L7" s="238">
        <v>0</v>
      </c>
      <c r="M7" s="238">
        <v>0</v>
      </c>
      <c r="N7" s="238">
        <v>0</v>
      </c>
      <c r="O7" s="238">
        <v>0</v>
      </c>
      <c r="P7" s="238">
        <v>0</v>
      </c>
      <c r="Q7" s="938"/>
      <c r="R7" s="938"/>
      <c r="S7" s="938"/>
      <c r="T7" s="938"/>
      <c r="U7" s="938"/>
    </row>
    <row r="8" spans="2:21">
      <c r="B8" s="240">
        <v>6061</v>
      </c>
      <c r="C8" s="240" t="s">
        <v>2385</v>
      </c>
      <c r="D8" s="238">
        <v>20</v>
      </c>
      <c r="E8" s="238">
        <v>5</v>
      </c>
      <c r="F8" s="238">
        <v>0.3</v>
      </c>
      <c r="G8" s="238">
        <v>0</v>
      </c>
      <c r="H8" s="238">
        <v>1</v>
      </c>
      <c r="I8" s="238">
        <v>9</v>
      </c>
      <c r="J8" s="238">
        <v>0.1</v>
      </c>
      <c r="K8" s="238">
        <v>1</v>
      </c>
      <c r="L8" s="238">
        <v>0.01</v>
      </c>
      <c r="M8" s="238">
        <v>0.01</v>
      </c>
      <c r="N8" s="238">
        <v>8</v>
      </c>
      <c r="O8" s="238">
        <v>0.4</v>
      </c>
      <c r="P8" s="238">
        <v>0</v>
      </c>
      <c r="Q8" s="938"/>
      <c r="R8" s="938"/>
      <c r="S8" s="938"/>
      <c r="T8" s="938"/>
      <c r="U8" s="938"/>
    </row>
    <row r="9" spans="2:21">
      <c r="B9" s="240">
        <v>17043</v>
      </c>
      <c r="C9" s="240" t="s">
        <v>1436</v>
      </c>
      <c r="D9" s="238">
        <v>13</v>
      </c>
      <c r="E9" s="238">
        <v>87</v>
      </c>
      <c r="F9" s="238">
        <v>0.4</v>
      </c>
      <c r="G9" s="238">
        <v>9.4</v>
      </c>
      <c r="H9" s="238">
        <v>0.2</v>
      </c>
      <c r="I9" s="238">
        <v>3</v>
      </c>
      <c r="J9" s="238">
        <v>0.1</v>
      </c>
      <c r="K9" s="238">
        <v>7</v>
      </c>
      <c r="L9" s="238">
        <v>0.01</v>
      </c>
      <c r="M9" s="238">
        <v>0.01</v>
      </c>
      <c r="N9" s="238">
        <v>0</v>
      </c>
      <c r="O9" s="238">
        <v>0</v>
      </c>
      <c r="P9" s="238">
        <v>0.3</v>
      </c>
      <c r="Q9" s="938"/>
      <c r="R9" s="938"/>
      <c r="S9" s="938"/>
      <c r="T9" s="938"/>
      <c r="U9" s="938"/>
    </row>
    <row r="10" spans="2:21">
      <c r="B10" s="240">
        <v>12005</v>
      </c>
      <c r="C10" s="240" t="s">
        <v>1441</v>
      </c>
      <c r="D10" s="238">
        <v>11</v>
      </c>
      <c r="E10" s="238">
        <v>17</v>
      </c>
      <c r="F10" s="238">
        <v>1.4</v>
      </c>
      <c r="G10" s="238">
        <v>1.1000000000000001</v>
      </c>
      <c r="H10" s="238">
        <v>0</v>
      </c>
      <c r="I10" s="238">
        <v>6</v>
      </c>
      <c r="J10" s="238">
        <v>0.2</v>
      </c>
      <c r="K10" s="238">
        <v>15</v>
      </c>
      <c r="L10" s="238">
        <v>0.01</v>
      </c>
      <c r="M10" s="238">
        <v>0.04</v>
      </c>
      <c r="N10" s="238">
        <v>0</v>
      </c>
      <c r="O10" s="238">
        <v>0</v>
      </c>
      <c r="P10" s="238">
        <v>0</v>
      </c>
      <c r="Q10" s="938"/>
      <c r="R10" s="938"/>
      <c r="S10" s="938"/>
      <c r="T10" s="938"/>
      <c r="U10" s="938"/>
    </row>
    <row r="11" spans="2:21">
      <c r="B11" s="240">
        <v>6153</v>
      </c>
      <c r="C11" s="240" t="s">
        <v>2378</v>
      </c>
      <c r="D11" s="238">
        <v>10</v>
      </c>
      <c r="E11" s="238">
        <v>4</v>
      </c>
      <c r="F11" s="238">
        <v>0.1</v>
      </c>
      <c r="G11" s="238">
        <v>0</v>
      </c>
      <c r="H11" s="238">
        <v>0.9</v>
      </c>
      <c r="I11" s="238">
        <v>2</v>
      </c>
      <c r="J11" s="238">
        <v>0</v>
      </c>
      <c r="K11" s="238" t="s">
        <v>862</v>
      </c>
      <c r="L11" s="238">
        <v>0</v>
      </c>
      <c r="M11" s="238">
        <v>0</v>
      </c>
      <c r="N11" s="238">
        <v>1</v>
      </c>
      <c r="O11" s="238">
        <v>0.2</v>
      </c>
      <c r="P11" s="238">
        <v>0</v>
      </c>
      <c r="Q11" s="938"/>
      <c r="R11" s="938"/>
      <c r="S11" s="938"/>
      <c r="T11" s="938"/>
      <c r="U11" s="938"/>
    </row>
    <row r="12" spans="2:21">
      <c r="B12" s="240">
        <v>6069</v>
      </c>
      <c r="C12" s="240" t="s">
        <v>1440</v>
      </c>
      <c r="D12" s="238">
        <v>4</v>
      </c>
      <c r="E12" s="238">
        <v>3</v>
      </c>
      <c r="F12" s="238">
        <v>0</v>
      </c>
      <c r="G12" s="238">
        <v>0</v>
      </c>
      <c r="H12" s="238">
        <v>0.7</v>
      </c>
      <c r="I12" s="238">
        <v>1</v>
      </c>
      <c r="J12" s="238">
        <v>0</v>
      </c>
      <c r="K12" s="238">
        <v>0</v>
      </c>
      <c r="L12" s="238" t="s">
        <v>862</v>
      </c>
      <c r="M12" s="238">
        <v>0</v>
      </c>
      <c r="N12" s="238">
        <v>0</v>
      </c>
      <c r="O12" s="238">
        <v>0.1</v>
      </c>
      <c r="P12" s="238">
        <v>0</v>
      </c>
      <c r="Q12" s="938"/>
      <c r="R12" s="938"/>
      <c r="S12" s="938"/>
      <c r="T12" s="938"/>
      <c r="U12" s="938"/>
    </row>
    <row r="13" spans="2:21">
      <c r="B13" s="240">
        <v>6239</v>
      </c>
      <c r="C13" s="240" t="s">
        <v>2379</v>
      </c>
      <c r="D13" s="238">
        <v>1</v>
      </c>
      <c r="E13" s="238">
        <v>0</v>
      </c>
      <c r="F13" s="238">
        <v>0</v>
      </c>
      <c r="G13" s="238">
        <v>0</v>
      </c>
      <c r="H13" s="238">
        <v>0.1</v>
      </c>
      <c r="I13" s="238">
        <v>3</v>
      </c>
      <c r="J13" s="238">
        <v>0.1</v>
      </c>
      <c r="K13" s="238">
        <v>6</v>
      </c>
      <c r="L13" s="238">
        <v>0</v>
      </c>
      <c r="M13" s="238">
        <v>0</v>
      </c>
      <c r="N13" s="238">
        <v>1</v>
      </c>
      <c r="O13" s="238">
        <v>0.1</v>
      </c>
      <c r="P13" s="238">
        <v>0</v>
      </c>
      <c r="Q13" s="938"/>
      <c r="R13" s="938"/>
      <c r="S13" s="938"/>
      <c r="T13" s="938"/>
      <c r="U13" s="938"/>
    </row>
    <row r="14" spans="2:21">
      <c r="B14" s="240">
        <v>7156</v>
      </c>
      <c r="C14" s="240" t="s">
        <v>2386</v>
      </c>
      <c r="D14" s="238">
        <v>1</v>
      </c>
      <c r="E14" s="238">
        <v>0</v>
      </c>
      <c r="F14" s="238">
        <v>0</v>
      </c>
      <c r="G14" s="238">
        <v>0</v>
      </c>
      <c r="H14" s="238">
        <v>0.1</v>
      </c>
      <c r="I14" s="238">
        <v>0</v>
      </c>
      <c r="J14" s="238">
        <v>0</v>
      </c>
      <c r="K14" s="238">
        <v>0</v>
      </c>
      <c r="L14" s="238">
        <v>0</v>
      </c>
      <c r="M14" s="238">
        <v>0</v>
      </c>
      <c r="N14" s="238">
        <v>1</v>
      </c>
      <c r="O14" s="238" t="s">
        <v>862</v>
      </c>
      <c r="P14" s="238">
        <v>0</v>
      </c>
      <c r="Q14" s="938"/>
      <c r="R14" s="938"/>
      <c r="S14" s="938"/>
      <c r="T14" s="938"/>
      <c r="U14" s="938"/>
    </row>
    <row r="15" spans="2:21">
      <c r="B15" s="537">
        <v>17012</v>
      </c>
      <c r="C15" s="537" t="s">
        <v>0</v>
      </c>
      <c r="D15" s="239">
        <v>0.3</v>
      </c>
      <c r="E15" s="239">
        <v>0</v>
      </c>
      <c r="F15" s="239">
        <v>0</v>
      </c>
      <c r="G15" s="239">
        <v>0</v>
      </c>
      <c r="H15" s="239">
        <v>0</v>
      </c>
      <c r="I15" s="239">
        <v>0</v>
      </c>
      <c r="J15" s="239" t="s">
        <v>862</v>
      </c>
      <c r="K15" s="239">
        <v>0</v>
      </c>
      <c r="L15" s="239">
        <v>0</v>
      </c>
      <c r="M15" s="239">
        <v>0</v>
      </c>
      <c r="N15" s="239">
        <v>0</v>
      </c>
      <c r="O15" s="239">
        <v>0</v>
      </c>
      <c r="P15" s="239">
        <v>0.3</v>
      </c>
      <c r="Q15" s="947"/>
      <c r="R15" s="947"/>
      <c r="S15" s="947"/>
      <c r="T15" s="947"/>
      <c r="U15" s="947"/>
    </row>
    <row r="16" spans="2:21">
      <c r="C16" s="478" t="s">
        <v>220</v>
      </c>
      <c r="D16" s="264"/>
      <c r="E16" s="238">
        <v>303</v>
      </c>
      <c r="F16" s="238">
        <v>17.8</v>
      </c>
      <c r="G16" s="238">
        <v>21.7</v>
      </c>
      <c r="H16" s="238">
        <v>7.8</v>
      </c>
      <c r="I16" s="238">
        <v>80</v>
      </c>
      <c r="J16" s="238">
        <v>0.8</v>
      </c>
      <c r="K16" s="238">
        <v>42</v>
      </c>
      <c r="L16" s="238">
        <v>0.09</v>
      </c>
      <c r="M16" s="238">
        <v>0.13</v>
      </c>
      <c r="N16" s="238">
        <v>11</v>
      </c>
      <c r="O16" s="238">
        <v>0.9</v>
      </c>
      <c r="P16" s="624" t="s">
        <v>1756</v>
      </c>
      <c r="Q16" s="238">
        <v>0</v>
      </c>
      <c r="R16" s="238">
        <v>2</v>
      </c>
      <c r="S16" s="238">
        <v>0</v>
      </c>
      <c r="T16" s="238">
        <v>0</v>
      </c>
      <c r="U16" s="238">
        <v>0</v>
      </c>
    </row>
    <row r="17" spans="3:16">
      <c r="D17" s="14"/>
      <c r="E17" s="14"/>
      <c r="F17" s="14"/>
      <c r="G17" s="14"/>
    </row>
    <row r="18" spans="3:16">
      <c r="C18" s="10"/>
      <c r="D18" s="17"/>
      <c r="E18" s="18"/>
      <c r="F18" s="17"/>
      <c r="G18" s="18"/>
      <c r="H18" s="11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3:16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3:16">
      <c r="C24" s="10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3:16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</sheetData>
  <mergeCells count="1">
    <mergeCell ref="Q3:U15"/>
  </mergeCells>
  <phoneticPr fontId="1"/>
  <pageMargins left="0.7" right="0.7" top="0.75" bottom="0.75" header="0.3" footer="0.3"/>
  <pageSetup paperSize="9" scale="83" orientation="landscape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2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9.7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1445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10292</v>
      </c>
      <c r="C3" s="240" t="s">
        <v>2387</v>
      </c>
      <c r="D3" s="238">
        <v>50</v>
      </c>
      <c r="E3" s="238">
        <v>30</v>
      </c>
      <c r="F3" s="238">
        <v>3.3</v>
      </c>
      <c r="G3" s="238">
        <v>0.7</v>
      </c>
      <c r="H3" s="238">
        <v>2.4</v>
      </c>
      <c r="I3" s="238">
        <v>44</v>
      </c>
      <c r="J3" s="238">
        <v>1</v>
      </c>
      <c r="K3" s="238">
        <v>11</v>
      </c>
      <c r="L3" s="238">
        <v>0.02</v>
      </c>
      <c r="M3" s="238">
        <v>7.0000000000000007E-2</v>
      </c>
      <c r="N3" s="238">
        <v>2</v>
      </c>
      <c r="O3" s="238">
        <v>0</v>
      </c>
      <c r="P3" s="238">
        <v>0.7</v>
      </c>
      <c r="Q3" s="934"/>
      <c r="R3" s="934"/>
      <c r="S3" s="934"/>
      <c r="T3" s="934"/>
      <c r="U3" s="934"/>
    </row>
    <row r="4" spans="2:21">
      <c r="B4" s="240">
        <v>17012</v>
      </c>
      <c r="C4" s="240" t="s">
        <v>0</v>
      </c>
      <c r="D4" s="238">
        <v>0.5</v>
      </c>
      <c r="E4" s="238">
        <v>0</v>
      </c>
      <c r="F4" s="238">
        <v>0</v>
      </c>
      <c r="G4" s="238">
        <v>0</v>
      </c>
      <c r="H4" s="238">
        <v>0</v>
      </c>
      <c r="I4" s="238">
        <v>0</v>
      </c>
      <c r="J4" s="238" t="s">
        <v>862</v>
      </c>
      <c r="K4" s="238">
        <v>0</v>
      </c>
      <c r="L4" s="238">
        <v>0</v>
      </c>
      <c r="M4" s="238">
        <v>0</v>
      </c>
      <c r="N4" s="238">
        <v>0</v>
      </c>
      <c r="O4" s="238">
        <v>0</v>
      </c>
      <c r="P4" s="238">
        <v>0.5</v>
      </c>
      <c r="Q4" s="938"/>
      <c r="R4" s="938"/>
      <c r="S4" s="938"/>
      <c r="T4" s="938"/>
      <c r="U4" s="938"/>
    </row>
    <row r="5" spans="2:21">
      <c r="B5" s="240">
        <v>17064</v>
      </c>
      <c r="C5" s="240" t="s">
        <v>2376</v>
      </c>
      <c r="D5" s="238">
        <v>0.2</v>
      </c>
      <c r="E5" s="238">
        <v>1</v>
      </c>
      <c r="F5" s="238">
        <v>0</v>
      </c>
      <c r="G5" s="238">
        <v>0</v>
      </c>
      <c r="H5" s="238">
        <v>0.1</v>
      </c>
      <c r="I5" s="238">
        <v>0</v>
      </c>
      <c r="J5" s="238">
        <v>0</v>
      </c>
      <c r="K5" s="238">
        <v>0</v>
      </c>
      <c r="L5" s="238">
        <v>0</v>
      </c>
      <c r="M5" s="238">
        <v>0</v>
      </c>
      <c r="N5" s="238">
        <v>0</v>
      </c>
      <c r="O5" s="238" t="s">
        <v>969</v>
      </c>
      <c r="P5" s="238">
        <v>0</v>
      </c>
      <c r="Q5" s="938"/>
      <c r="R5" s="938"/>
      <c r="S5" s="938"/>
      <c r="T5" s="938"/>
      <c r="U5" s="938"/>
    </row>
    <row r="6" spans="2:21">
      <c r="B6" s="240">
        <v>1015</v>
      </c>
      <c r="C6" s="240" t="s">
        <v>1028</v>
      </c>
      <c r="D6" s="238">
        <v>4</v>
      </c>
      <c r="E6" s="238">
        <v>15</v>
      </c>
      <c r="F6" s="238">
        <v>0.3</v>
      </c>
      <c r="G6" s="238">
        <v>0.1</v>
      </c>
      <c r="H6" s="238">
        <v>3</v>
      </c>
      <c r="I6" s="238">
        <v>1</v>
      </c>
      <c r="J6" s="238">
        <v>0</v>
      </c>
      <c r="K6" s="238">
        <v>0</v>
      </c>
      <c r="L6" s="238">
        <v>0.01</v>
      </c>
      <c r="M6" s="238">
        <v>0</v>
      </c>
      <c r="N6" s="238">
        <v>0</v>
      </c>
      <c r="O6" s="238">
        <v>0.1</v>
      </c>
      <c r="P6" s="238">
        <v>0</v>
      </c>
      <c r="Q6" s="938"/>
      <c r="R6" s="938"/>
      <c r="S6" s="938"/>
      <c r="T6" s="938"/>
      <c r="U6" s="938"/>
    </row>
    <row r="7" spans="2:21">
      <c r="B7" s="240">
        <v>12004</v>
      </c>
      <c r="C7" s="240" t="s">
        <v>1004</v>
      </c>
      <c r="D7" s="238">
        <v>10</v>
      </c>
      <c r="E7" s="238">
        <v>15</v>
      </c>
      <c r="F7" s="238">
        <v>1.2</v>
      </c>
      <c r="G7" s="238">
        <v>1</v>
      </c>
      <c r="H7" s="238">
        <v>0</v>
      </c>
      <c r="I7" s="238">
        <v>5</v>
      </c>
      <c r="J7" s="238">
        <v>0.2</v>
      </c>
      <c r="K7" s="238">
        <v>15</v>
      </c>
      <c r="L7" s="238">
        <v>0.01</v>
      </c>
      <c r="M7" s="238">
        <v>0.04</v>
      </c>
      <c r="N7" s="238">
        <v>0</v>
      </c>
      <c r="O7" s="238">
        <v>0</v>
      </c>
      <c r="P7" s="238">
        <v>0</v>
      </c>
      <c r="Q7" s="938"/>
      <c r="R7" s="938"/>
      <c r="S7" s="938"/>
      <c r="T7" s="938"/>
      <c r="U7" s="938"/>
    </row>
    <row r="8" spans="2:21">
      <c r="B8" s="240">
        <v>1079</v>
      </c>
      <c r="C8" s="240" t="s">
        <v>1443</v>
      </c>
      <c r="D8" s="238">
        <v>6</v>
      </c>
      <c r="E8" s="238">
        <v>22</v>
      </c>
      <c r="F8" s="238">
        <v>0.9</v>
      </c>
      <c r="G8" s="238">
        <v>0.4</v>
      </c>
      <c r="H8" s="238">
        <v>3.8</v>
      </c>
      <c r="I8" s="238">
        <v>2</v>
      </c>
      <c r="J8" s="238">
        <v>0.1</v>
      </c>
      <c r="K8" s="238" t="s">
        <v>862</v>
      </c>
      <c r="L8" s="238">
        <v>0.01</v>
      </c>
      <c r="M8" s="238">
        <v>0</v>
      </c>
      <c r="N8" s="238">
        <v>0</v>
      </c>
      <c r="O8" s="238">
        <v>0.2</v>
      </c>
      <c r="P8" s="238">
        <v>0.1</v>
      </c>
      <c r="Q8" s="938"/>
      <c r="R8" s="938"/>
      <c r="S8" s="938"/>
      <c r="T8" s="938"/>
      <c r="U8" s="938"/>
    </row>
    <row r="9" spans="2:21">
      <c r="B9" s="240">
        <v>14006</v>
      </c>
      <c r="C9" s="240" t="s">
        <v>15</v>
      </c>
      <c r="D9" s="238">
        <v>16.5</v>
      </c>
      <c r="E9" s="238">
        <v>152</v>
      </c>
      <c r="F9" s="238">
        <v>0</v>
      </c>
      <c r="G9" s="238">
        <v>16.5</v>
      </c>
      <c r="H9" s="238">
        <v>0</v>
      </c>
      <c r="I9" s="238" t="s">
        <v>862</v>
      </c>
      <c r="J9" s="238">
        <v>0</v>
      </c>
      <c r="K9" s="238">
        <v>0</v>
      </c>
      <c r="L9" s="238">
        <v>0</v>
      </c>
      <c r="M9" s="238">
        <v>0</v>
      </c>
      <c r="N9" s="238">
        <v>0</v>
      </c>
      <c r="O9" s="238">
        <v>0</v>
      </c>
      <c r="P9" s="238">
        <v>0</v>
      </c>
      <c r="Q9" s="938"/>
      <c r="R9" s="938"/>
      <c r="S9" s="938"/>
      <c r="T9" s="938"/>
      <c r="U9" s="938"/>
    </row>
    <row r="10" spans="2:21">
      <c r="B10" s="240">
        <v>6239</v>
      </c>
      <c r="C10" s="240" t="s">
        <v>2379</v>
      </c>
      <c r="D10" s="238">
        <v>2.5</v>
      </c>
      <c r="E10" s="238">
        <v>1</v>
      </c>
      <c r="F10" s="238">
        <v>0.1</v>
      </c>
      <c r="G10" s="238">
        <v>0</v>
      </c>
      <c r="H10" s="238">
        <v>0.2</v>
      </c>
      <c r="I10" s="238">
        <v>7</v>
      </c>
      <c r="J10" s="238">
        <v>0.2</v>
      </c>
      <c r="K10" s="238">
        <v>16</v>
      </c>
      <c r="L10" s="238">
        <v>0</v>
      </c>
      <c r="M10" s="238">
        <v>0.01</v>
      </c>
      <c r="N10" s="238">
        <v>3</v>
      </c>
      <c r="O10" s="238">
        <v>0.2</v>
      </c>
      <c r="P10" s="238">
        <v>0</v>
      </c>
      <c r="Q10" s="938"/>
      <c r="R10" s="938"/>
      <c r="S10" s="938"/>
      <c r="T10" s="938"/>
      <c r="U10" s="938"/>
    </row>
    <row r="11" spans="2:21">
      <c r="B11" s="240">
        <v>14006</v>
      </c>
      <c r="C11" s="240" t="s">
        <v>15</v>
      </c>
      <c r="D11" s="238">
        <v>1.5</v>
      </c>
      <c r="E11" s="238">
        <v>14</v>
      </c>
      <c r="F11" s="238">
        <v>0</v>
      </c>
      <c r="G11" s="238">
        <v>1.5</v>
      </c>
      <c r="H11" s="238">
        <v>0</v>
      </c>
      <c r="I11" s="238" t="s">
        <v>862</v>
      </c>
      <c r="J11" s="238">
        <v>0</v>
      </c>
      <c r="K11" s="238">
        <v>0</v>
      </c>
      <c r="L11" s="238">
        <v>0</v>
      </c>
      <c r="M11" s="238">
        <v>0</v>
      </c>
      <c r="N11" s="238">
        <v>0</v>
      </c>
      <c r="O11" s="238">
        <v>0</v>
      </c>
      <c r="P11" s="238">
        <v>0</v>
      </c>
      <c r="Q11" s="938"/>
      <c r="R11" s="938"/>
      <c r="S11" s="938"/>
      <c r="T11" s="938"/>
      <c r="U11" s="938"/>
    </row>
    <row r="12" spans="2:21">
      <c r="B12" s="554">
        <v>17012</v>
      </c>
      <c r="C12" s="554" t="s">
        <v>0</v>
      </c>
      <c r="D12" s="696">
        <v>0.2</v>
      </c>
      <c r="E12" s="696">
        <v>0</v>
      </c>
      <c r="F12" s="696">
        <v>0</v>
      </c>
      <c r="G12" s="696">
        <v>0</v>
      </c>
      <c r="H12" s="696">
        <v>0</v>
      </c>
      <c r="I12" s="696">
        <v>0</v>
      </c>
      <c r="J12" s="696" t="s">
        <v>862</v>
      </c>
      <c r="K12" s="696">
        <v>0</v>
      </c>
      <c r="L12" s="696">
        <v>0</v>
      </c>
      <c r="M12" s="696">
        <v>0</v>
      </c>
      <c r="N12" s="696">
        <v>0</v>
      </c>
      <c r="O12" s="696">
        <v>0</v>
      </c>
      <c r="P12" s="696">
        <v>0.2</v>
      </c>
      <c r="Q12" s="947"/>
      <c r="R12" s="947"/>
      <c r="S12" s="947"/>
      <c r="T12" s="947"/>
      <c r="U12" s="947"/>
    </row>
    <row r="13" spans="2:21">
      <c r="C13" s="478" t="s">
        <v>220</v>
      </c>
      <c r="D13" s="264"/>
      <c r="E13" s="697">
        <v>250</v>
      </c>
      <c r="F13" s="697">
        <v>5.8</v>
      </c>
      <c r="G13" s="697">
        <v>20.2</v>
      </c>
      <c r="H13" s="697">
        <v>9.6</v>
      </c>
      <c r="I13" s="697">
        <v>60</v>
      </c>
      <c r="J13" s="697">
        <v>1.4</v>
      </c>
      <c r="K13" s="697">
        <v>42</v>
      </c>
      <c r="L13" s="697">
        <v>0.04</v>
      </c>
      <c r="M13" s="697">
        <v>0.12</v>
      </c>
      <c r="N13" s="697">
        <v>5</v>
      </c>
      <c r="O13" s="697">
        <v>0.5</v>
      </c>
      <c r="P13" s="697">
        <v>1.5</v>
      </c>
      <c r="Q13" s="238">
        <v>0</v>
      </c>
      <c r="R13" s="238">
        <v>1</v>
      </c>
      <c r="S13" s="238">
        <v>0</v>
      </c>
      <c r="T13" s="238">
        <v>0</v>
      </c>
      <c r="U13" s="238">
        <v>0</v>
      </c>
    </row>
    <row r="14" spans="2:21">
      <c r="D14" s="14"/>
      <c r="E14" s="14"/>
      <c r="F14" s="14"/>
      <c r="G14" s="14"/>
    </row>
    <row r="15" spans="2:21">
      <c r="C15" s="10"/>
      <c r="D15" s="17"/>
      <c r="E15" s="18"/>
      <c r="F15" s="17"/>
      <c r="G15" s="18"/>
      <c r="H15" s="11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3:16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</sheetData>
  <mergeCells count="1">
    <mergeCell ref="Q3:U12"/>
  </mergeCells>
  <phoneticPr fontId="1"/>
  <pageMargins left="0.7" right="0.7" top="0.75" bottom="0.75" header="0.3" footer="0.3"/>
  <pageSetup paperSize="9" scale="83" orientation="landscape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6.6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1245</v>
      </c>
    </row>
    <row r="2" spans="2:21" ht="27" customHeight="1">
      <c r="B2" s="19" t="s">
        <v>922</v>
      </c>
      <c r="C2" s="19" t="s">
        <v>923</v>
      </c>
      <c r="D2" s="20" t="s">
        <v>1235</v>
      </c>
      <c r="E2" s="20" t="s">
        <v>924</v>
      </c>
      <c r="F2" s="20" t="s">
        <v>1234</v>
      </c>
      <c r="G2" s="20" t="s">
        <v>1233</v>
      </c>
      <c r="H2" s="20" t="s">
        <v>1232</v>
      </c>
      <c r="I2" s="20" t="s">
        <v>925</v>
      </c>
      <c r="J2" s="20" t="s">
        <v>926</v>
      </c>
      <c r="K2" s="20" t="s">
        <v>927</v>
      </c>
      <c r="L2" s="20" t="s">
        <v>1231</v>
      </c>
      <c r="M2" s="20" t="s">
        <v>1230</v>
      </c>
      <c r="N2" s="20" t="s">
        <v>928</v>
      </c>
      <c r="O2" s="20" t="s">
        <v>1229</v>
      </c>
      <c r="P2" s="20" t="s">
        <v>1228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10047</v>
      </c>
      <c r="C3" s="446" t="s">
        <v>1244</v>
      </c>
      <c r="D3" s="173">
        <v>90</v>
      </c>
      <c r="E3" s="55">
        <v>195.3</v>
      </c>
      <c r="F3" s="54">
        <v>17.82</v>
      </c>
      <c r="G3" s="54">
        <v>12.51</v>
      </c>
      <c r="H3" s="54">
        <v>0.62999999999999989</v>
      </c>
      <c r="I3" s="55">
        <v>63</v>
      </c>
      <c r="J3" s="54">
        <v>1.62</v>
      </c>
      <c r="K3" s="57">
        <v>36</v>
      </c>
      <c r="L3" s="56">
        <v>2.6999999999999996E-2</v>
      </c>
      <c r="M3" s="56">
        <v>0.32400000000000001</v>
      </c>
      <c r="N3" s="55">
        <v>0</v>
      </c>
      <c r="O3" s="54">
        <v>0</v>
      </c>
      <c r="P3" s="54">
        <v>0.27</v>
      </c>
      <c r="Q3" s="936"/>
      <c r="R3" s="936"/>
      <c r="S3" s="936"/>
      <c r="T3" s="936"/>
      <c r="U3" s="936"/>
    </row>
    <row r="4" spans="2:21">
      <c r="B4" s="10">
        <v>17012</v>
      </c>
      <c r="C4" s="243" t="s">
        <v>1237</v>
      </c>
      <c r="D4" s="22">
        <v>1.8</v>
      </c>
      <c r="E4" s="55">
        <v>0</v>
      </c>
      <c r="F4" s="54">
        <v>0</v>
      </c>
      <c r="G4" s="54">
        <v>0</v>
      </c>
      <c r="H4" s="54">
        <v>0</v>
      </c>
      <c r="I4" s="55">
        <v>0.39600000000000002</v>
      </c>
      <c r="J4" s="54">
        <v>0</v>
      </c>
      <c r="K4" s="57">
        <v>0</v>
      </c>
      <c r="L4" s="56">
        <v>0</v>
      </c>
      <c r="M4" s="56">
        <v>0</v>
      </c>
      <c r="N4" s="55">
        <v>0</v>
      </c>
      <c r="O4" s="54">
        <v>0</v>
      </c>
      <c r="P4" s="54">
        <v>1.7838000000000001</v>
      </c>
      <c r="Q4" s="936"/>
      <c r="R4" s="936"/>
      <c r="S4" s="936"/>
      <c r="T4" s="936"/>
      <c r="U4" s="936"/>
    </row>
    <row r="5" spans="2:21">
      <c r="B5" s="10">
        <v>1015</v>
      </c>
      <c r="C5" s="446" t="s">
        <v>1243</v>
      </c>
      <c r="D5" s="22">
        <v>12.5</v>
      </c>
      <c r="E5" s="55">
        <v>46</v>
      </c>
      <c r="F5" s="54">
        <v>1</v>
      </c>
      <c r="G5" s="54">
        <v>0.21249999999999999</v>
      </c>
      <c r="H5" s="54">
        <v>9.4875000000000007</v>
      </c>
      <c r="I5" s="55">
        <v>2.875</v>
      </c>
      <c r="J5" s="54">
        <v>7.4999999999999997E-2</v>
      </c>
      <c r="K5" s="57">
        <v>0</v>
      </c>
      <c r="L5" s="56">
        <v>1.6250000000000001E-2</v>
      </c>
      <c r="M5" s="56">
        <v>5.0000000000000001E-3</v>
      </c>
      <c r="N5" s="55">
        <v>0</v>
      </c>
      <c r="O5" s="54">
        <v>0.3125</v>
      </c>
      <c r="P5" s="54">
        <v>0</v>
      </c>
      <c r="Q5" s="936"/>
      <c r="R5" s="936"/>
      <c r="S5" s="936"/>
      <c r="T5" s="936"/>
      <c r="U5" s="936"/>
    </row>
    <row r="6" spans="2:21">
      <c r="B6" s="10">
        <v>13003</v>
      </c>
      <c r="C6" s="446" t="s">
        <v>1242</v>
      </c>
      <c r="D6" s="22">
        <v>15</v>
      </c>
      <c r="E6" s="55">
        <v>10.050000000000001</v>
      </c>
      <c r="F6" s="54">
        <v>0.495</v>
      </c>
      <c r="G6" s="54">
        <v>0.56999999999999995</v>
      </c>
      <c r="H6" s="54">
        <v>0.72</v>
      </c>
      <c r="I6" s="55">
        <v>16.5</v>
      </c>
      <c r="J6" s="54">
        <v>3.0000000000000001E-3</v>
      </c>
      <c r="K6" s="57">
        <v>5.7</v>
      </c>
      <c r="L6" s="56">
        <v>6.0000000000000001E-3</v>
      </c>
      <c r="M6" s="56">
        <v>2.2499999999999999E-2</v>
      </c>
      <c r="N6" s="55">
        <v>0.15</v>
      </c>
      <c r="O6" s="54">
        <v>0</v>
      </c>
      <c r="P6" s="54">
        <v>1.4999999999999999E-2</v>
      </c>
      <c r="Q6" s="936"/>
      <c r="R6" s="936"/>
      <c r="S6" s="936"/>
      <c r="T6" s="936"/>
      <c r="U6" s="936"/>
    </row>
    <row r="7" spans="2:21">
      <c r="B7" s="10">
        <v>12004</v>
      </c>
      <c r="C7" s="446" t="s">
        <v>1241</v>
      </c>
      <c r="D7" s="22">
        <v>14</v>
      </c>
      <c r="E7" s="55">
        <v>21.14</v>
      </c>
      <c r="F7" s="54">
        <v>1.7220000000000002</v>
      </c>
      <c r="G7" s="54">
        <v>1.4420000000000002</v>
      </c>
      <c r="H7" s="54">
        <v>4.2000000000000003E-2</v>
      </c>
      <c r="I7" s="55">
        <v>7.14</v>
      </c>
      <c r="J7" s="54">
        <v>0.252</v>
      </c>
      <c r="K7" s="57">
        <v>21</v>
      </c>
      <c r="L7" s="56">
        <v>8.3999999999999995E-3</v>
      </c>
      <c r="M7" s="56">
        <v>6.0199999999999997E-2</v>
      </c>
      <c r="N7" s="55">
        <v>0</v>
      </c>
      <c r="O7" s="54">
        <v>0</v>
      </c>
      <c r="P7" s="54">
        <v>5.6000000000000008E-2</v>
      </c>
      <c r="Q7" s="936"/>
      <c r="R7" s="936"/>
      <c r="S7" s="936"/>
      <c r="T7" s="936"/>
      <c r="U7" s="936"/>
    </row>
    <row r="8" spans="2:21">
      <c r="B8" s="10">
        <v>14006</v>
      </c>
      <c r="C8" s="446" t="s">
        <v>1239</v>
      </c>
      <c r="D8" s="22">
        <v>19.995000000000001</v>
      </c>
      <c r="E8" s="55">
        <v>184.15395000000001</v>
      </c>
      <c r="F8" s="54">
        <v>0</v>
      </c>
      <c r="G8" s="54">
        <v>19.995000000000001</v>
      </c>
      <c r="H8" s="54">
        <v>0</v>
      </c>
      <c r="I8" s="55">
        <v>0</v>
      </c>
      <c r="J8" s="54">
        <v>0</v>
      </c>
      <c r="K8" s="57">
        <v>0</v>
      </c>
      <c r="L8" s="56">
        <v>0</v>
      </c>
      <c r="M8" s="56">
        <v>0</v>
      </c>
      <c r="N8" s="55">
        <v>0</v>
      </c>
      <c r="O8" s="54">
        <v>0</v>
      </c>
      <c r="P8" s="54">
        <v>0</v>
      </c>
      <c r="Q8" s="936"/>
      <c r="R8" s="936"/>
      <c r="S8" s="936"/>
      <c r="T8" s="936"/>
      <c r="U8" s="936"/>
    </row>
    <row r="9" spans="2:21">
      <c r="B9" s="10">
        <v>6061</v>
      </c>
      <c r="C9" s="446" t="s">
        <v>1240</v>
      </c>
      <c r="D9" s="22">
        <v>32.5</v>
      </c>
      <c r="E9" s="55">
        <v>7.4749999999999996</v>
      </c>
      <c r="F9" s="54">
        <v>0.42249999999999999</v>
      </c>
      <c r="G9" s="54">
        <v>6.5000000000000002E-2</v>
      </c>
      <c r="H9" s="54">
        <v>1.69</v>
      </c>
      <c r="I9" s="55">
        <v>13.975</v>
      </c>
      <c r="J9" s="54">
        <v>9.7500000000000003E-2</v>
      </c>
      <c r="K9" s="57">
        <v>1.3</v>
      </c>
      <c r="L9" s="56">
        <v>1.3000000000000001E-2</v>
      </c>
      <c r="M9" s="56">
        <v>9.75E-3</v>
      </c>
      <c r="N9" s="55">
        <v>13.324999999999999</v>
      </c>
      <c r="O9" s="54">
        <v>0.58499999999999996</v>
      </c>
      <c r="P9" s="54">
        <v>0</v>
      </c>
      <c r="Q9" s="936"/>
      <c r="R9" s="936"/>
      <c r="S9" s="936"/>
      <c r="T9" s="936"/>
      <c r="U9" s="936"/>
    </row>
    <row r="10" spans="2:21">
      <c r="B10" s="10">
        <v>6214</v>
      </c>
      <c r="C10" s="446" t="s">
        <v>2261</v>
      </c>
      <c r="D10" s="22">
        <v>12.5</v>
      </c>
      <c r="E10" s="55">
        <v>4.625</v>
      </c>
      <c r="F10" s="54">
        <v>7.4999999999999997E-2</v>
      </c>
      <c r="G10" s="54">
        <v>1.2500000000000001E-2</v>
      </c>
      <c r="H10" s="54">
        <v>1.125</v>
      </c>
      <c r="I10" s="55">
        <v>3.375</v>
      </c>
      <c r="J10" s="54">
        <v>2.5000000000000001E-2</v>
      </c>
      <c r="K10" s="57">
        <v>85</v>
      </c>
      <c r="L10" s="56">
        <v>5.0000000000000001E-3</v>
      </c>
      <c r="M10" s="56">
        <v>5.0000000000000001E-3</v>
      </c>
      <c r="N10" s="55">
        <v>0.5</v>
      </c>
      <c r="O10" s="54">
        <v>0.3125</v>
      </c>
      <c r="P10" s="54">
        <v>1.2500000000000001E-2</v>
      </c>
      <c r="Q10" s="936"/>
      <c r="R10" s="936"/>
      <c r="S10" s="936"/>
      <c r="T10" s="936"/>
      <c r="U10" s="936"/>
    </row>
    <row r="11" spans="2:21">
      <c r="B11" s="10">
        <v>14006</v>
      </c>
      <c r="C11" s="446" t="s">
        <v>1239</v>
      </c>
      <c r="D11" s="22">
        <v>3</v>
      </c>
      <c r="E11" s="55">
        <v>27.63</v>
      </c>
      <c r="F11" s="54">
        <v>0</v>
      </c>
      <c r="G11" s="54">
        <v>3</v>
      </c>
      <c r="H11" s="54">
        <v>0</v>
      </c>
      <c r="I11" s="55">
        <v>0</v>
      </c>
      <c r="J11" s="54">
        <v>0</v>
      </c>
      <c r="K11" s="57">
        <v>0</v>
      </c>
      <c r="L11" s="56">
        <v>0</v>
      </c>
      <c r="M11" s="56">
        <v>0</v>
      </c>
      <c r="N11" s="55">
        <v>0</v>
      </c>
      <c r="O11" s="54">
        <v>0</v>
      </c>
      <c r="P11" s="54">
        <v>0</v>
      </c>
      <c r="Q11" s="936"/>
      <c r="R11" s="936"/>
      <c r="S11" s="936"/>
      <c r="T11" s="936"/>
      <c r="U11" s="936"/>
    </row>
    <row r="12" spans="2:21">
      <c r="B12" s="10">
        <v>17015</v>
      </c>
      <c r="C12" s="446" t="s">
        <v>1238</v>
      </c>
      <c r="D12" s="22">
        <v>2</v>
      </c>
      <c r="E12" s="55">
        <v>0.5</v>
      </c>
      <c r="F12" s="54">
        <v>2E-3</v>
      </c>
      <c r="G12" s="54">
        <v>0</v>
      </c>
      <c r="H12" s="54">
        <v>4.8000000000000001E-2</v>
      </c>
      <c r="I12" s="55">
        <v>0.04</v>
      </c>
      <c r="J12" s="54">
        <v>0</v>
      </c>
      <c r="K12" s="57">
        <v>0</v>
      </c>
      <c r="L12" s="56">
        <v>2.0000000000000001E-4</v>
      </c>
      <c r="M12" s="56">
        <v>2.0000000000000001E-4</v>
      </c>
      <c r="N12" s="55">
        <v>0</v>
      </c>
      <c r="O12" s="54">
        <v>0</v>
      </c>
      <c r="P12" s="54">
        <v>0</v>
      </c>
      <c r="Q12" s="936"/>
      <c r="R12" s="936"/>
      <c r="S12" s="936"/>
      <c r="T12" s="936"/>
      <c r="U12" s="936"/>
    </row>
    <row r="13" spans="2:21">
      <c r="B13" s="10">
        <v>17012</v>
      </c>
      <c r="C13" s="446" t="s">
        <v>1237</v>
      </c>
      <c r="D13" s="22">
        <v>0.1</v>
      </c>
      <c r="E13" s="55">
        <v>0</v>
      </c>
      <c r="F13" s="54">
        <v>0</v>
      </c>
      <c r="G13" s="54">
        <v>0</v>
      </c>
      <c r="H13" s="54">
        <v>0</v>
      </c>
      <c r="I13" s="55">
        <v>2.2000000000000002E-2</v>
      </c>
      <c r="J13" s="54">
        <v>0</v>
      </c>
      <c r="K13" s="57">
        <v>0</v>
      </c>
      <c r="L13" s="56">
        <v>0</v>
      </c>
      <c r="M13" s="56">
        <v>0</v>
      </c>
      <c r="N13" s="55">
        <v>0</v>
      </c>
      <c r="O13" s="54">
        <v>0</v>
      </c>
      <c r="P13" s="54">
        <v>9.9100000000000008E-2</v>
      </c>
      <c r="Q13" s="936"/>
      <c r="R13" s="936"/>
      <c r="S13" s="936"/>
      <c r="T13" s="936"/>
      <c r="U13" s="936"/>
    </row>
    <row r="14" spans="2:21">
      <c r="B14" s="10">
        <v>17043</v>
      </c>
      <c r="C14" s="446" t="s">
        <v>149</v>
      </c>
      <c r="D14" s="22">
        <v>10</v>
      </c>
      <c r="E14" s="55">
        <v>67</v>
      </c>
      <c r="F14" s="54">
        <v>0.28000000000000003</v>
      </c>
      <c r="G14" s="54">
        <v>7.23</v>
      </c>
      <c r="H14" s="54">
        <v>0.17</v>
      </c>
      <c r="I14" s="55">
        <v>2.2999999999999998</v>
      </c>
      <c r="J14" s="54">
        <v>0.09</v>
      </c>
      <c r="K14" s="57">
        <v>5.5</v>
      </c>
      <c r="L14" s="56">
        <v>4.0000000000000001E-3</v>
      </c>
      <c r="M14" s="56">
        <v>0.01</v>
      </c>
      <c r="N14" s="55">
        <v>0</v>
      </c>
      <c r="O14" s="54">
        <v>0</v>
      </c>
      <c r="P14" s="54">
        <v>0.23</v>
      </c>
      <c r="Q14" s="936"/>
      <c r="R14" s="936"/>
      <c r="S14" s="936"/>
      <c r="T14" s="936"/>
      <c r="U14" s="936"/>
    </row>
    <row r="15" spans="2:21">
      <c r="B15" s="10">
        <v>12004</v>
      </c>
      <c r="C15" s="446" t="s">
        <v>1</v>
      </c>
      <c r="D15" s="22">
        <v>6.875</v>
      </c>
      <c r="E15" s="55">
        <v>10.38125</v>
      </c>
      <c r="F15" s="54">
        <v>0.84562499999999996</v>
      </c>
      <c r="G15" s="54">
        <v>0.708125</v>
      </c>
      <c r="H15" s="54">
        <v>2.0625000000000001E-2</v>
      </c>
      <c r="I15" s="55">
        <v>3.5062500000000001</v>
      </c>
      <c r="J15" s="54">
        <v>0.12375</v>
      </c>
      <c r="K15" s="57">
        <v>10.3125</v>
      </c>
      <c r="L15" s="56">
        <v>4.1250000000000002E-3</v>
      </c>
      <c r="M15" s="56">
        <v>2.9562499999999999E-2</v>
      </c>
      <c r="N15" s="55">
        <v>0</v>
      </c>
      <c r="O15" s="54">
        <v>0</v>
      </c>
      <c r="P15" s="54">
        <v>2.75E-2</v>
      </c>
      <c r="Q15" s="936"/>
      <c r="R15" s="936"/>
      <c r="S15" s="936"/>
      <c r="T15" s="936"/>
      <c r="U15" s="936"/>
    </row>
    <row r="16" spans="2:21">
      <c r="B16" s="10">
        <v>6239</v>
      </c>
      <c r="C16" s="446" t="s">
        <v>110</v>
      </c>
      <c r="D16" s="22">
        <v>1</v>
      </c>
      <c r="E16" s="55">
        <v>0.44</v>
      </c>
      <c r="F16" s="54">
        <v>3.7000000000000005E-2</v>
      </c>
      <c r="G16" s="54">
        <v>6.9999999999999993E-3</v>
      </c>
      <c r="H16" s="54">
        <v>8.199999999999999E-2</v>
      </c>
      <c r="I16" s="55">
        <v>2.9</v>
      </c>
      <c r="J16" s="54">
        <v>7.4999999999999997E-2</v>
      </c>
      <c r="K16" s="57">
        <v>6.2</v>
      </c>
      <c r="L16" s="56">
        <v>1.1999999999999999E-3</v>
      </c>
      <c r="M16" s="56">
        <v>2.3999999999999998E-3</v>
      </c>
      <c r="N16" s="55">
        <v>1.2</v>
      </c>
      <c r="O16" s="54">
        <v>6.8000000000000005E-2</v>
      </c>
      <c r="P16" s="54">
        <v>0</v>
      </c>
      <c r="Q16" s="936"/>
      <c r="R16" s="936"/>
      <c r="S16" s="936"/>
      <c r="T16" s="936"/>
      <c r="U16" s="936"/>
    </row>
    <row r="17" spans="2:21">
      <c r="B17" s="10">
        <v>6070</v>
      </c>
      <c r="C17" s="446" t="s">
        <v>618</v>
      </c>
      <c r="D17" s="22">
        <v>1</v>
      </c>
      <c r="E17" s="55">
        <v>0.12</v>
      </c>
      <c r="F17" s="54">
        <v>1.3999999999999999E-2</v>
      </c>
      <c r="G17" s="54">
        <v>0</v>
      </c>
      <c r="H17" s="54">
        <v>2.5000000000000001E-2</v>
      </c>
      <c r="I17" s="55">
        <v>0.23</v>
      </c>
      <c r="J17" s="54">
        <v>1.2E-2</v>
      </c>
      <c r="K17" s="57">
        <v>0.01</v>
      </c>
      <c r="L17" s="56">
        <v>2.0000000000000001E-4</v>
      </c>
      <c r="M17" s="56">
        <v>5.9999999999999995E-4</v>
      </c>
      <c r="N17" s="55">
        <v>0</v>
      </c>
      <c r="O17" s="54">
        <v>1.3999999999999999E-2</v>
      </c>
      <c r="P17" s="54">
        <v>2.5000000000000001E-2</v>
      </c>
      <c r="Q17" s="936"/>
      <c r="R17" s="936"/>
      <c r="S17" s="936"/>
      <c r="T17" s="936"/>
      <c r="U17" s="936"/>
    </row>
    <row r="18" spans="2:21">
      <c r="B18" s="10">
        <v>6153</v>
      </c>
      <c r="C18" s="446" t="s">
        <v>16</v>
      </c>
      <c r="D18" s="22">
        <v>2</v>
      </c>
      <c r="E18" s="55">
        <v>0.74</v>
      </c>
      <c r="F18" s="54">
        <v>0.02</v>
      </c>
      <c r="G18" s="54">
        <v>2E-3</v>
      </c>
      <c r="H18" s="54">
        <v>0.17600000000000002</v>
      </c>
      <c r="I18" s="55">
        <v>0.42</v>
      </c>
      <c r="J18" s="54">
        <v>4.0000000000000001E-3</v>
      </c>
      <c r="K18" s="57">
        <v>0</v>
      </c>
      <c r="L18" s="56">
        <v>5.9999999999999995E-4</v>
      </c>
      <c r="M18" s="56">
        <v>2.0000000000000001E-4</v>
      </c>
      <c r="N18" s="55">
        <v>0.16</v>
      </c>
      <c r="O18" s="54">
        <v>3.2000000000000001E-2</v>
      </c>
      <c r="P18" s="54">
        <v>0</v>
      </c>
      <c r="Q18" s="937"/>
      <c r="R18" s="937"/>
      <c r="S18" s="937"/>
      <c r="T18" s="937"/>
      <c r="U18" s="937"/>
    </row>
    <row r="19" spans="2:21">
      <c r="B19" s="191"/>
      <c r="C19" s="698" t="s">
        <v>64</v>
      </c>
      <c r="D19" s="23">
        <v>224.27</v>
      </c>
      <c r="E19" s="63">
        <v>575.55520000000013</v>
      </c>
      <c r="F19" s="62">
        <v>22.733124999999998</v>
      </c>
      <c r="G19" s="62">
        <v>45.754125000000009</v>
      </c>
      <c r="H19" s="62">
        <v>14.216125000000002</v>
      </c>
      <c r="I19" s="63">
        <v>116.67925000000001</v>
      </c>
      <c r="J19" s="62">
        <v>2.3772499999999996</v>
      </c>
      <c r="K19" s="65">
        <v>171.02249999999998</v>
      </c>
      <c r="L19" s="64">
        <v>8.5975000000000024E-2</v>
      </c>
      <c r="M19" s="64">
        <v>0.46941249999999995</v>
      </c>
      <c r="N19" s="63">
        <v>15.334999999999999</v>
      </c>
      <c r="O19" s="62">
        <v>1.3240000000000001</v>
      </c>
      <c r="P19" s="62">
        <v>2.5188999999999999</v>
      </c>
      <c r="Q19" s="478">
        <v>0</v>
      </c>
      <c r="R19" s="478">
        <v>3</v>
      </c>
      <c r="S19" s="478">
        <v>1</v>
      </c>
      <c r="T19" s="478">
        <v>0</v>
      </c>
      <c r="U19" s="478">
        <v>0</v>
      </c>
    </row>
    <row r="20" spans="2:21">
      <c r="D20" s="14"/>
      <c r="E20" s="14"/>
      <c r="F20" s="14"/>
      <c r="G20" s="14"/>
    </row>
    <row r="21" spans="2:21">
      <c r="C21" s="10"/>
      <c r="D21" s="17"/>
      <c r="E21" s="18"/>
      <c r="F21" s="17"/>
      <c r="G21" s="18"/>
      <c r="H21" s="11"/>
      <c r="I21" s="12"/>
      <c r="J21" s="12"/>
      <c r="K21" s="12"/>
      <c r="L21" s="12"/>
      <c r="M21" s="12"/>
      <c r="N21" s="12"/>
      <c r="O21" s="12"/>
      <c r="P21" s="12"/>
    </row>
    <row r="22" spans="2:21">
      <c r="C22" s="10"/>
      <c r="D22" s="1"/>
      <c r="E22" s="12"/>
      <c r="F22" s="12"/>
      <c r="G22" s="12"/>
      <c r="H22" s="12"/>
      <c r="I22" s="1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2:21">
      <c r="C26" s="10"/>
      <c r="D26" s="1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2:21">
      <c r="C27" s="10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2:21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</sheetData>
  <mergeCells count="1">
    <mergeCell ref="Q3:U18"/>
  </mergeCells>
  <phoneticPr fontId="1"/>
  <pageMargins left="0.7" right="0.7" top="0.75" bottom="0.75" header="0.3" footer="0.3"/>
  <pageSetup paperSize="9" scale="78" orientation="landscape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4.75" style="478" customWidth="1"/>
    <col min="4" max="16" width="11.125" style="478" customWidth="1"/>
    <col min="17" max="16384" width="9" style="478"/>
  </cols>
  <sheetData>
    <row r="1" spans="2:21">
      <c r="B1" s="196" t="s">
        <v>1246</v>
      </c>
    </row>
    <row r="2" spans="2:21" ht="27" customHeight="1">
      <c r="B2" s="19" t="s">
        <v>922</v>
      </c>
      <c r="C2" s="19" t="s">
        <v>923</v>
      </c>
      <c r="D2" s="20" t="s">
        <v>1235</v>
      </c>
      <c r="E2" s="20" t="s">
        <v>924</v>
      </c>
      <c r="F2" s="20" t="s">
        <v>1234</v>
      </c>
      <c r="G2" s="20" t="s">
        <v>1233</v>
      </c>
      <c r="H2" s="20" t="s">
        <v>1232</v>
      </c>
      <c r="I2" s="20" t="s">
        <v>925</v>
      </c>
      <c r="J2" s="20" t="s">
        <v>926</v>
      </c>
      <c r="K2" s="20" t="s">
        <v>927</v>
      </c>
      <c r="L2" s="20" t="s">
        <v>1231</v>
      </c>
      <c r="M2" s="20" t="s">
        <v>1230</v>
      </c>
      <c r="N2" s="20" t="s">
        <v>928</v>
      </c>
      <c r="O2" s="20" t="s">
        <v>1229</v>
      </c>
      <c r="P2" s="20" t="s">
        <v>1228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10329</v>
      </c>
      <c r="C3" s="29" t="s">
        <v>20</v>
      </c>
      <c r="D3" s="10">
        <v>50</v>
      </c>
      <c r="E3" s="461">
        <v>41</v>
      </c>
      <c r="F3" s="462">
        <v>9.1999999999999993</v>
      </c>
      <c r="G3" s="462">
        <v>0.15</v>
      </c>
      <c r="H3" s="462">
        <v>0.15</v>
      </c>
      <c r="I3" s="461">
        <v>33.5</v>
      </c>
      <c r="J3" s="471">
        <v>0.1</v>
      </c>
      <c r="K3" s="472">
        <v>0.5</v>
      </c>
      <c r="L3" s="473">
        <v>3.5000000000000003E-2</v>
      </c>
      <c r="M3" s="474">
        <v>1.4999999999999999E-2</v>
      </c>
      <c r="N3" s="472">
        <v>0</v>
      </c>
      <c r="O3" s="475">
        <v>0</v>
      </c>
      <c r="P3" s="475">
        <v>0.2</v>
      </c>
      <c r="Q3" s="934"/>
      <c r="R3" s="934"/>
      <c r="S3" s="934"/>
      <c r="T3" s="934"/>
      <c r="U3" s="934"/>
    </row>
    <row r="4" spans="2:21">
      <c r="B4" s="195">
        <v>10313</v>
      </c>
      <c r="C4" s="29" t="s">
        <v>823</v>
      </c>
      <c r="D4" s="10">
        <v>20</v>
      </c>
      <c r="E4" s="461">
        <v>19.399999999999999</v>
      </c>
      <c r="F4" s="462">
        <v>3.58</v>
      </c>
      <c r="G4" s="462">
        <v>0.02</v>
      </c>
      <c r="H4" s="462">
        <v>0.98</v>
      </c>
      <c r="I4" s="461">
        <v>1.4</v>
      </c>
      <c r="J4" s="471">
        <v>0.04</v>
      </c>
      <c r="K4" s="472">
        <v>0</v>
      </c>
      <c r="L4" s="473">
        <v>0</v>
      </c>
      <c r="M4" s="474">
        <v>1.4000000000000002E-2</v>
      </c>
      <c r="N4" s="472">
        <v>0.4</v>
      </c>
      <c r="O4" s="475">
        <v>0</v>
      </c>
      <c r="P4" s="475">
        <v>0.06</v>
      </c>
      <c r="Q4" s="938"/>
      <c r="R4" s="938"/>
      <c r="S4" s="938"/>
      <c r="T4" s="938"/>
      <c r="U4" s="938"/>
    </row>
    <row r="5" spans="2:21">
      <c r="B5" s="195">
        <v>8031</v>
      </c>
      <c r="C5" s="29" t="s">
        <v>146</v>
      </c>
      <c r="D5" s="10">
        <v>15</v>
      </c>
      <c r="E5" s="461">
        <v>1.65</v>
      </c>
      <c r="F5" s="462">
        <v>0.435</v>
      </c>
      <c r="G5" s="462">
        <v>4.4999999999999998E-2</v>
      </c>
      <c r="H5" s="462">
        <v>0.315</v>
      </c>
      <c r="I5" s="461">
        <v>0.45</v>
      </c>
      <c r="J5" s="471">
        <v>4.4999999999999998E-2</v>
      </c>
      <c r="K5" s="472">
        <v>0</v>
      </c>
      <c r="L5" s="473">
        <v>8.9999999999999993E-3</v>
      </c>
      <c r="M5" s="474">
        <v>4.3499999999999997E-2</v>
      </c>
      <c r="N5" s="472">
        <v>0.15</v>
      </c>
      <c r="O5" s="475">
        <v>0.3</v>
      </c>
      <c r="P5" s="475">
        <v>0</v>
      </c>
      <c r="Q5" s="938"/>
      <c r="R5" s="938"/>
      <c r="S5" s="938"/>
      <c r="T5" s="938"/>
      <c r="U5" s="938"/>
    </row>
    <row r="6" spans="2:21">
      <c r="B6" s="195">
        <v>6153</v>
      </c>
      <c r="C6" s="29" t="s">
        <v>16</v>
      </c>
      <c r="D6" s="10">
        <v>15</v>
      </c>
      <c r="E6" s="461">
        <v>5.55</v>
      </c>
      <c r="F6" s="462">
        <v>0.15</v>
      </c>
      <c r="G6" s="462">
        <v>1.4999999999999999E-2</v>
      </c>
      <c r="H6" s="462">
        <v>1.32</v>
      </c>
      <c r="I6" s="461">
        <v>3.15</v>
      </c>
      <c r="J6" s="471">
        <v>0.03</v>
      </c>
      <c r="K6" s="472">
        <v>0</v>
      </c>
      <c r="L6" s="473">
        <v>4.4999999999999997E-3</v>
      </c>
      <c r="M6" s="474">
        <v>1.5E-3</v>
      </c>
      <c r="N6" s="472">
        <v>1.2</v>
      </c>
      <c r="O6" s="475">
        <v>0.24</v>
      </c>
      <c r="P6" s="475">
        <v>0</v>
      </c>
      <c r="Q6" s="938"/>
      <c r="R6" s="938"/>
      <c r="S6" s="938"/>
      <c r="T6" s="938"/>
      <c r="U6" s="938"/>
    </row>
    <row r="7" spans="2:21">
      <c r="B7" s="195">
        <v>14017</v>
      </c>
      <c r="C7" s="29" t="s">
        <v>40</v>
      </c>
      <c r="D7" s="10">
        <v>2</v>
      </c>
      <c r="E7" s="461">
        <v>14.9</v>
      </c>
      <c r="F7" s="462">
        <v>1.2E-2</v>
      </c>
      <c r="G7" s="462">
        <v>1.62</v>
      </c>
      <c r="H7" s="462">
        <v>4.0000000000000001E-3</v>
      </c>
      <c r="I7" s="461">
        <v>0.3</v>
      </c>
      <c r="J7" s="471">
        <v>2E-3</v>
      </c>
      <c r="K7" s="472">
        <v>10.199999999999999</v>
      </c>
      <c r="L7" s="473">
        <v>2.0000000000000001E-4</v>
      </c>
      <c r="M7" s="474">
        <v>5.9999999999999995E-4</v>
      </c>
      <c r="N7" s="472">
        <v>0</v>
      </c>
      <c r="O7" s="475">
        <v>0</v>
      </c>
      <c r="P7" s="475">
        <v>3.7999999999999999E-2</v>
      </c>
      <c r="Q7" s="938"/>
      <c r="R7" s="938"/>
      <c r="S7" s="938"/>
      <c r="T7" s="938"/>
      <c r="U7" s="938"/>
    </row>
    <row r="8" spans="2:21">
      <c r="B8" s="195">
        <v>14017</v>
      </c>
      <c r="C8" s="29" t="s">
        <v>40</v>
      </c>
      <c r="D8" s="10">
        <v>8</v>
      </c>
      <c r="E8" s="461">
        <v>59.6</v>
      </c>
      <c r="F8" s="462">
        <v>4.8000000000000001E-2</v>
      </c>
      <c r="G8" s="462">
        <v>6.48</v>
      </c>
      <c r="H8" s="462">
        <v>1.6E-2</v>
      </c>
      <c r="I8" s="461">
        <v>1.2</v>
      </c>
      <c r="J8" s="471">
        <v>8.0000000000000002E-3</v>
      </c>
      <c r="K8" s="472">
        <v>40.799999999999997</v>
      </c>
      <c r="L8" s="473">
        <v>8.0000000000000004E-4</v>
      </c>
      <c r="M8" s="474">
        <v>2.3999999999999998E-3</v>
      </c>
      <c r="N8" s="472">
        <v>0</v>
      </c>
      <c r="O8" s="475">
        <v>0</v>
      </c>
      <c r="P8" s="475">
        <v>0.152</v>
      </c>
      <c r="Q8" s="938"/>
      <c r="R8" s="938"/>
      <c r="S8" s="938"/>
      <c r="T8" s="938"/>
      <c r="U8" s="938"/>
    </row>
    <row r="9" spans="2:21">
      <c r="B9" s="195">
        <v>1015</v>
      </c>
      <c r="C9" s="29" t="s">
        <v>17</v>
      </c>
      <c r="D9" s="10">
        <v>8</v>
      </c>
      <c r="E9" s="461">
        <v>29.44</v>
      </c>
      <c r="F9" s="462">
        <v>0.64</v>
      </c>
      <c r="G9" s="462">
        <v>0.13600000000000001</v>
      </c>
      <c r="H9" s="462">
        <v>6.0720000000000001</v>
      </c>
      <c r="I9" s="461">
        <v>1.84</v>
      </c>
      <c r="J9" s="471">
        <v>4.8000000000000001E-2</v>
      </c>
      <c r="K9" s="472">
        <v>0</v>
      </c>
      <c r="L9" s="473">
        <v>1.04E-2</v>
      </c>
      <c r="M9" s="474">
        <v>3.2000000000000002E-3</v>
      </c>
      <c r="N9" s="472">
        <v>0</v>
      </c>
      <c r="O9" s="475">
        <v>0.2</v>
      </c>
      <c r="P9" s="475">
        <v>0</v>
      </c>
      <c r="Q9" s="938"/>
      <c r="R9" s="938"/>
      <c r="S9" s="938"/>
      <c r="T9" s="938"/>
      <c r="U9" s="938"/>
    </row>
    <row r="10" spans="2:21">
      <c r="B10" s="195">
        <v>13003</v>
      </c>
      <c r="C10" s="29" t="s">
        <v>42</v>
      </c>
      <c r="D10" s="10">
        <v>75</v>
      </c>
      <c r="E10" s="461">
        <v>50.25</v>
      </c>
      <c r="F10" s="462">
        <v>2.4750000000000001</v>
      </c>
      <c r="G10" s="462">
        <v>2.85</v>
      </c>
      <c r="H10" s="462">
        <v>3.6</v>
      </c>
      <c r="I10" s="461">
        <v>82.5</v>
      </c>
      <c r="J10" s="471">
        <v>0</v>
      </c>
      <c r="K10" s="472">
        <v>28.5</v>
      </c>
      <c r="L10" s="473">
        <v>0.03</v>
      </c>
      <c r="M10" s="474">
        <v>0.1125</v>
      </c>
      <c r="N10" s="472">
        <v>0.75</v>
      </c>
      <c r="O10" s="475">
        <v>0</v>
      </c>
      <c r="P10" s="475">
        <v>7.4999999999999997E-2</v>
      </c>
      <c r="Q10" s="938"/>
      <c r="R10" s="938"/>
      <c r="S10" s="938"/>
      <c r="T10" s="938"/>
      <c r="U10" s="938"/>
    </row>
    <row r="11" spans="2:21">
      <c r="B11" s="195">
        <v>13038</v>
      </c>
      <c r="C11" s="29" t="s">
        <v>1757</v>
      </c>
      <c r="D11" s="10">
        <v>5</v>
      </c>
      <c r="E11" s="461">
        <v>23.75</v>
      </c>
      <c r="F11" s="462">
        <v>2.2000000000000002</v>
      </c>
      <c r="G11" s="462">
        <v>1.54</v>
      </c>
      <c r="H11" s="462">
        <v>9.5000000000000001E-2</v>
      </c>
      <c r="I11" s="461">
        <v>65</v>
      </c>
      <c r="J11" s="471">
        <v>0.02</v>
      </c>
      <c r="K11" s="472">
        <v>12</v>
      </c>
      <c r="L11" s="473">
        <v>2.5000000000000001E-3</v>
      </c>
      <c r="M11" s="474">
        <v>3.4000000000000002E-2</v>
      </c>
      <c r="N11" s="472">
        <v>0</v>
      </c>
      <c r="O11" s="475">
        <v>0</v>
      </c>
      <c r="P11" s="475">
        <v>0.19</v>
      </c>
      <c r="Q11" s="947"/>
      <c r="R11" s="947"/>
      <c r="S11" s="947"/>
      <c r="T11" s="947"/>
      <c r="U11" s="947"/>
    </row>
    <row r="12" spans="2:21">
      <c r="B12" s="244"/>
      <c r="C12" s="245" t="s">
        <v>1754</v>
      </c>
      <c r="D12" s="265">
        <v>198</v>
      </c>
      <c r="E12" s="463">
        <v>245.54</v>
      </c>
      <c r="F12" s="464">
        <v>18.740000000000002</v>
      </c>
      <c r="G12" s="464">
        <v>12.855999999999998</v>
      </c>
      <c r="H12" s="464">
        <v>12.552</v>
      </c>
      <c r="I12" s="463">
        <v>189.34</v>
      </c>
      <c r="J12" s="464">
        <v>0.29300000000000004</v>
      </c>
      <c r="K12" s="465">
        <v>92</v>
      </c>
      <c r="L12" s="466">
        <v>9.240000000000001E-2</v>
      </c>
      <c r="M12" s="467">
        <v>0.22669999999999998</v>
      </c>
      <c r="N12" s="465">
        <v>2.5</v>
      </c>
      <c r="O12" s="468">
        <v>0.74</v>
      </c>
      <c r="P12" s="468">
        <v>0.71499999999999986</v>
      </c>
      <c r="Q12" s="265">
        <v>0</v>
      </c>
      <c r="R12" s="265">
        <v>2</v>
      </c>
      <c r="S12" s="265">
        <v>0</v>
      </c>
      <c r="T12" s="265">
        <v>1</v>
      </c>
      <c r="U12" s="265">
        <v>0</v>
      </c>
    </row>
  </sheetData>
  <mergeCells count="1">
    <mergeCell ref="Q3:U11"/>
  </mergeCells>
  <phoneticPr fontId="1"/>
  <pageMargins left="0.7" right="0.7" top="0.75" bottom="0.75" header="0.3" footer="0.3"/>
  <pageSetup paperSize="9" scale="64" orientation="landscape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1.875" style="478" customWidth="1"/>
    <col min="4" max="16" width="11.125" style="478" customWidth="1"/>
    <col min="17" max="16384" width="9" style="478"/>
  </cols>
  <sheetData>
    <row r="1" spans="2:21" ht="12.75" customHeight="1">
      <c r="B1" s="196" t="s">
        <v>1247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1015</v>
      </c>
      <c r="C3" s="29" t="s">
        <v>17</v>
      </c>
      <c r="D3" s="10">
        <v>8</v>
      </c>
      <c r="E3" s="461">
        <v>29.44</v>
      </c>
      <c r="F3" s="462">
        <v>0.64</v>
      </c>
      <c r="G3" s="462">
        <v>0.13600000000000001</v>
      </c>
      <c r="H3" s="462">
        <v>6.0720000000000001</v>
      </c>
      <c r="I3" s="461">
        <v>1.84</v>
      </c>
      <c r="J3" s="471">
        <v>4.8000000000000001E-2</v>
      </c>
      <c r="K3" s="472">
        <v>0</v>
      </c>
      <c r="L3" s="473">
        <v>1.04E-2</v>
      </c>
      <c r="M3" s="474">
        <v>3.2000000000000002E-3</v>
      </c>
      <c r="N3" s="472">
        <v>0</v>
      </c>
      <c r="O3" s="475">
        <v>0.2</v>
      </c>
      <c r="P3" s="475">
        <v>0</v>
      </c>
      <c r="Q3" s="934"/>
      <c r="R3" s="934"/>
      <c r="S3" s="934"/>
      <c r="T3" s="934"/>
      <c r="U3" s="934"/>
    </row>
    <row r="4" spans="2:21">
      <c r="B4" s="195">
        <v>14017</v>
      </c>
      <c r="C4" s="29" t="s">
        <v>40</v>
      </c>
      <c r="D4" s="10">
        <v>8</v>
      </c>
      <c r="E4" s="461">
        <v>59.6</v>
      </c>
      <c r="F4" s="462">
        <v>4.8000000000000001E-2</v>
      </c>
      <c r="G4" s="462">
        <v>6.48</v>
      </c>
      <c r="H4" s="462">
        <v>1.6E-2</v>
      </c>
      <c r="I4" s="461">
        <v>1.2</v>
      </c>
      <c r="J4" s="471">
        <v>8.0000000000000002E-3</v>
      </c>
      <c r="K4" s="472">
        <v>40.799999999999997</v>
      </c>
      <c r="L4" s="473">
        <v>8.0000000000000004E-4</v>
      </c>
      <c r="M4" s="474">
        <v>2.3999999999999998E-3</v>
      </c>
      <c r="N4" s="472">
        <v>0</v>
      </c>
      <c r="O4" s="475">
        <v>0</v>
      </c>
      <c r="P4" s="475">
        <v>0.152</v>
      </c>
      <c r="Q4" s="938"/>
      <c r="R4" s="938"/>
      <c r="S4" s="938"/>
      <c r="T4" s="938"/>
      <c r="U4" s="938"/>
    </row>
    <row r="5" spans="2:21">
      <c r="B5" s="195">
        <v>13003</v>
      </c>
      <c r="C5" s="29" t="s">
        <v>42</v>
      </c>
      <c r="D5" s="10">
        <v>50</v>
      </c>
      <c r="E5" s="461">
        <v>33.5</v>
      </c>
      <c r="F5" s="462">
        <v>1.65</v>
      </c>
      <c r="G5" s="462">
        <v>1.9</v>
      </c>
      <c r="H5" s="462">
        <v>2.4</v>
      </c>
      <c r="I5" s="461">
        <v>55</v>
      </c>
      <c r="J5" s="471">
        <v>0</v>
      </c>
      <c r="K5" s="472">
        <v>19</v>
      </c>
      <c r="L5" s="473">
        <v>0.02</v>
      </c>
      <c r="M5" s="474">
        <v>7.4999999999999997E-2</v>
      </c>
      <c r="N5" s="472">
        <v>0.5</v>
      </c>
      <c r="O5" s="475">
        <v>0</v>
      </c>
      <c r="P5" s="475">
        <v>0.05</v>
      </c>
      <c r="Q5" s="938"/>
      <c r="R5" s="938"/>
      <c r="S5" s="938"/>
      <c r="T5" s="938"/>
      <c r="U5" s="938"/>
    </row>
    <row r="6" spans="2:21">
      <c r="B6" s="195">
        <v>6153</v>
      </c>
      <c r="C6" s="29" t="s">
        <v>16</v>
      </c>
      <c r="D6" s="10">
        <v>20</v>
      </c>
      <c r="E6" s="461">
        <v>7.4</v>
      </c>
      <c r="F6" s="462">
        <v>0.2</v>
      </c>
      <c r="G6" s="462">
        <v>0.02</v>
      </c>
      <c r="H6" s="462">
        <v>1.76</v>
      </c>
      <c r="I6" s="461">
        <v>4.2</v>
      </c>
      <c r="J6" s="471">
        <v>0.04</v>
      </c>
      <c r="K6" s="472">
        <v>0</v>
      </c>
      <c r="L6" s="473">
        <v>6.0000000000000001E-3</v>
      </c>
      <c r="M6" s="474">
        <v>2E-3</v>
      </c>
      <c r="N6" s="472">
        <v>1.6</v>
      </c>
      <c r="O6" s="475">
        <v>0.32</v>
      </c>
      <c r="P6" s="475">
        <v>0</v>
      </c>
      <c r="Q6" s="938"/>
      <c r="R6" s="938"/>
      <c r="S6" s="938"/>
      <c r="T6" s="938"/>
      <c r="U6" s="938"/>
    </row>
    <row r="7" spans="2:21">
      <c r="B7" s="195">
        <v>10337</v>
      </c>
      <c r="C7" s="29" t="s">
        <v>103</v>
      </c>
      <c r="D7" s="10">
        <v>50</v>
      </c>
      <c r="E7" s="461">
        <v>36.5</v>
      </c>
      <c r="F7" s="462">
        <v>8.15</v>
      </c>
      <c r="G7" s="462">
        <v>0.2</v>
      </c>
      <c r="H7" s="462">
        <v>0.1</v>
      </c>
      <c r="I7" s="461">
        <v>34</v>
      </c>
      <c r="J7" s="471">
        <v>0.25</v>
      </c>
      <c r="K7" s="472">
        <v>0</v>
      </c>
      <c r="L7" s="473">
        <v>0</v>
      </c>
      <c r="M7" s="474">
        <v>1.4999999999999999E-2</v>
      </c>
      <c r="N7" s="472">
        <v>0</v>
      </c>
      <c r="O7" s="475">
        <v>0</v>
      </c>
      <c r="P7" s="475">
        <v>0.85</v>
      </c>
      <c r="Q7" s="938"/>
      <c r="R7" s="938"/>
      <c r="S7" s="938"/>
      <c r="T7" s="938"/>
      <c r="U7" s="938"/>
    </row>
    <row r="8" spans="2:21">
      <c r="B8" s="195">
        <v>14008</v>
      </c>
      <c r="C8" s="29" t="s">
        <v>810</v>
      </c>
      <c r="D8" s="10">
        <v>2.5</v>
      </c>
      <c r="E8" s="461">
        <v>23.024999999999999</v>
      </c>
      <c r="F8" s="462">
        <v>0</v>
      </c>
      <c r="G8" s="462">
        <v>2.5</v>
      </c>
      <c r="H8" s="462">
        <v>0</v>
      </c>
      <c r="I8" s="461">
        <v>0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938"/>
      <c r="R8" s="938"/>
      <c r="S8" s="938"/>
      <c r="T8" s="938"/>
      <c r="U8" s="938"/>
    </row>
    <row r="9" spans="2:21">
      <c r="B9" s="195">
        <v>16010</v>
      </c>
      <c r="C9" s="29" t="s">
        <v>56</v>
      </c>
      <c r="D9" s="10">
        <v>3</v>
      </c>
      <c r="E9" s="461">
        <v>2.19</v>
      </c>
      <c r="F9" s="462">
        <v>3.0000000000000005E-3</v>
      </c>
      <c r="G9" s="462">
        <v>0</v>
      </c>
      <c r="H9" s="462">
        <v>0.06</v>
      </c>
      <c r="I9" s="461">
        <v>0.24</v>
      </c>
      <c r="J9" s="471">
        <v>8.9999999999999993E-3</v>
      </c>
      <c r="K9" s="472">
        <v>0</v>
      </c>
      <c r="L9" s="473">
        <v>0</v>
      </c>
      <c r="M9" s="474">
        <v>0</v>
      </c>
      <c r="N9" s="472">
        <v>0</v>
      </c>
      <c r="O9" s="475">
        <v>0</v>
      </c>
      <c r="P9" s="475">
        <v>0</v>
      </c>
      <c r="Q9" s="938"/>
      <c r="R9" s="938"/>
      <c r="S9" s="938"/>
      <c r="T9" s="938"/>
      <c r="U9" s="938"/>
    </row>
    <row r="10" spans="2:21">
      <c r="B10" s="195">
        <v>1015</v>
      </c>
      <c r="C10" s="29" t="s">
        <v>17</v>
      </c>
      <c r="D10" s="10">
        <v>10</v>
      </c>
      <c r="E10" s="461">
        <v>36.799999999999997</v>
      </c>
      <c r="F10" s="462">
        <v>0.8</v>
      </c>
      <c r="G10" s="462">
        <v>0.17</v>
      </c>
      <c r="H10" s="462">
        <v>7.59</v>
      </c>
      <c r="I10" s="461">
        <v>2.2999999999999998</v>
      </c>
      <c r="J10" s="471">
        <v>0.06</v>
      </c>
      <c r="K10" s="472">
        <v>0</v>
      </c>
      <c r="L10" s="473">
        <v>1.3000000000000001E-2</v>
      </c>
      <c r="M10" s="474">
        <v>4.0000000000000001E-3</v>
      </c>
      <c r="N10" s="472">
        <v>0</v>
      </c>
      <c r="O10" s="475">
        <v>0.25</v>
      </c>
      <c r="P10" s="475">
        <v>0</v>
      </c>
      <c r="Q10" s="938"/>
      <c r="R10" s="938"/>
      <c r="S10" s="938"/>
      <c r="T10" s="938"/>
      <c r="U10" s="938"/>
    </row>
    <row r="11" spans="2:21">
      <c r="B11" s="195">
        <v>12004</v>
      </c>
      <c r="C11" s="29" t="s">
        <v>1</v>
      </c>
      <c r="D11" s="10">
        <v>10</v>
      </c>
      <c r="E11" s="461">
        <v>15.1</v>
      </c>
      <c r="F11" s="462">
        <v>1.23</v>
      </c>
      <c r="G11" s="462">
        <v>1.03</v>
      </c>
      <c r="H11" s="462">
        <v>0.03</v>
      </c>
      <c r="I11" s="461">
        <v>5.0999999999999996</v>
      </c>
      <c r="J11" s="471">
        <v>0.18</v>
      </c>
      <c r="K11" s="472">
        <v>15</v>
      </c>
      <c r="L11" s="473">
        <v>6.0000000000000001E-3</v>
      </c>
      <c r="M11" s="474">
        <v>4.2999999999999997E-2</v>
      </c>
      <c r="N11" s="472">
        <v>0</v>
      </c>
      <c r="O11" s="475">
        <v>0</v>
      </c>
      <c r="P11" s="475">
        <v>0.04</v>
      </c>
      <c r="Q11" s="938"/>
      <c r="R11" s="938"/>
      <c r="S11" s="938"/>
      <c r="T11" s="938"/>
      <c r="U11" s="938"/>
    </row>
    <row r="12" spans="2:21">
      <c r="B12" s="195">
        <v>1077</v>
      </c>
      <c r="C12" s="29" t="s">
        <v>44</v>
      </c>
      <c r="D12" s="10">
        <v>10</v>
      </c>
      <c r="E12" s="461">
        <v>28</v>
      </c>
      <c r="F12" s="462">
        <v>1.1000000000000001</v>
      </c>
      <c r="G12" s="462">
        <v>0.51</v>
      </c>
      <c r="H12" s="462">
        <v>4.76</v>
      </c>
      <c r="I12" s="461">
        <v>2.5</v>
      </c>
      <c r="J12" s="471">
        <v>0.11</v>
      </c>
      <c r="K12" s="472">
        <v>0</v>
      </c>
      <c r="L12" s="473">
        <v>1.1000000000000001E-2</v>
      </c>
      <c r="M12" s="474">
        <v>2E-3</v>
      </c>
      <c r="N12" s="472">
        <v>0</v>
      </c>
      <c r="O12" s="475">
        <v>0.3</v>
      </c>
      <c r="P12" s="475">
        <v>0.09</v>
      </c>
      <c r="Q12" s="938"/>
      <c r="R12" s="938"/>
      <c r="S12" s="938"/>
      <c r="T12" s="938"/>
      <c r="U12" s="938"/>
    </row>
    <row r="13" spans="2:21">
      <c r="B13" s="195">
        <v>14008</v>
      </c>
      <c r="C13" s="29" t="s">
        <v>810</v>
      </c>
      <c r="D13" s="10">
        <v>11</v>
      </c>
      <c r="E13" s="461">
        <v>101.31</v>
      </c>
      <c r="F13" s="462">
        <v>0</v>
      </c>
      <c r="G13" s="462">
        <v>11</v>
      </c>
      <c r="H13" s="462">
        <v>0</v>
      </c>
      <c r="I13" s="461">
        <v>0</v>
      </c>
      <c r="J13" s="471">
        <v>0</v>
      </c>
      <c r="K13" s="472">
        <v>0</v>
      </c>
      <c r="L13" s="473">
        <v>0</v>
      </c>
      <c r="M13" s="474">
        <v>0</v>
      </c>
      <c r="N13" s="472">
        <v>0</v>
      </c>
      <c r="O13" s="475">
        <v>0</v>
      </c>
      <c r="P13" s="475">
        <v>0</v>
      </c>
      <c r="Q13" s="947"/>
      <c r="R13" s="947"/>
      <c r="S13" s="947"/>
      <c r="T13" s="947"/>
      <c r="U13" s="947"/>
    </row>
    <row r="14" spans="2:21">
      <c r="B14" s="244"/>
      <c r="C14" s="245" t="s">
        <v>1754</v>
      </c>
      <c r="D14" s="265">
        <v>182.5</v>
      </c>
      <c r="E14" s="257">
        <v>372.86499999999995</v>
      </c>
      <c r="F14" s="464">
        <v>13.821000000000002</v>
      </c>
      <c r="G14" s="464">
        <v>23.945999999999998</v>
      </c>
      <c r="H14" s="464">
        <v>22.787999999999997</v>
      </c>
      <c r="I14" s="463">
        <v>106.38</v>
      </c>
      <c r="J14" s="464">
        <v>0.70499999999999996</v>
      </c>
      <c r="K14" s="465">
        <v>74.8</v>
      </c>
      <c r="L14" s="466">
        <v>6.7199999999999996E-2</v>
      </c>
      <c r="M14" s="467">
        <v>0.14660000000000001</v>
      </c>
      <c r="N14" s="465">
        <v>2.1</v>
      </c>
      <c r="O14" s="468">
        <v>1.07</v>
      </c>
      <c r="P14" s="468">
        <v>1.1820000000000002</v>
      </c>
      <c r="Q14" s="265">
        <v>0</v>
      </c>
      <c r="R14" s="265">
        <v>2</v>
      </c>
      <c r="S14" s="265">
        <v>0</v>
      </c>
      <c r="T14" s="265">
        <v>0</v>
      </c>
      <c r="U14" s="265">
        <v>0</v>
      </c>
    </row>
  </sheetData>
  <mergeCells count="1">
    <mergeCell ref="Q3:U13"/>
  </mergeCells>
  <phoneticPr fontId="1"/>
  <pageMargins left="0.7" right="0.7" top="0.75" bottom="0.75" header="0.3" footer="0.3"/>
  <pageSetup paperSize="9" scale="64" orientation="landscape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1.875" style="478" customWidth="1"/>
    <col min="4" max="16" width="11.125" style="478" customWidth="1"/>
    <col min="17" max="16384" width="9" style="478"/>
  </cols>
  <sheetData>
    <row r="1" spans="2:21">
      <c r="B1" s="196" t="s">
        <v>1248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11021</v>
      </c>
      <c r="C3" s="29" t="s">
        <v>824</v>
      </c>
      <c r="D3" s="10">
        <v>500</v>
      </c>
      <c r="E3" s="461">
        <v>955</v>
      </c>
      <c r="F3" s="462">
        <v>103.5</v>
      </c>
      <c r="G3" s="462">
        <v>53.5</v>
      </c>
      <c r="H3" s="462">
        <v>3</v>
      </c>
      <c r="I3" s="461">
        <v>20</v>
      </c>
      <c r="J3" s="471">
        <v>13.5</v>
      </c>
      <c r="K3" s="472">
        <v>0</v>
      </c>
      <c r="L3" s="473">
        <v>0.45</v>
      </c>
      <c r="M3" s="474">
        <v>1.1000000000000001</v>
      </c>
      <c r="N3" s="472">
        <v>5</v>
      </c>
      <c r="O3" s="475">
        <v>0</v>
      </c>
      <c r="P3" s="475">
        <v>0.5</v>
      </c>
      <c r="Q3" s="934"/>
      <c r="R3" s="934"/>
      <c r="S3" s="934"/>
      <c r="T3" s="934"/>
      <c r="U3" s="934"/>
    </row>
    <row r="4" spans="2:21">
      <c r="B4" s="195">
        <v>17012</v>
      </c>
      <c r="C4" s="29" t="s">
        <v>0</v>
      </c>
      <c r="D4" s="10">
        <v>2.5</v>
      </c>
      <c r="E4" s="461">
        <v>0</v>
      </c>
      <c r="F4" s="462">
        <v>0</v>
      </c>
      <c r="G4" s="462">
        <v>0</v>
      </c>
      <c r="H4" s="462">
        <v>0</v>
      </c>
      <c r="I4" s="461">
        <v>0.55000000000000004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2.4775</v>
      </c>
      <c r="Q4" s="938"/>
      <c r="R4" s="938"/>
      <c r="S4" s="938"/>
      <c r="T4" s="938"/>
      <c r="U4" s="938"/>
    </row>
    <row r="5" spans="2:21">
      <c r="B5" s="195">
        <v>14008</v>
      </c>
      <c r="C5" s="29" t="s">
        <v>810</v>
      </c>
      <c r="D5" s="10">
        <v>12</v>
      </c>
      <c r="E5" s="461">
        <v>110.52</v>
      </c>
      <c r="F5" s="462">
        <v>0</v>
      </c>
      <c r="G5" s="462">
        <v>12</v>
      </c>
      <c r="H5" s="462">
        <v>0</v>
      </c>
      <c r="I5" s="461">
        <v>0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8"/>
      <c r="R5" s="938"/>
      <c r="S5" s="938"/>
      <c r="T5" s="938"/>
      <c r="U5" s="938"/>
    </row>
    <row r="6" spans="2:21">
      <c r="B6" s="195">
        <v>16011</v>
      </c>
      <c r="C6" s="29" t="s">
        <v>114</v>
      </c>
      <c r="D6" s="10">
        <v>100</v>
      </c>
      <c r="E6" s="461">
        <v>73</v>
      </c>
      <c r="F6" s="462">
        <v>0.2</v>
      </c>
      <c r="G6" s="462">
        <v>0</v>
      </c>
      <c r="H6" s="462">
        <v>1.5</v>
      </c>
      <c r="I6" s="461">
        <v>7</v>
      </c>
      <c r="J6" s="471">
        <v>0.4</v>
      </c>
      <c r="K6" s="472">
        <v>0</v>
      </c>
      <c r="L6" s="473">
        <v>0</v>
      </c>
      <c r="M6" s="474">
        <v>0.01</v>
      </c>
      <c r="N6" s="472">
        <v>0</v>
      </c>
      <c r="O6" s="475">
        <v>0</v>
      </c>
      <c r="P6" s="475">
        <v>0</v>
      </c>
      <c r="Q6" s="938"/>
      <c r="R6" s="938"/>
      <c r="S6" s="938"/>
      <c r="T6" s="938"/>
      <c r="U6" s="938"/>
    </row>
    <row r="7" spans="2:21">
      <c r="B7" s="195">
        <v>17026</v>
      </c>
      <c r="C7" s="29" t="s">
        <v>51</v>
      </c>
      <c r="D7" s="10">
        <v>100</v>
      </c>
      <c r="E7" s="461">
        <v>6</v>
      </c>
      <c r="F7" s="462">
        <v>1.3</v>
      </c>
      <c r="G7" s="462">
        <v>0</v>
      </c>
      <c r="H7" s="462">
        <v>0.3</v>
      </c>
      <c r="I7" s="461">
        <v>5</v>
      </c>
      <c r="J7" s="471">
        <v>0.1</v>
      </c>
      <c r="K7" s="472">
        <v>0</v>
      </c>
      <c r="L7" s="473">
        <v>0.02</v>
      </c>
      <c r="M7" s="474">
        <v>0.05</v>
      </c>
      <c r="N7" s="472">
        <v>0</v>
      </c>
      <c r="O7" s="475">
        <v>0</v>
      </c>
      <c r="P7" s="475">
        <v>0.5</v>
      </c>
      <c r="Q7" s="938"/>
      <c r="R7" s="938"/>
      <c r="S7" s="938"/>
      <c r="T7" s="938"/>
      <c r="U7" s="938"/>
    </row>
    <row r="8" spans="2:21">
      <c r="B8" s="195">
        <v>2035</v>
      </c>
      <c r="C8" s="29" t="s">
        <v>118</v>
      </c>
      <c r="D8" s="10">
        <v>5</v>
      </c>
      <c r="E8" s="461">
        <v>17.7</v>
      </c>
      <c r="F8" s="462">
        <v>5.0000000000000001E-3</v>
      </c>
      <c r="G8" s="462">
        <v>3.5000000000000003E-2</v>
      </c>
      <c r="H8" s="462">
        <v>4.3150000000000004</v>
      </c>
      <c r="I8" s="461">
        <v>0.15</v>
      </c>
      <c r="J8" s="471">
        <v>1.4999999999999999E-2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947"/>
      <c r="R8" s="947"/>
      <c r="S8" s="947"/>
      <c r="T8" s="947"/>
      <c r="U8" s="947"/>
    </row>
    <row r="9" spans="2:21">
      <c r="B9" s="244"/>
      <c r="C9" s="245" t="s">
        <v>1754</v>
      </c>
      <c r="D9" s="265">
        <v>719.5</v>
      </c>
      <c r="E9" s="463">
        <v>1162.22</v>
      </c>
      <c r="F9" s="464">
        <v>105.005</v>
      </c>
      <c r="G9" s="464">
        <v>65.534999999999997</v>
      </c>
      <c r="H9" s="464">
        <v>9.1150000000000002</v>
      </c>
      <c r="I9" s="463">
        <v>32.699999999999996</v>
      </c>
      <c r="J9" s="464">
        <v>14.015000000000001</v>
      </c>
      <c r="K9" s="465">
        <v>0</v>
      </c>
      <c r="L9" s="466">
        <v>0.47000000000000003</v>
      </c>
      <c r="M9" s="467">
        <v>1.1600000000000001</v>
      </c>
      <c r="N9" s="465">
        <v>5</v>
      </c>
      <c r="O9" s="468">
        <v>0</v>
      </c>
      <c r="P9" s="468">
        <v>3.4775</v>
      </c>
      <c r="Q9" s="265"/>
      <c r="R9" s="265"/>
      <c r="S9" s="265"/>
      <c r="T9" s="265"/>
      <c r="U9" s="265"/>
    </row>
  </sheetData>
  <mergeCells count="1">
    <mergeCell ref="Q3:U8"/>
  </mergeCells>
  <phoneticPr fontId="1"/>
  <pageMargins left="0.7" right="0.7" top="0.75" bottom="0.75" header="0.3" footer="0.3"/>
  <pageSetup paperSize="9" scale="64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"/>
  <sheetViews>
    <sheetView zoomScaleNormal="100" workbookViewId="0"/>
  </sheetViews>
  <sheetFormatPr defaultRowHeight="13.5"/>
  <cols>
    <col min="1" max="1" width="3.875" style="478" customWidth="1"/>
    <col min="2" max="2" width="12.75" customWidth="1"/>
    <col min="3" max="3" width="19.75" customWidth="1"/>
    <col min="4" max="16" width="11.125" customWidth="1"/>
    <col min="17" max="21" width="9" customWidth="1"/>
  </cols>
  <sheetData>
    <row r="1" spans="2:21">
      <c r="B1" t="s">
        <v>643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6150</v>
      </c>
      <c r="C3" s="29" t="s">
        <v>75</v>
      </c>
      <c r="D3" s="22">
        <v>25</v>
      </c>
      <c r="E3" s="55">
        <v>7.5</v>
      </c>
      <c r="F3" s="54">
        <v>0.875</v>
      </c>
      <c r="G3" s="54">
        <v>0.05</v>
      </c>
      <c r="H3" s="54">
        <v>1.375</v>
      </c>
      <c r="I3" s="55">
        <v>4.25</v>
      </c>
      <c r="J3" s="54">
        <v>0.1</v>
      </c>
      <c r="K3" s="57">
        <v>0.25</v>
      </c>
      <c r="L3" s="56">
        <v>0.01</v>
      </c>
      <c r="M3" s="56">
        <v>2.2499999999999999E-2</v>
      </c>
      <c r="N3" s="55">
        <v>2</v>
      </c>
      <c r="O3" s="54">
        <v>0.82499999999999996</v>
      </c>
      <c r="P3" s="54">
        <v>0</v>
      </c>
      <c r="Q3" s="936"/>
      <c r="R3" s="936"/>
      <c r="S3" s="936"/>
      <c r="T3" s="936"/>
      <c r="U3" s="936"/>
    </row>
    <row r="4" spans="2:21">
      <c r="B4" s="10">
        <v>9040</v>
      </c>
      <c r="C4" s="29" t="s">
        <v>337</v>
      </c>
      <c r="D4" s="172">
        <v>1</v>
      </c>
      <c r="E4" s="55">
        <v>1.17</v>
      </c>
      <c r="F4" s="54">
        <v>0.13600000000000001</v>
      </c>
      <c r="G4" s="54">
        <v>1.6E-2</v>
      </c>
      <c r="H4" s="54">
        <v>0.41299999999999998</v>
      </c>
      <c r="I4" s="55">
        <v>7.8</v>
      </c>
      <c r="J4" s="54">
        <v>2.6000000000000002E-2</v>
      </c>
      <c r="K4" s="57">
        <v>6.5</v>
      </c>
      <c r="L4" s="56">
        <v>3.9000000000000003E-3</v>
      </c>
      <c r="M4" s="56">
        <v>8.3000000000000001E-3</v>
      </c>
      <c r="N4" s="55">
        <v>0.27</v>
      </c>
      <c r="O4" s="54">
        <v>0.32700000000000001</v>
      </c>
      <c r="P4" s="54">
        <v>0.16800000000000001</v>
      </c>
      <c r="Q4" s="936"/>
      <c r="R4" s="936"/>
      <c r="S4" s="936"/>
      <c r="T4" s="936"/>
      <c r="U4" s="936"/>
    </row>
    <row r="5" spans="2:21">
      <c r="B5" s="10">
        <v>17021</v>
      </c>
      <c r="C5" s="29" t="s">
        <v>174</v>
      </c>
      <c r="D5" s="22">
        <v>150</v>
      </c>
      <c r="E5" s="55">
        <v>3</v>
      </c>
      <c r="F5" s="54">
        <v>0.45</v>
      </c>
      <c r="G5" s="54">
        <v>0</v>
      </c>
      <c r="H5" s="54">
        <v>0.45</v>
      </c>
      <c r="I5" s="55">
        <v>4.5</v>
      </c>
      <c r="J5" s="54">
        <v>0</v>
      </c>
      <c r="K5" s="57">
        <v>0</v>
      </c>
      <c r="L5" s="56">
        <v>1.4999999999999999E-2</v>
      </c>
      <c r="M5" s="56">
        <v>1.4999999999999999E-2</v>
      </c>
      <c r="N5" s="55">
        <v>0</v>
      </c>
      <c r="O5" s="54">
        <v>0</v>
      </c>
      <c r="P5" s="54">
        <v>0.15</v>
      </c>
      <c r="Q5" s="936"/>
      <c r="R5" s="936"/>
      <c r="S5" s="936"/>
      <c r="T5" s="936"/>
      <c r="U5" s="936"/>
    </row>
    <row r="6" spans="2:21">
      <c r="B6" s="10">
        <v>17012</v>
      </c>
      <c r="C6" s="29" t="s">
        <v>0</v>
      </c>
      <c r="D6" s="22">
        <v>0.75</v>
      </c>
      <c r="E6" s="55">
        <v>0</v>
      </c>
      <c r="F6" s="54">
        <v>0</v>
      </c>
      <c r="G6" s="54">
        <v>0</v>
      </c>
      <c r="H6" s="54">
        <v>0</v>
      </c>
      <c r="I6" s="55">
        <v>0.16500000000000001</v>
      </c>
      <c r="J6" s="54">
        <v>0</v>
      </c>
      <c r="K6" s="57">
        <v>0</v>
      </c>
      <c r="L6" s="56">
        <v>0</v>
      </c>
      <c r="M6" s="56">
        <v>0</v>
      </c>
      <c r="N6" s="55">
        <v>0</v>
      </c>
      <c r="O6" s="54">
        <v>0</v>
      </c>
      <c r="P6" s="54">
        <v>0.74324999999999986</v>
      </c>
      <c r="Q6" s="936"/>
      <c r="R6" s="936"/>
      <c r="S6" s="936"/>
      <c r="T6" s="936"/>
      <c r="U6" s="936"/>
    </row>
    <row r="7" spans="2:21">
      <c r="B7" s="40">
        <v>17007</v>
      </c>
      <c r="C7" s="242" t="s">
        <v>5</v>
      </c>
      <c r="D7" s="31">
        <v>1</v>
      </c>
      <c r="E7" s="55">
        <v>0.71</v>
      </c>
      <c r="F7" s="54">
        <v>7.6999999999999999E-2</v>
      </c>
      <c r="G7" s="54">
        <v>0</v>
      </c>
      <c r="H7" s="54">
        <v>0.10099999999999999</v>
      </c>
      <c r="I7" s="55">
        <v>0.28999999999999998</v>
      </c>
      <c r="J7" s="54">
        <v>1.7000000000000001E-2</v>
      </c>
      <c r="K7" s="57">
        <v>0</v>
      </c>
      <c r="L7" s="56">
        <v>5.0000000000000001E-4</v>
      </c>
      <c r="M7" s="56">
        <v>1.7000000000000001E-3</v>
      </c>
      <c r="N7" s="55">
        <v>0</v>
      </c>
      <c r="O7" s="54">
        <v>0</v>
      </c>
      <c r="P7" s="54">
        <v>0.14499999999999999</v>
      </c>
      <c r="Q7" s="937"/>
      <c r="R7" s="937"/>
      <c r="S7" s="937"/>
      <c r="T7" s="937"/>
      <c r="U7" s="937"/>
    </row>
    <row r="8" spans="2:21">
      <c r="B8" s="150"/>
      <c r="C8" s="245" t="s">
        <v>25</v>
      </c>
      <c r="D8" s="23">
        <v>177.75</v>
      </c>
      <c r="E8" s="63">
        <v>12.379999999999999</v>
      </c>
      <c r="F8" s="62">
        <v>1.538</v>
      </c>
      <c r="G8" s="62">
        <v>6.6000000000000003E-2</v>
      </c>
      <c r="H8" s="62">
        <v>2.339</v>
      </c>
      <c r="I8" s="63">
        <v>17.004999999999999</v>
      </c>
      <c r="J8" s="62">
        <v>0.14300000000000002</v>
      </c>
      <c r="K8" s="65">
        <v>6.75</v>
      </c>
      <c r="L8" s="64">
        <v>2.9400000000000003E-2</v>
      </c>
      <c r="M8" s="64">
        <v>4.7500000000000001E-2</v>
      </c>
      <c r="N8" s="63">
        <v>2.27</v>
      </c>
      <c r="O8" s="62">
        <v>1.1519999999999999</v>
      </c>
      <c r="P8" s="62">
        <v>1.2062499999999998</v>
      </c>
      <c r="Q8">
        <v>0</v>
      </c>
      <c r="R8">
        <v>0</v>
      </c>
      <c r="S8">
        <v>0</v>
      </c>
      <c r="T8">
        <v>0</v>
      </c>
      <c r="U8">
        <v>0</v>
      </c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81" orientation="landscape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9.25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2:21" s="478" customFormat="1">
      <c r="B1" s="196" t="s">
        <v>1758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699">
        <v>11010</v>
      </c>
      <c r="C3" s="703" t="s">
        <v>2183</v>
      </c>
      <c r="D3" s="870">
        <v>320</v>
      </c>
      <c r="E3" s="871">
        <v>1008</v>
      </c>
      <c r="F3" s="872">
        <v>52.8</v>
      </c>
      <c r="G3" s="872">
        <v>83.2</v>
      </c>
      <c r="H3" s="872">
        <v>0.8</v>
      </c>
      <c r="I3" s="871">
        <v>8</v>
      </c>
      <c r="J3" s="872">
        <v>16</v>
      </c>
      <c r="K3" s="873">
        <v>8</v>
      </c>
      <c r="L3" s="874">
        <v>0.24</v>
      </c>
      <c r="M3" s="874">
        <v>0.64</v>
      </c>
      <c r="N3" s="63">
        <v>0</v>
      </c>
      <c r="O3" s="62">
        <v>0</v>
      </c>
      <c r="P3" s="62">
        <v>0</v>
      </c>
      <c r="Q3" s="1000"/>
      <c r="R3" s="1000"/>
      <c r="S3" s="1000"/>
      <c r="T3" s="1000"/>
      <c r="U3" s="1000"/>
    </row>
    <row r="4" spans="2:21">
      <c r="B4" s="700">
        <v>17012</v>
      </c>
      <c r="C4" s="603" t="s">
        <v>0</v>
      </c>
      <c r="D4" s="875">
        <v>3.2</v>
      </c>
      <c r="E4" s="876">
        <v>0</v>
      </c>
      <c r="F4" s="877">
        <v>0</v>
      </c>
      <c r="G4" s="877">
        <v>0</v>
      </c>
      <c r="H4" s="877">
        <v>0</v>
      </c>
      <c r="I4" s="876">
        <v>0</v>
      </c>
      <c r="J4" s="877">
        <v>0</v>
      </c>
      <c r="K4" s="878">
        <v>0</v>
      </c>
      <c r="L4" s="879">
        <v>0</v>
      </c>
      <c r="M4" s="879">
        <v>0</v>
      </c>
      <c r="N4" s="45">
        <v>0</v>
      </c>
      <c r="O4" s="44">
        <v>0</v>
      </c>
      <c r="P4" s="44">
        <v>3.2</v>
      </c>
      <c r="Q4" s="1001"/>
      <c r="R4" s="1001"/>
      <c r="S4" s="1001"/>
      <c r="T4" s="1001"/>
      <c r="U4" s="1001"/>
    </row>
    <row r="5" spans="2:21">
      <c r="B5" s="700">
        <v>17063</v>
      </c>
      <c r="C5" s="603" t="s">
        <v>2353</v>
      </c>
      <c r="D5" s="875">
        <v>0.12</v>
      </c>
      <c r="E5" s="876">
        <v>0</v>
      </c>
      <c r="F5" s="877">
        <v>0</v>
      </c>
      <c r="G5" s="877">
        <v>0</v>
      </c>
      <c r="H5" s="877">
        <v>0</v>
      </c>
      <c r="I5" s="876">
        <v>0</v>
      </c>
      <c r="J5" s="877">
        <v>0</v>
      </c>
      <c r="K5" s="878">
        <v>0</v>
      </c>
      <c r="L5" s="879">
        <v>0</v>
      </c>
      <c r="M5" s="879">
        <v>0</v>
      </c>
      <c r="N5" s="45">
        <v>0</v>
      </c>
      <c r="O5" s="44">
        <v>0</v>
      </c>
      <c r="P5" s="44">
        <v>0</v>
      </c>
      <c r="Q5" s="1001"/>
      <c r="R5" s="1001"/>
      <c r="S5" s="1001"/>
      <c r="T5" s="1001"/>
      <c r="U5" s="1001"/>
    </row>
    <row r="6" spans="2:21">
      <c r="B6" s="700">
        <v>14006</v>
      </c>
      <c r="C6" s="603" t="s">
        <v>15</v>
      </c>
      <c r="D6" s="875">
        <v>16</v>
      </c>
      <c r="E6" s="876">
        <v>144</v>
      </c>
      <c r="F6" s="877">
        <v>0</v>
      </c>
      <c r="G6" s="877">
        <v>8</v>
      </c>
      <c r="H6" s="877">
        <v>0</v>
      </c>
      <c r="I6" s="876">
        <v>0</v>
      </c>
      <c r="J6" s="877">
        <v>0</v>
      </c>
      <c r="K6" s="878">
        <v>0</v>
      </c>
      <c r="L6" s="879">
        <v>0</v>
      </c>
      <c r="M6" s="879">
        <v>0</v>
      </c>
      <c r="N6" s="45">
        <v>0</v>
      </c>
      <c r="O6" s="44">
        <v>0</v>
      </c>
      <c r="P6" s="44">
        <v>0</v>
      </c>
      <c r="Q6" s="1001"/>
      <c r="R6" s="1001"/>
      <c r="S6" s="1001"/>
      <c r="T6" s="1001"/>
      <c r="U6" s="1001"/>
    </row>
    <row r="7" spans="2:21">
      <c r="B7" s="700">
        <v>6153</v>
      </c>
      <c r="C7" s="603" t="s">
        <v>16</v>
      </c>
      <c r="D7" s="875">
        <v>120</v>
      </c>
      <c r="E7" s="876">
        <v>48</v>
      </c>
      <c r="F7" s="877">
        <v>1.6</v>
      </c>
      <c r="G7" s="877">
        <v>0</v>
      </c>
      <c r="H7" s="877">
        <v>10.4</v>
      </c>
      <c r="I7" s="876">
        <v>12</v>
      </c>
      <c r="J7" s="877">
        <v>0</v>
      </c>
      <c r="K7" s="878">
        <v>0</v>
      </c>
      <c r="L7" s="879">
        <v>0</v>
      </c>
      <c r="M7" s="879">
        <v>0</v>
      </c>
      <c r="N7" s="45">
        <v>8</v>
      </c>
      <c r="O7" s="44">
        <v>1.6</v>
      </c>
      <c r="P7" s="44">
        <v>0</v>
      </c>
      <c r="Q7" s="1001"/>
      <c r="R7" s="1001"/>
      <c r="S7" s="1001"/>
      <c r="T7" s="1001"/>
      <c r="U7" s="1001"/>
    </row>
    <row r="8" spans="2:21">
      <c r="B8" s="700">
        <v>6119</v>
      </c>
      <c r="C8" s="603" t="s">
        <v>48</v>
      </c>
      <c r="D8" s="875">
        <v>80</v>
      </c>
      <c r="E8" s="876">
        <v>16</v>
      </c>
      <c r="F8" s="877">
        <v>0.8</v>
      </c>
      <c r="G8" s="877">
        <v>0</v>
      </c>
      <c r="H8" s="877">
        <v>2.4</v>
      </c>
      <c r="I8" s="876">
        <v>24</v>
      </c>
      <c r="J8" s="877">
        <v>0</v>
      </c>
      <c r="K8" s="878">
        <v>0</v>
      </c>
      <c r="L8" s="879">
        <v>0</v>
      </c>
      <c r="M8" s="879">
        <v>0</v>
      </c>
      <c r="N8" s="45">
        <v>16</v>
      </c>
      <c r="O8" s="44">
        <v>1.6</v>
      </c>
      <c r="P8" s="44">
        <v>0</v>
      </c>
      <c r="Q8" s="1001"/>
      <c r="R8" s="1001"/>
      <c r="S8" s="1001"/>
      <c r="T8" s="1001"/>
      <c r="U8" s="1001"/>
    </row>
    <row r="9" spans="2:21">
      <c r="B9" s="701">
        <v>6240</v>
      </c>
      <c r="C9" s="603" t="s">
        <v>111</v>
      </c>
      <c r="D9" s="875">
        <v>12</v>
      </c>
      <c r="E9" s="875">
        <v>0</v>
      </c>
      <c r="F9" s="875">
        <v>0</v>
      </c>
      <c r="G9" s="875">
        <v>0</v>
      </c>
      <c r="H9" s="875">
        <v>0.4</v>
      </c>
      <c r="I9" s="875">
        <v>4</v>
      </c>
      <c r="J9" s="875">
        <v>0</v>
      </c>
      <c r="K9" s="875">
        <v>0</v>
      </c>
      <c r="L9" s="875">
        <v>0</v>
      </c>
      <c r="M9" s="875">
        <v>0</v>
      </c>
      <c r="N9" s="764">
        <v>0</v>
      </c>
      <c r="O9" s="764">
        <v>0</v>
      </c>
      <c r="P9" s="764">
        <v>0</v>
      </c>
      <c r="Q9" s="1001"/>
      <c r="R9" s="1001"/>
      <c r="S9" s="1001"/>
      <c r="T9" s="1001"/>
      <c r="U9" s="1001"/>
    </row>
    <row r="10" spans="2:21">
      <c r="B10" s="700">
        <v>6239</v>
      </c>
      <c r="C10" s="603" t="s">
        <v>110</v>
      </c>
      <c r="D10" s="880">
        <v>24</v>
      </c>
      <c r="E10" s="104">
        <v>2</v>
      </c>
      <c r="F10" s="103">
        <v>0</v>
      </c>
      <c r="G10" s="103">
        <v>0</v>
      </c>
      <c r="H10" s="103">
        <v>0.2</v>
      </c>
      <c r="I10" s="104">
        <v>8</v>
      </c>
      <c r="J10" s="103">
        <v>0.4</v>
      </c>
      <c r="K10" s="881">
        <v>64</v>
      </c>
      <c r="L10" s="105">
        <v>0</v>
      </c>
      <c r="M10" s="105">
        <v>0</v>
      </c>
      <c r="N10" s="55">
        <v>8</v>
      </c>
      <c r="O10" s="54">
        <v>0.8</v>
      </c>
      <c r="P10" s="54">
        <v>0</v>
      </c>
      <c r="Q10" s="1001"/>
      <c r="R10" s="1001"/>
      <c r="S10" s="1001"/>
      <c r="T10" s="1001"/>
      <c r="U10" s="1001"/>
    </row>
    <row r="11" spans="2:21">
      <c r="B11" s="700">
        <v>17007</v>
      </c>
      <c r="C11" s="603" t="s">
        <v>5</v>
      </c>
      <c r="D11" s="880">
        <v>120</v>
      </c>
      <c r="E11" s="104">
        <v>88</v>
      </c>
      <c r="F11" s="103">
        <v>9.6</v>
      </c>
      <c r="G11" s="103">
        <v>0</v>
      </c>
      <c r="H11" s="103">
        <v>12</v>
      </c>
      <c r="I11" s="104">
        <v>24</v>
      </c>
      <c r="J11" s="103">
        <v>4.8</v>
      </c>
      <c r="K11" s="881">
        <v>0</v>
      </c>
      <c r="L11" s="105">
        <v>0.08</v>
      </c>
      <c r="M11" s="105">
        <v>0.24</v>
      </c>
      <c r="N11" s="55">
        <v>0</v>
      </c>
      <c r="O11" s="54">
        <v>0</v>
      </c>
      <c r="P11" s="54">
        <v>17.600000000000001</v>
      </c>
      <c r="Q11" s="1001"/>
      <c r="R11" s="1001"/>
      <c r="S11" s="1001"/>
      <c r="T11" s="1001"/>
      <c r="U11" s="1001"/>
    </row>
    <row r="12" spans="2:21">
      <c r="B12" s="700">
        <v>17015</v>
      </c>
      <c r="C12" s="603" t="s">
        <v>73</v>
      </c>
      <c r="D12" s="880">
        <v>50</v>
      </c>
      <c r="E12" s="104">
        <v>16</v>
      </c>
      <c r="F12" s="103">
        <v>0</v>
      </c>
      <c r="G12" s="103">
        <v>0</v>
      </c>
      <c r="H12" s="103">
        <v>1.6</v>
      </c>
      <c r="I12" s="104">
        <v>0</v>
      </c>
      <c r="J12" s="103">
        <v>0</v>
      </c>
      <c r="K12" s="881">
        <v>0</v>
      </c>
      <c r="L12" s="105">
        <v>0</v>
      </c>
      <c r="M12" s="105">
        <v>0</v>
      </c>
      <c r="N12" s="55">
        <v>0</v>
      </c>
      <c r="O12" s="54">
        <v>0</v>
      </c>
      <c r="P12" s="54">
        <v>0</v>
      </c>
      <c r="Q12" s="1001"/>
      <c r="R12" s="1001"/>
      <c r="S12" s="1001"/>
      <c r="T12" s="1001"/>
      <c r="U12" s="1001"/>
    </row>
    <row r="13" spans="2:21">
      <c r="B13" s="700">
        <v>16003</v>
      </c>
      <c r="C13" s="603" t="s">
        <v>74</v>
      </c>
      <c r="D13" s="880">
        <v>50</v>
      </c>
      <c r="E13" s="104">
        <v>56</v>
      </c>
      <c r="F13" s="103">
        <v>0</v>
      </c>
      <c r="G13" s="103">
        <v>0</v>
      </c>
      <c r="H13" s="103">
        <v>2.4</v>
      </c>
      <c r="I13" s="104">
        <v>0</v>
      </c>
      <c r="J13" s="103">
        <v>0</v>
      </c>
      <c r="K13" s="881">
        <v>0</v>
      </c>
      <c r="L13" s="105">
        <v>0</v>
      </c>
      <c r="M13" s="105">
        <v>0</v>
      </c>
      <c r="N13" s="55">
        <v>0</v>
      </c>
      <c r="O13" s="54">
        <v>0</v>
      </c>
      <c r="P13" s="54">
        <v>0</v>
      </c>
      <c r="Q13" s="1001"/>
      <c r="R13" s="1001"/>
      <c r="S13" s="1001"/>
      <c r="T13" s="1001"/>
      <c r="U13" s="1001"/>
    </row>
    <row r="14" spans="2:21">
      <c r="B14" s="702">
        <v>16025</v>
      </c>
      <c r="C14" s="606" t="s">
        <v>66</v>
      </c>
      <c r="D14" s="880">
        <v>30</v>
      </c>
      <c r="E14" s="104">
        <v>72</v>
      </c>
      <c r="F14" s="103">
        <v>0</v>
      </c>
      <c r="G14" s="103">
        <v>0</v>
      </c>
      <c r="H14" s="103">
        <v>12.8</v>
      </c>
      <c r="I14" s="104">
        <v>0</v>
      </c>
      <c r="J14" s="103">
        <v>0</v>
      </c>
      <c r="K14" s="881">
        <v>0</v>
      </c>
      <c r="L14" s="105">
        <v>0</v>
      </c>
      <c r="M14" s="105">
        <v>0</v>
      </c>
      <c r="N14" s="55">
        <v>0</v>
      </c>
      <c r="O14" s="54">
        <v>0</v>
      </c>
      <c r="P14" s="54">
        <v>0</v>
      </c>
      <c r="Q14" s="1002"/>
      <c r="R14" s="1002"/>
      <c r="S14" s="1002"/>
      <c r="T14" s="1002"/>
      <c r="U14" s="1002"/>
    </row>
    <row r="15" spans="2:21">
      <c r="B15" s="75"/>
      <c r="C15" s="704" t="s">
        <v>12</v>
      </c>
      <c r="D15" s="870">
        <f t="shared" ref="D15:P15" si="0">SUM(D3:D14)</f>
        <v>825.31999999999994</v>
      </c>
      <c r="E15" s="871">
        <f t="shared" si="0"/>
        <v>1450</v>
      </c>
      <c r="F15" s="872">
        <f t="shared" si="0"/>
        <v>64.8</v>
      </c>
      <c r="G15" s="872">
        <f t="shared" si="0"/>
        <v>91.2</v>
      </c>
      <c r="H15" s="872">
        <f t="shared" si="0"/>
        <v>43</v>
      </c>
      <c r="I15" s="871">
        <f t="shared" si="0"/>
        <v>80</v>
      </c>
      <c r="J15" s="872">
        <f t="shared" si="0"/>
        <v>21.2</v>
      </c>
      <c r="K15" s="873">
        <f t="shared" si="0"/>
        <v>72</v>
      </c>
      <c r="L15" s="874">
        <f t="shared" si="0"/>
        <v>0.32</v>
      </c>
      <c r="M15" s="874">
        <f t="shared" si="0"/>
        <v>0.88</v>
      </c>
      <c r="N15" s="63">
        <f t="shared" si="0"/>
        <v>32</v>
      </c>
      <c r="O15" s="62">
        <f t="shared" si="0"/>
        <v>4</v>
      </c>
      <c r="P15" s="62">
        <f t="shared" si="0"/>
        <v>20.8</v>
      </c>
      <c r="Q15" s="739"/>
      <c r="R15" s="739"/>
      <c r="S15" s="739"/>
      <c r="T15" s="739"/>
      <c r="U15" s="739"/>
    </row>
  </sheetData>
  <mergeCells count="1">
    <mergeCell ref="Q3:U14"/>
  </mergeCells>
  <phoneticPr fontId="1"/>
  <pageMargins left="0.7" right="0.7" top="0.75" bottom="0.75" header="0.3" footer="0.3"/>
  <pageSetup paperSize="9" scale="59" orientation="landscape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6.625" style="478" customWidth="1"/>
    <col min="4" max="16" width="11.125" style="478" customWidth="1"/>
    <col min="17" max="16384" width="9" style="478"/>
  </cols>
  <sheetData>
    <row r="1" spans="2:21">
      <c r="B1" s="196" t="s">
        <v>1249</v>
      </c>
    </row>
    <row r="2" spans="2:21" ht="27" customHeight="1">
      <c r="B2" s="19" t="s">
        <v>922</v>
      </c>
      <c r="C2" s="19" t="s">
        <v>923</v>
      </c>
      <c r="D2" s="20" t="s">
        <v>1157</v>
      </c>
      <c r="E2" s="20" t="s">
        <v>924</v>
      </c>
      <c r="F2" s="20" t="s">
        <v>1156</v>
      </c>
      <c r="G2" s="20" t="s">
        <v>1155</v>
      </c>
      <c r="H2" s="20" t="s">
        <v>1154</v>
      </c>
      <c r="I2" s="20" t="s">
        <v>925</v>
      </c>
      <c r="J2" s="20" t="s">
        <v>926</v>
      </c>
      <c r="K2" s="20" t="s">
        <v>927</v>
      </c>
      <c r="L2" s="20" t="s">
        <v>1153</v>
      </c>
      <c r="M2" s="20" t="s">
        <v>1152</v>
      </c>
      <c r="N2" s="20" t="s">
        <v>928</v>
      </c>
      <c r="O2" s="20" t="s">
        <v>1151</v>
      </c>
      <c r="P2" s="20" t="s">
        <v>1150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11015</v>
      </c>
      <c r="C3" s="29" t="s">
        <v>1759</v>
      </c>
      <c r="D3" s="10">
        <v>150</v>
      </c>
      <c r="E3" s="461">
        <v>747</v>
      </c>
      <c r="F3" s="462">
        <v>17.55</v>
      </c>
      <c r="G3" s="462">
        <v>71.25</v>
      </c>
      <c r="H3" s="462">
        <v>0.45</v>
      </c>
      <c r="I3" s="461">
        <v>4.5</v>
      </c>
      <c r="J3" s="471">
        <v>1.35</v>
      </c>
      <c r="K3" s="472">
        <v>4.5</v>
      </c>
      <c r="L3" s="473">
        <v>7.4999999999999997E-2</v>
      </c>
      <c r="M3" s="474">
        <v>0.18</v>
      </c>
      <c r="N3" s="472">
        <v>1.5</v>
      </c>
      <c r="O3" s="475">
        <v>0</v>
      </c>
      <c r="P3" s="475">
        <v>0.15</v>
      </c>
      <c r="Q3" s="934"/>
      <c r="R3" s="934"/>
      <c r="S3" s="934"/>
      <c r="T3" s="934"/>
      <c r="U3" s="934"/>
    </row>
    <row r="4" spans="2:21">
      <c r="B4" s="195">
        <v>14008</v>
      </c>
      <c r="C4" s="29" t="s">
        <v>810</v>
      </c>
      <c r="D4" s="10">
        <v>8</v>
      </c>
      <c r="E4" s="461">
        <v>73.680000000000007</v>
      </c>
      <c r="F4" s="462">
        <v>0</v>
      </c>
      <c r="G4" s="462">
        <v>8</v>
      </c>
      <c r="H4" s="462">
        <v>0</v>
      </c>
      <c r="I4" s="461">
        <v>0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8"/>
      <c r="R4" s="938"/>
      <c r="S4" s="938"/>
      <c r="T4" s="938"/>
      <c r="U4" s="938"/>
    </row>
    <row r="5" spans="2:21">
      <c r="B5" s="195">
        <v>6212</v>
      </c>
      <c r="C5" s="29" t="s">
        <v>2388</v>
      </c>
      <c r="D5" s="10">
        <v>50</v>
      </c>
      <c r="E5" s="461">
        <v>18.5</v>
      </c>
      <c r="F5" s="462">
        <v>0.3</v>
      </c>
      <c r="G5" s="462">
        <v>0.05</v>
      </c>
      <c r="H5" s="462">
        <v>4.55</v>
      </c>
      <c r="I5" s="461">
        <v>14</v>
      </c>
      <c r="J5" s="471">
        <v>0.1</v>
      </c>
      <c r="K5" s="472">
        <v>380</v>
      </c>
      <c r="L5" s="473">
        <v>2.5000000000000001E-2</v>
      </c>
      <c r="M5" s="474">
        <v>0.02</v>
      </c>
      <c r="N5" s="472">
        <v>2</v>
      </c>
      <c r="O5" s="475">
        <v>1.35</v>
      </c>
      <c r="P5" s="475">
        <v>0.05</v>
      </c>
      <c r="Q5" s="938"/>
      <c r="R5" s="938"/>
      <c r="S5" s="938"/>
      <c r="T5" s="938"/>
      <c r="U5" s="938"/>
    </row>
    <row r="6" spans="2:21">
      <c r="B6" s="195">
        <v>14017</v>
      </c>
      <c r="C6" s="29" t="s">
        <v>40</v>
      </c>
      <c r="D6" s="10">
        <v>5</v>
      </c>
      <c r="E6" s="461">
        <v>37.25</v>
      </c>
      <c r="F6" s="462">
        <v>0.03</v>
      </c>
      <c r="G6" s="462">
        <v>4.05</v>
      </c>
      <c r="H6" s="462">
        <v>0.01</v>
      </c>
      <c r="I6" s="461">
        <v>0.75</v>
      </c>
      <c r="J6" s="471">
        <v>5.0000000000000001E-3</v>
      </c>
      <c r="K6" s="472">
        <v>25.5</v>
      </c>
      <c r="L6" s="473">
        <v>5.0000000000000001E-4</v>
      </c>
      <c r="M6" s="474">
        <v>1.5E-3</v>
      </c>
      <c r="N6" s="472">
        <v>0</v>
      </c>
      <c r="O6" s="475">
        <v>0</v>
      </c>
      <c r="P6" s="475">
        <v>9.5000000000000001E-2</v>
      </c>
      <c r="Q6" s="938"/>
      <c r="R6" s="938"/>
      <c r="S6" s="938"/>
      <c r="T6" s="938"/>
      <c r="U6" s="938"/>
    </row>
    <row r="7" spans="2:21">
      <c r="B7" s="195">
        <v>3003</v>
      </c>
      <c r="C7" s="29" t="s">
        <v>4</v>
      </c>
      <c r="D7" s="10">
        <v>2</v>
      </c>
      <c r="E7" s="461">
        <v>7.68</v>
      </c>
      <c r="F7" s="462">
        <v>0</v>
      </c>
      <c r="G7" s="462">
        <v>0</v>
      </c>
      <c r="H7" s="462">
        <v>1.984</v>
      </c>
      <c r="I7" s="461">
        <v>0.02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</v>
      </c>
      <c r="Q7" s="938"/>
      <c r="R7" s="938"/>
      <c r="S7" s="938"/>
      <c r="T7" s="938"/>
      <c r="U7" s="938"/>
    </row>
    <row r="8" spans="2:21">
      <c r="B8" s="195">
        <v>6077</v>
      </c>
      <c r="C8" s="29" t="s">
        <v>193</v>
      </c>
      <c r="D8" s="10">
        <v>5</v>
      </c>
      <c r="E8" s="461">
        <v>0.75</v>
      </c>
      <c r="F8" s="462">
        <v>0.105</v>
      </c>
      <c r="G8" s="462">
        <v>5.0000000000000001E-3</v>
      </c>
      <c r="H8" s="462">
        <v>0.125</v>
      </c>
      <c r="I8" s="461">
        <v>5.5</v>
      </c>
      <c r="J8" s="471">
        <v>5.5E-2</v>
      </c>
      <c r="K8" s="472">
        <v>11.5</v>
      </c>
      <c r="L8" s="473">
        <v>5.0000000000000001E-3</v>
      </c>
      <c r="M8" s="474">
        <v>0.01</v>
      </c>
      <c r="N8" s="472">
        <v>1.3</v>
      </c>
      <c r="O8" s="475">
        <v>0.125</v>
      </c>
      <c r="P8" s="475">
        <v>5.0000000000000001E-3</v>
      </c>
      <c r="Q8" s="947"/>
      <c r="R8" s="947"/>
      <c r="S8" s="947"/>
      <c r="T8" s="947"/>
      <c r="U8" s="947"/>
    </row>
    <row r="9" spans="2:21">
      <c r="B9" s="244"/>
      <c r="C9" s="245" t="s">
        <v>1754</v>
      </c>
      <c r="D9" s="265">
        <v>220</v>
      </c>
      <c r="E9" s="463">
        <v>884.86</v>
      </c>
      <c r="F9" s="464">
        <v>17.985000000000003</v>
      </c>
      <c r="G9" s="464">
        <v>83.35499999999999</v>
      </c>
      <c r="H9" s="464">
        <v>7.1189999999999998</v>
      </c>
      <c r="I9" s="463">
        <v>24.77</v>
      </c>
      <c r="J9" s="464">
        <v>1.51</v>
      </c>
      <c r="K9" s="465">
        <v>421.5</v>
      </c>
      <c r="L9" s="466">
        <v>0.10550000000000001</v>
      </c>
      <c r="M9" s="467">
        <v>0.21149999999999999</v>
      </c>
      <c r="N9" s="465">
        <v>4.8</v>
      </c>
      <c r="O9" s="468">
        <v>1.4750000000000001</v>
      </c>
      <c r="P9" s="468">
        <v>0.30000000000000004</v>
      </c>
      <c r="Q9" s="265">
        <v>0</v>
      </c>
      <c r="R9" s="265">
        <v>3</v>
      </c>
      <c r="S9" s="265">
        <v>1</v>
      </c>
      <c r="T9" s="265">
        <v>0</v>
      </c>
      <c r="U9" s="265">
        <v>0</v>
      </c>
    </row>
  </sheetData>
  <mergeCells count="1">
    <mergeCell ref="Q3:U8"/>
  </mergeCells>
  <phoneticPr fontId="1"/>
  <pageMargins left="0.7" right="0.7" top="0.75" bottom="0.75" header="0.3" footer="0.3"/>
  <pageSetup paperSize="9" scale="64" orientation="landscape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24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1930</v>
      </c>
    </row>
    <row r="2" spans="2:21" s="478" customFormat="1" ht="26.25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11029</v>
      </c>
      <c r="C3" s="481" t="s">
        <v>1931</v>
      </c>
      <c r="D3" s="747">
        <v>50</v>
      </c>
      <c r="E3" s="461">
        <v>111.5</v>
      </c>
      <c r="F3" s="462">
        <v>9.5500000000000007</v>
      </c>
      <c r="G3" s="462">
        <v>7.5</v>
      </c>
      <c r="H3" s="462">
        <v>0.15</v>
      </c>
      <c r="I3" s="461">
        <v>1.5</v>
      </c>
      <c r="J3" s="471">
        <v>1.25</v>
      </c>
      <c r="K3" s="472">
        <v>0.5</v>
      </c>
      <c r="L3" s="473">
        <v>4.4999999999999998E-2</v>
      </c>
      <c r="M3" s="474">
        <v>0.12</v>
      </c>
      <c r="N3" s="472">
        <v>0.5</v>
      </c>
      <c r="O3" s="475">
        <v>0</v>
      </c>
      <c r="P3" s="475">
        <v>0.05</v>
      </c>
      <c r="Q3" s="987"/>
      <c r="R3" s="987"/>
      <c r="S3" s="987"/>
      <c r="T3" s="987"/>
      <c r="U3" s="987"/>
    </row>
    <row r="4" spans="2:21">
      <c r="B4" s="480">
        <v>17012</v>
      </c>
      <c r="C4" s="481" t="s">
        <v>1908</v>
      </c>
      <c r="D4" s="747">
        <v>0.5</v>
      </c>
      <c r="E4" s="461">
        <v>0</v>
      </c>
      <c r="F4" s="462">
        <v>0</v>
      </c>
      <c r="G4" s="462">
        <v>0</v>
      </c>
      <c r="H4" s="462">
        <v>0</v>
      </c>
      <c r="I4" s="461">
        <v>0.11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0.4955</v>
      </c>
      <c r="Q4" s="987"/>
      <c r="R4" s="987"/>
      <c r="S4" s="987"/>
      <c r="T4" s="987"/>
      <c r="U4" s="987"/>
    </row>
    <row r="5" spans="2:21">
      <c r="B5" s="480">
        <v>14006</v>
      </c>
      <c r="C5" s="482" t="s">
        <v>1909</v>
      </c>
      <c r="D5" s="459">
        <v>3</v>
      </c>
      <c r="E5" s="461">
        <v>27.63</v>
      </c>
      <c r="F5" s="462">
        <v>0</v>
      </c>
      <c r="G5" s="462">
        <v>3</v>
      </c>
      <c r="H5" s="462">
        <v>0</v>
      </c>
      <c r="I5" s="461">
        <v>0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87"/>
      <c r="R5" s="987"/>
      <c r="S5" s="987"/>
      <c r="T5" s="987"/>
      <c r="U5" s="987"/>
    </row>
    <row r="6" spans="2:21">
      <c r="B6" s="480">
        <v>16011</v>
      </c>
      <c r="C6" s="476" t="s">
        <v>1910</v>
      </c>
      <c r="D6" s="459">
        <v>20</v>
      </c>
      <c r="E6" s="461">
        <v>14.6</v>
      </c>
      <c r="F6" s="462">
        <v>0.04</v>
      </c>
      <c r="G6" s="462">
        <v>0</v>
      </c>
      <c r="H6" s="462">
        <v>0.3</v>
      </c>
      <c r="I6" s="461">
        <v>1.4</v>
      </c>
      <c r="J6" s="471">
        <v>0.08</v>
      </c>
      <c r="K6" s="472">
        <v>0</v>
      </c>
      <c r="L6" s="473">
        <v>0</v>
      </c>
      <c r="M6" s="474">
        <v>2E-3</v>
      </c>
      <c r="N6" s="472">
        <v>0</v>
      </c>
      <c r="O6" s="475">
        <v>0</v>
      </c>
      <c r="P6" s="475">
        <v>0</v>
      </c>
      <c r="Q6" s="987"/>
      <c r="R6" s="987"/>
      <c r="S6" s="987"/>
      <c r="T6" s="987"/>
      <c r="U6" s="987"/>
    </row>
    <row r="7" spans="2:21">
      <c r="B7" s="480">
        <v>11183</v>
      </c>
      <c r="C7" s="482" t="s">
        <v>1911</v>
      </c>
      <c r="D7" s="459">
        <v>10</v>
      </c>
      <c r="E7" s="461">
        <v>40.5</v>
      </c>
      <c r="F7" s="462">
        <v>1.29</v>
      </c>
      <c r="G7" s="462">
        <v>3.91</v>
      </c>
      <c r="H7" s="462">
        <v>0.03</v>
      </c>
      <c r="I7" s="461">
        <v>0.6</v>
      </c>
      <c r="J7" s="471">
        <v>0.06</v>
      </c>
      <c r="K7" s="472">
        <v>0.6</v>
      </c>
      <c r="L7" s="473">
        <v>4.6999999999999993E-2</v>
      </c>
      <c r="M7" s="474">
        <v>1.4000000000000002E-2</v>
      </c>
      <c r="N7" s="472">
        <v>3.5</v>
      </c>
      <c r="O7" s="475">
        <v>0</v>
      </c>
      <c r="P7" s="475">
        <v>0.2</v>
      </c>
      <c r="Q7" s="987"/>
      <c r="R7" s="987"/>
      <c r="S7" s="987"/>
      <c r="T7" s="987"/>
      <c r="U7" s="987"/>
    </row>
    <row r="8" spans="2:21">
      <c r="B8" s="480">
        <v>6267.1</v>
      </c>
      <c r="C8" s="476" t="s">
        <v>1932</v>
      </c>
      <c r="D8" s="745">
        <v>30</v>
      </c>
      <c r="E8" s="461">
        <v>6</v>
      </c>
      <c r="F8" s="462">
        <v>0.66</v>
      </c>
      <c r="G8" s="462">
        <v>0.12</v>
      </c>
      <c r="H8" s="462">
        <v>0.93</v>
      </c>
      <c r="I8" s="461">
        <v>14.7</v>
      </c>
      <c r="J8" s="471">
        <v>0.6</v>
      </c>
      <c r="K8" s="472">
        <v>105</v>
      </c>
      <c r="L8" s="473">
        <v>3.3000000000000002E-2</v>
      </c>
      <c r="M8" s="474">
        <v>0.06</v>
      </c>
      <c r="N8" s="472">
        <v>6</v>
      </c>
      <c r="O8" s="475">
        <v>0.84</v>
      </c>
      <c r="P8" s="475">
        <v>0</v>
      </c>
      <c r="Q8" s="987"/>
      <c r="R8" s="987"/>
      <c r="S8" s="987"/>
      <c r="T8" s="987"/>
      <c r="U8" s="987"/>
    </row>
    <row r="9" spans="2:21">
      <c r="B9" s="480">
        <v>14017</v>
      </c>
      <c r="C9" s="476" t="s">
        <v>1912</v>
      </c>
      <c r="D9" s="745">
        <v>3</v>
      </c>
      <c r="E9" s="461">
        <v>22.35</v>
      </c>
      <c r="F9" s="462">
        <v>1.7999999999999999E-2</v>
      </c>
      <c r="G9" s="462">
        <v>2.4300000000000002</v>
      </c>
      <c r="H9" s="462">
        <v>6.000000000000001E-3</v>
      </c>
      <c r="I9" s="461">
        <v>0.45</v>
      </c>
      <c r="J9" s="471">
        <v>3.0000000000000005E-3</v>
      </c>
      <c r="K9" s="472">
        <v>15.3</v>
      </c>
      <c r="L9" s="473">
        <v>2.9999999999999997E-4</v>
      </c>
      <c r="M9" s="474">
        <v>8.9999999999999998E-4</v>
      </c>
      <c r="N9" s="472">
        <v>0</v>
      </c>
      <c r="O9" s="475">
        <v>0</v>
      </c>
      <c r="P9" s="475">
        <v>5.6999999999999995E-2</v>
      </c>
      <c r="Q9" s="988"/>
      <c r="R9" s="988"/>
      <c r="S9" s="988"/>
      <c r="T9" s="988"/>
      <c r="U9" s="988"/>
    </row>
    <row r="10" spans="2:21">
      <c r="B10" s="483"/>
      <c r="C10" s="484" t="s">
        <v>1913</v>
      </c>
      <c r="D10" s="460">
        <v>116.5</v>
      </c>
      <c r="E10" s="463">
        <v>222.58</v>
      </c>
      <c r="F10" s="464">
        <v>11.558</v>
      </c>
      <c r="G10" s="464">
        <v>16.96</v>
      </c>
      <c r="H10" s="464">
        <v>1.4160000000000001</v>
      </c>
      <c r="I10" s="463">
        <v>18.760000000000002</v>
      </c>
      <c r="J10" s="464">
        <v>1.9930000000000001</v>
      </c>
      <c r="K10" s="465">
        <v>121.4</v>
      </c>
      <c r="L10" s="466">
        <v>0.12529999999999999</v>
      </c>
      <c r="M10" s="467">
        <v>0.19690000000000002</v>
      </c>
      <c r="N10" s="465">
        <v>10</v>
      </c>
      <c r="O10" s="468">
        <v>0.84</v>
      </c>
      <c r="P10" s="468">
        <v>0.80249999999999999</v>
      </c>
      <c r="Q10" s="460">
        <v>0</v>
      </c>
      <c r="R10" s="460">
        <v>1</v>
      </c>
      <c r="S10" s="460">
        <v>0</v>
      </c>
      <c r="T10" s="460">
        <v>0</v>
      </c>
      <c r="U10" s="460">
        <v>0</v>
      </c>
    </row>
  </sheetData>
  <mergeCells count="1">
    <mergeCell ref="Q3:U9"/>
  </mergeCells>
  <phoneticPr fontId="1"/>
  <pageMargins left="0.7" right="0.7" top="0.75" bottom="0.75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6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1760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11031</v>
      </c>
      <c r="C3" s="29" t="s">
        <v>309</v>
      </c>
      <c r="D3" s="10">
        <v>100</v>
      </c>
      <c r="E3" s="248">
        <v>217</v>
      </c>
      <c r="F3" s="462">
        <v>17.899999999999999</v>
      </c>
      <c r="G3" s="462">
        <v>14.9</v>
      </c>
      <c r="H3" s="462">
        <v>0.4</v>
      </c>
      <c r="I3" s="461">
        <v>4</v>
      </c>
      <c r="J3" s="471">
        <v>0.9</v>
      </c>
      <c r="K3" s="472">
        <v>4</v>
      </c>
      <c r="L3" s="473">
        <v>0.09</v>
      </c>
      <c r="M3" s="474">
        <v>0.21</v>
      </c>
      <c r="N3" s="472">
        <v>1</v>
      </c>
      <c r="O3" s="475">
        <v>0</v>
      </c>
      <c r="P3" s="475">
        <v>0.1</v>
      </c>
      <c r="Q3" s="934"/>
      <c r="R3" s="934"/>
      <c r="S3" s="934"/>
      <c r="T3" s="934"/>
      <c r="U3" s="934"/>
    </row>
    <row r="4" spans="2:21">
      <c r="B4" s="10">
        <v>17012</v>
      </c>
      <c r="C4" s="29" t="s">
        <v>0</v>
      </c>
      <c r="D4" s="10">
        <v>0.8</v>
      </c>
      <c r="E4" s="248">
        <v>0</v>
      </c>
      <c r="F4" s="462">
        <v>0</v>
      </c>
      <c r="G4" s="462">
        <v>0</v>
      </c>
      <c r="H4" s="462">
        <v>0</v>
      </c>
      <c r="I4" s="461">
        <v>0.17600000000000002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0.79280000000000006</v>
      </c>
      <c r="Q4" s="938"/>
      <c r="R4" s="938"/>
      <c r="S4" s="938"/>
      <c r="T4" s="938"/>
      <c r="U4" s="938"/>
    </row>
    <row r="5" spans="2:21">
      <c r="B5" s="10">
        <v>17065</v>
      </c>
      <c r="C5" s="29" t="s">
        <v>2389</v>
      </c>
      <c r="D5" s="10">
        <v>0.03</v>
      </c>
      <c r="E5" s="248">
        <v>0.1113</v>
      </c>
      <c r="F5" s="462">
        <v>3.1800000000000001E-3</v>
      </c>
      <c r="G5" s="462">
        <v>1.8599999999999999E-3</v>
      </c>
      <c r="H5" s="462">
        <v>2.0489999999999998E-2</v>
      </c>
      <c r="I5" s="461">
        <v>9.9000000000000005E-2</v>
      </c>
      <c r="J5" s="471">
        <v>4.1099999999999999E-3</v>
      </c>
      <c r="K5" s="472">
        <v>2.0999999999999999E-3</v>
      </c>
      <c r="L5" s="473">
        <v>1.8E-5</v>
      </c>
      <c r="M5" s="474">
        <v>5.3999999999999991E-5</v>
      </c>
      <c r="N5" s="472">
        <v>2.9999999999999997E-4</v>
      </c>
      <c r="O5" s="475">
        <v>0</v>
      </c>
      <c r="P5" s="475">
        <v>3.0000000000000001E-5</v>
      </c>
      <c r="Q5" s="938"/>
      <c r="R5" s="938"/>
      <c r="S5" s="938"/>
      <c r="T5" s="938"/>
      <c r="U5" s="938"/>
    </row>
    <row r="6" spans="2:21">
      <c r="B6" s="10">
        <v>14006</v>
      </c>
      <c r="C6" s="29" t="s">
        <v>15</v>
      </c>
      <c r="D6" s="10">
        <v>3</v>
      </c>
      <c r="E6" s="248">
        <v>27.63</v>
      </c>
      <c r="F6" s="462">
        <v>0</v>
      </c>
      <c r="G6" s="462">
        <v>3</v>
      </c>
      <c r="H6" s="462">
        <v>0</v>
      </c>
      <c r="I6" s="461">
        <v>0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38"/>
      <c r="R6" s="938"/>
      <c r="S6" s="938"/>
      <c r="T6" s="938"/>
      <c r="U6" s="938"/>
    </row>
    <row r="7" spans="2:21">
      <c r="B7" s="10">
        <v>6153</v>
      </c>
      <c r="C7" s="29" t="s">
        <v>16</v>
      </c>
      <c r="D7" s="10">
        <v>70</v>
      </c>
      <c r="E7" s="248">
        <v>25.9</v>
      </c>
      <c r="F7" s="462">
        <v>0.7</v>
      </c>
      <c r="G7" s="462">
        <v>7.0000000000000007E-2</v>
      </c>
      <c r="H7" s="462">
        <v>6.16</v>
      </c>
      <c r="I7" s="461">
        <v>14.7</v>
      </c>
      <c r="J7" s="471">
        <v>0.14000000000000001</v>
      </c>
      <c r="K7" s="472">
        <v>0</v>
      </c>
      <c r="L7" s="473">
        <v>2.1000000000000001E-2</v>
      </c>
      <c r="M7" s="474">
        <v>7.000000000000001E-3</v>
      </c>
      <c r="N7" s="472">
        <v>5.6</v>
      </c>
      <c r="O7" s="475">
        <v>1.1200000000000001</v>
      </c>
      <c r="P7" s="475">
        <v>0</v>
      </c>
      <c r="Q7" s="938"/>
      <c r="R7" s="938"/>
      <c r="S7" s="938"/>
      <c r="T7" s="938"/>
      <c r="U7" s="938"/>
    </row>
    <row r="8" spans="2:21">
      <c r="B8" s="10">
        <v>17026</v>
      </c>
      <c r="C8" s="29" t="s">
        <v>51</v>
      </c>
      <c r="D8" s="10">
        <v>150</v>
      </c>
      <c r="E8" s="248">
        <v>9</v>
      </c>
      <c r="F8" s="462">
        <v>1.95</v>
      </c>
      <c r="G8" s="462">
        <v>0</v>
      </c>
      <c r="H8" s="462">
        <v>0.45</v>
      </c>
      <c r="I8" s="461">
        <v>7.5</v>
      </c>
      <c r="J8" s="471">
        <v>0.15</v>
      </c>
      <c r="K8" s="472">
        <v>0</v>
      </c>
      <c r="L8" s="473">
        <v>0.03</v>
      </c>
      <c r="M8" s="474">
        <v>7.4999999999999997E-2</v>
      </c>
      <c r="N8" s="472">
        <v>0</v>
      </c>
      <c r="O8" s="475">
        <v>0</v>
      </c>
      <c r="P8" s="475">
        <v>0.75</v>
      </c>
      <c r="Q8" s="938"/>
      <c r="R8" s="938"/>
      <c r="S8" s="938"/>
      <c r="T8" s="938"/>
      <c r="U8" s="938"/>
    </row>
    <row r="9" spans="2:21">
      <c r="B9" s="10">
        <v>2017</v>
      </c>
      <c r="C9" s="29" t="s">
        <v>147</v>
      </c>
      <c r="D9" s="10">
        <v>60</v>
      </c>
      <c r="E9" s="248">
        <v>45.6</v>
      </c>
      <c r="F9" s="462">
        <v>0.96</v>
      </c>
      <c r="G9" s="462">
        <v>0.06</v>
      </c>
      <c r="H9" s="462">
        <v>10.56</v>
      </c>
      <c r="I9" s="461">
        <v>1.8</v>
      </c>
      <c r="J9" s="471">
        <v>0.24</v>
      </c>
      <c r="K9" s="472">
        <v>0</v>
      </c>
      <c r="L9" s="473">
        <v>5.3999999999999992E-2</v>
      </c>
      <c r="M9" s="474">
        <v>1.7999999999999999E-2</v>
      </c>
      <c r="N9" s="472">
        <v>21</v>
      </c>
      <c r="O9" s="475">
        <v>0.78</v>
      </c>
      <c r="P9" s="475">
        <v>0</v>
      </c>
      <c r="Q9" s="938"/>
      <c r="R9" s="938"/>
      <c r="S9" s="938"/>
      <c r="T9" s="938"/>
      <c r="U9" s="938"/>
    </row>
    <row r="10" spans="2:21">
      <c r="B10" s="10">
        <v>6212</v>
      </c>
      <c r="C10" s="29" t="s">
        <v>100</v>
      </c>
      <c r="D10" s="10">
        <v>30</v>
      </c>
      <c r="E10" s="248">
        <v>11.1</v>
      </c>
      <c r="F10" s="462">
        <v>0.18</v>
      </c>
      <c r="G10" s="462">
        <v>0.03</v>
      </c>
      <c r="H10" s="462">
        <v>2.73</v>
      </c>
      <c r="I10" s="461">
        <v>8.4</v>
      </c>
      <c r="J10" s="471">
        <v>0.06</v>
      </c>
      <c r="K10" s="472">
        <v>228</v>
      </c>
      <c r="L10" s="473">
        <v>1.4999999999999999E-2</v>
      </c>
      <c r="M10" s="474">
        <v>1.2E-2</v>
      </c>
      <c r="N10" s="472">
        <v>1.2</v>
      </c>
      <c r="O10" s="475">
        <v>0.81</v>
      </c>
      <c r="P10" s="475">
        <v>0.03</v>
      </c>
      <c r="Q10" s="938"/>
      <c r="R10" s="938"/>
      <c r="S10" s="938"/>
      <c r="T10" s="938"/>
      <c r="U10" s="938"/>
    </row>
    <row r="11" spans="2:21">
      <c r="B11" s="10">
        <v>6010</v>
      </c>
      <c r="C11" s="29" t="s">
        <v>206</v>
      </c>
      <c r="D11" s="10">
        <v>10</v>
      </c>
      <c r="E11" s="248">
        <v>2.2999999999999998</v>
      </c>
      <c r="F11" s="462">
        <v>0.18</v>
      </c>
      <c r="G11" s="462">
        <v>0.01</v>
      </c>
      <c r="H11" s="462">
        <v>0.51</v>
      </c>
      <c r="I11" s="461">
        <v>4.8</v>
      </c>
      <c r="J11" s="471">
        <v>7.0000000000000007E-2</v>
      </c>
      <c r="K11" s="472">
        <v>4.9000000000000004</v>
      </c>
      <c r="L11" s="473">
        <v>6.0000000000000001E-3</v>
      </c>
      <c r="M11" s="474">
        <v>1.1000000000000001E-2</v>
      </c>
      <c r="N11" s="472">
        <v>0.8</v>
      </c>
      <c r="O11" s="475">
        <v>0.24</v>
      </c>
      <c r="P11" s="475">
        <v>0</v>
      </c>
      <c r="Q11" s="938"/>
      <c r="R11" s="938"/>
      <c r="S11" s="938"/>
      <c r="T11" s="938"/>
      <c r="U11" s="938"/>
    </row>
    <row r="12" spans="2:21">
      <c r="B12" s="10">
        <v>14017</v>
      </c>
      <c r="C12" s="29" t="s">
        <v>40</v>
      </c>
      <c r="D12" s="10">
        <v>10</v>
      </c>
      <c r="E12" s="248">
        <v>74.5</v>
      </c>
      <c r="F12" s="462">
        <v>0.06</v>
      </c>
      <c r="G12" s="462">
        <v>8.1</v>
      </c>
      <c r="H12" s="462">
        <v>0.02</v>
      </c>
      <c r="I12" s="461">
        <v>1.5</v>
      </c>
      <c r="J12" s="471">
        <v>0.01</v>
      </c>
      <c r="K12" s="472">
        <v>51</v>
      </c>
      <c r="L12" s="473">
        <v>1E-3</v>
      </c>
      <c r="M12" s="474">
        <v>3.0000000000000001E-3</v>
      </c>
      <c r="N12" s="472">
        <v>0</v>
      </c>
      <c r="O12" s="475">
        <v>0</v>
      </c>
      <c r="P12" s="475">
        <v>0.19</v>
      </c>
      <c r="Q12" s="938"/>
      <c r="R12" s="938"/>
      <c r="S12" s="938"/>
      <c r="T12" s="938"/>
      <c r="U12" s="938"/>
    </row>
    <row r="13" spans="2:21">
      <c r="B13" s="10">
        <v>1015</v>
      </c>
      <c r="C13" s="29" t="s">
        <v>17</v>
      </c>
      <c r="D13" s="10">
        <v>10</v>
      </c>
      <c r="E13" s="248">
        <v>36.799999999999997</v>
      </c>
      <c r="F13" s="462">
        <v>0.8</v>
      </c>
      <c r="G13" s="462">
        <v>0.17</v>
      </c>
      <c r="H13" s="462">
        <v>7.59</v>
      </c>
      <c r="I13" s="461">
        <v>2.2999999999999998</v>
      </c>
      <c r="J13" s="471">
        <v>0.06</v>
      </c>
      <c r="K13" s="472">
        <v>0</v>
      </c>
      <c r="L13" s="473">
        <v>1.3000000000000001E-2</v>
      </c>
      <c r="M13" s="474">
        <v>4.0000000000000001E-3</v>
      </c>
      <c r="N13" s="472">
        <v>0</v>
      </c>
      <c r="O13" s="475">
        <v>0.25</v>
      </c>
      <c r="P13" s="475">
        <v>0</v>
      </c>
      <c r="Q13" s="938"/>
      <c r="R13" s="938"/>
      <c r="S13" s="938"/>
      <c r="T13" s="938"/>
      <c r="U13" s="938"/>
    </row>
    <row r="14" spans="2:21">
      <c r="B14" s="10">
        <v>17034</v>
      </c>
      <c r="C14" s="29" t="s">
        <v>105</v>
      </c>
      <c r="D14" s="10">
        <v>30</v>
      </c>
      <c r="E14" s="248">
        <v>12.3</v>
      </c>
      <c r="F14" s="462">
        <v>0.56999999999999995</v>
      </c>
      <c r="G14" s="462">
        <v>0.03</v>
      </c>
      <c r="H14" s="462">
        <v>2.97</v>
      </c>
      <c r="I14" s="461">
        <v>5.7</v>
      </c>
      <c r="J14" s="471">
        <v>0.24</v>
      </c>
      <c r="K14" s="472">
        <v>15.6</v>
      </c>
      <c r="L14" s="473">
        <v>2.6999999999999996E-2</v>
      </c>
      <c r="M14" s="474">
        <v>2.1000000000000001E-2</v>
      </c>
      <c r="N14" s="472">
        <v>3</v>
      </c>
      <c r="O14" s="475">
        <v>0.54</v>
      </c>
      <c r="P14" s="475">
        <v>0.06</v>
      </c>
      <c r="Q14" s="938"/>
      <c r="R14" s="938"/>
      <c r="S14" s="938"/>
      <c r="T14" s="938"/>
      <c r="U14" s="938"/>
    </row>
    <row r="15" spans="2:21">
      <c r="B15" s="10">
        <v>16011</v>
      </c>
      <c r="C15" s="29" t="s">
        <v>114</v>
      </c>
      <c r="D15" s="10">
        <v>10</v>
      </c>
      <c r="E15" s="248">
        <v>7.3</v>
      </c>
      <c r="F15" s="462">
        <v>0.02</v>
      </c>
      <c r="G15" s="462">
        <v>0</v>
      </c>
      <c r="H15" s="462">
        <v>0.15</v>
      </c>
      <c r="I15" s="461">
        <v>0.7</v>
      </c>
      <c r="J15" s="471">
        <v>0.04</v>
      </c>
      <c r="K15" s="472">
        <v>0</v>
      </c>
      <c r="L15" s="473">
        <v>0</v>
      </c>
      <c r="M15" s="474">
        <v>1E-3</v>
      </c>
      <c r="N15" s="472">
        <v>0</v>
      </c>
      <c r="O15" s="475">
        <v>0</v>
      </c>
      <c r="P15" s="475">
        <v>0</v>
      </c>
      <c r="Q15" s="938"/>
      <c r="R15" s="938"/>
      <c r="S15" s="938"/>
      <c r="T15" s="938"/>
      <c r="U15" s="938"/>
    </row>
    <row r="16" spans="2:21">
      <c r="B16" s="10">
        <v>17012</v>
      </c>
      <c r="C16" s="29" t="s">
        <v>0</v>
      </c>
      <c r="D16" s="10">
        <v>1.5</v>
      </c>
      <c r="E16" s="248">
        <v>0</v>
      </c>
      <c r="F16" s="462">
        <v>0</v>
      </c>
      <c r="G16" s="462">
        <v>0</v>
      </c>
      <c r="H16" s="462">
        <v>0</v>
      </c>
      <c r="I16" s="461">
        <v>0.33</v>
      </c>
      <c r="J16" s="471">
        <v>0</v>
      </c>
      <c r="K16" s="472">
        <v>0</v>
      </c>
      <c r="L16" s="473">
        <v>0</v>
      </c>
      <c r="M16" s="474">
        <v>0</v>
      </c>
      <c r="N16" s="472">
        <v>0</v>
      </c>
      <c r="O16" s="475">
        <v>0</v>
      </c>
      <c r="P16" s="475">
        <v>1.4864999999999997</v>
      </c>
      <c r="Q16" s="938"/>
      <c r="R16" s="938"/>
      <c r="S16" s="938"/>
      <c r="T16" s="938"/>
      <c r="U16" s="938"/>
    </row>
    <row r="17" spans="2:21">
      <c r="B17" s="10">
        <v>17065</v>
      </c>
      <c r="C17" s="29" t="s">
        <v>2389</v>
      </c>
      <c r="D17" s="264">
        <v>0.03</v>
      </c>
      <c r="E17" s="248">
        <v>0.1113</v>
      </c>
      <c r="F17" s="462">
        <v>3.1800000000000001E-3</v>
      </c>
      <c r="G17" s="462">
        <v>1.8599999999999999E-3</v>
      </c>
      <c r="H17" s="462">
        <v>2.0489999999999998E-2</v>
      </c>
      <c r="I17" s="461">
        <v>9.9000000000000005E-2</v>
      </c>
      <c r="J17" s="471">
        <v>4.1099999999999999E-3</v>
      </c>
      <c r="K17" s="472">
        <v>2.0999999999999999E-3</v>
      </c>
      <c r="L17" s="473">
        <v>1.8E-5</v>
      </c>
      <c r="M17" s="474">
        <v>5.3999999999999991E-5</v>
      </c>
      <c r="N17" s="472">
        <v>2.9999999999999997E-4</v>
      </c>
      <c r="O17" s="475">
        <v>0</v>
      </c>
      <c r="P17" s="475">
        <v>3.0000000000000001E-5</v>
      </c>
      <c r="Q17" s="938"/>
      <c r="R17" s="938"/>
      <c r="S17" s="938"/>
      <c r="T17" s="938"/>
      <c r="U17" s="938"/>
    </row>
    <row r="18" spans="2:21">
      <c r="B18" s="10">
        <v>17062</v>
      </c>
      <c r="C18" s="29" t="s">
        <v>198</v>
      </c>
      <c r="D18" s="264">
        <v>0.03</v>
      </c>
      <c r="E18" s="248">
        <v>0.12509999999999999</v>
      </c>
      <c r="F18" s="462">
        <v>2.16E-3</v>
      </c>
      <c r="G18" s="462">
        <v>4.0799999999999994E-3</v>
      </c>
      <c r="H18" s="462">
        <v>1.992E-2</v>
      </c>
      <c r="I18" s="461">
        <v>0.192</v>
      </c>
      <c r="J18" s="471">
        <v>2.97E-3</v>
      </c>
      <c r="K18" s="472">
        <v>3.0000000000000001E-3</v>
      </c>
      <c r="L18" s="473">
        <v>1.1999999999999999E-5</v>
      </c>
      <c r="M18" s="474">
        <v>8.099999999999999E-5</v>
      </c>
      <c r="N18" s="472">
        <v>0</v>
      </c>
      <c r="O18" s="475">
        <v>0</v>
      </c>
      <c r="P18" s="475">
        <v>2.0999999999999998E-4</v>
      </c>
      <c r="Q18" s="938"/>
      <c r="R18" s="938"/>
      <c r="S18" s="938"/>
      <c r="T18" s="938"/>
      <c r="U18" s="938"/>
    </row>
    <row r="19" spans="2:21">
      <c r="B19" s="28"/>
      <c r="C19" s="245" t="s">
        <v>25</v>
      </c>
      <c r="D19" s="256">
        <v>485.38999999999993</v>
      </c>
      <c r="E19" s="257">
        <v>469.7777000000001</v>
      </c>
      <c r="F19" s="464">
        <v>23.328519999999997</v>
      </c>
      <c r="G19" s="464">
        <v>26.377800000000004</v>
      </c>
      <c r="H19" s="464">
        <v>31.600899999999999</v>
      </c>
      <c r="I19" s="463">
        <v>52.295999999999999</v>
      </c>
      <c r="J19" s="464">
        <v>1.92119</v>
      </c>
      <c r="K19" s="465">
        <v>303.50720000000001</v>
      </c>
      <c r="L19" s="466">
        <v>0.257048</v>
      </c>
      <c r="M19" s="467">
        <v>0.36218900000000004</v>
      </c>
      <c r="N19" s="465">
        <v>32.600600000000007</v>
      </c>
      <c r="O19" s="468">
        <v>3.74</v>
      </c>
      <c r="P19" s="468">
        <v>3.40957</v>
      </c>
      <c r="Q19" s="265">
        <v>0</v>
      </c>
      <c r="R19" s="265">
        <v>3</v>
      </c>
      <c r="S19" s="265">
        <v>2</v>
      </c>
      <c r="T19" s="265">
        <v>0</v>
      </c>
      <c r="U19" s="265">
        <v>0</v>
      </c>
    </row>
    <row r="20" spans="2:21">
      <c r="D20" s="14"/>
      <c r="E20" s="14"/>
      <c r="F20" s="14"/>
      <c r="G20" s="14"/>
    </row>
    <row r="21" spans="2:21">
      <c r="C21" s="10"/>
      <c r="D21" s="17"/>
      <c r="E21" s="18"/>
      <c r="F21" s="17"/>
      <c r="G21" s="18"/>
      <c r="H21" s="11"/>
      <c r="I21" s="12"/>
      <c r="J21" s="12"/>
      <c r="K21" s="12"/>
      <c r="L21" s="12"/>
      <c r="M21" s="12"/>
      <c r="N21" s="12"/>
      <c r="O21" s="12"/>
      <c r="P21" s="12"/>
    </row>
    <row r="22" spans="2:21">
      <c r="C22" s="10"/>
      <c r="D22" s="1"/>
      <c r="E22" s="12"/>
      <c r="F22" s="12"/>
      <c r="G22" s="12"/>
      <c r="H22" s="12"/>
      <c r="I22" s="1"/>
      <c r="J22" s="12"/>
      <c r="K22" s="12"/>
      <c r="L22" s="12"/>
      <c r="M22" s="12"/>
      <c r="N22" s="12"/>
      <c r="O22" s="12"/>
      <c r="P22" s="12"/>
    </row>
    <row r="23" spans="2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2:21">
      <c r="C26" s="10"/>
      <c r="D26" s="1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2:21">
      <c r="C27" s="10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2:21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</sheetData>
  <mergeCells count="1">
    <mergeCell ref="Q3:U18"/>
  </mergeCells>
  <phoneticPr fontId="1"/>
  <pageMargins left="0.7" right="0.7" top="0.75" bottom="0.75" header="0.3" footer="0.3"/>
  <pageSetup paperSize="9" scale="79" orientation="landscape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2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837</v>
      </c>
    </row>
    <row r="2" spans="2:21" ht="27" customHeight="1">
      <c r="B2" s="19" t="s">
        <v>922</v>
      </c>
      <c r="C2" s="19" t="s">
        <v>923</v>
      </c>
      <c r="D2" s="20" t="s">
        <v>1761</v>
      </c>
      <c r="E2" s="20" t="s">
        <v>924</v>
      </c>
      <c r="F2" s="20" t="s">
        <v>1762</v>
      </c>
      <c r="G2" s="20" t="s">
        <v>1763</v>
      </c>
      <c r="H2" s="20" t="s">
        <v>1764</v>
      </c>
      <c r="I2" s="20" t="s">
        <v>925</v>
      </c>
      <c r="J2" s="20" t="s">
        <v>926</v>
      </c>
      <c r="K2" s="20" t="s">
        <v>927</v>
      </c>
      <c r="L2" s="20" t="s">
        <v>1765</v>
      </c>
      <c r="M2" s="20" t="s">
        <v>1766</v>
      </c>
      <c r="N2" s="20" t="s">
        <v>928</v>
      </c>
      <c r="O2" s="20" t="s">
        <v>1767</v>
      </c>
      <c r="P2" s="20" t="s">
        <v>1768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11089</v>
      </c>
      <c r="C3" s="29" t="s">
        <v>47</v>
      </c>
      <c r="D3" s="264">
        <v>60</v>
      </c>
      <c r="E3" s="248">
        <v>134.4</v>
      </c>
      <c r="F3" s="462">
        <v>11.4</v>
      </c>
      <c r="G3" s="462">
        <v>9.06</v>
      </c>
      <c r="H3" s="462">
        <v>0.3</v>
      </c>
      <c r="I3" s="248">
        <v>2.4</v>
      </c>
      <c r="J3" s="471">
        <v>1.38</v>
      </c>
      <c r="K3" s="472">
        <v>2.4</v>
      </c>
      <c r="L3" s="473">
        <v>4.8000000000000001E-2</v>
      </c>
      <c r="M3" s="474">
        <v>0.12</v>
      </c>
      <c r="N3" s="472">
        <v>0.6</v>
      </c>
      <c r="O3" s="475">
        <v>0</v>
      </c>
      <c r="P3" s="475">
        <v>0.06</v>
      </c>
      <c r="Q3" s="938"/>
      <c r="R3" s="938"/>
      <c r="S3" s="938"/>
      <c r="T3" s="938"/>
      <c r="U3" s="938"/>
    </row>
    <row r="4" spans="2:21">
      <c r="B4" s="10">
        <v>6153</v>
      </c>
      <c r="C4" s="29" t="s">
        <v>16</v>
      </c>
      <c r="D4" s="264">
        <v>30</v>
      </c>
      <c r="E4" s="248">
        <v>11.1</v>
      </c>
      <c r="F4" s="462">
        <v>0.3</v>
      </c>
      <c r="G4" s="462">
        <v>0.03</v>
      </c>
      <c r="H4" s="462">
        <v>2.64</v>
      </c>
      <c r="I4" s="248">
        <v>6.3</v>
      </c>
      <c r="J4" s="471">
        <v>0.06</v>
      </c>
      <c r="K4" s="472">
        <v>0</v>
      </c>
      <c r="L4" s="473">
        <v>8.9999999999999993E-3</v>
      </c>
      <c r="M4" s="474">
        <v>3.0000000000000001E-3</v>
      </c>
      <c r="N4" s="472">
        <v>2.4</v>
      </c>
      <c r="O4" s="475">
        <v>0.48</v>
      </c>
      <c r="P4" s="475">
        <v>0</v>
      </c>
      <c r="Q4" s="938"/>
      <c r="R4" s="938"/>
      <c r="S4" s="938"/>
      <c r="T4" s="938"/>
      <c r="U4" s="938"/>
    </row>
    <row r="5" spans="2:21">
      <c r="B5" s="10">
        <v>12004</v>
      </c>
      <c r="C5" s="29" t="s">
        <v>1</v>
      </c>
      <c r="D5" s="264">
        <v>15</v>
      </c>
      <c r="E5" s="248">
        <v>22.65</v>
      </c>
      <c r="F5" s="462">
        <v>1.845</v>
      </c>
      <c r="G5" s="462">
        <v>1.5449999999999999</v>
      </c>
      <c r="H5" s="462">
        <v>4.4999999999999998E-2</v>
      </c>
      <c r="I5" s="248">
        <v>7.65</v>
      </c>
      <c r="J5" s="471">
        <v>0.27</v>
      </c>
      <c r="K5" s="472">
        <v>22.5</v>
      </c>
      <c r="L5" s="473">
        <v>8.9999999999999993E-3</v>
      </c>
      <c r="M5" s="474">
        <v>6.4500000000000002E-2</v>
      </c>
      <c r="N5" s="472">
        <v>0</v>
      </c>
      <c r="O5" s="475">
        <v>0</v>
      </c>
      <c r="P5" s="475">
        <v>0.06</v>
      </c>
      <c r="Q5" s="938"/>
      <c r="R5" s="938"/>
      <c r="S5" s="938"/>
      <c r="T5" s="938"/>
      <c r="U5" s="938"/>
    </row>
    <row r="6" spans="2:21">
      <c r="B6" s="10">
        <v>1026</v>
      </c>
      <c r="C6" s="29" t="s">
        <v>330</v>
      </c>
      <c r="D6" s="264">
        <v>10</v>
      </c>
      <c r="E6" s="248">
        <v>26.4</v>
      </c>
      <c r="F6" s="462">
        <v>0.93</v>
      </c>
      <c r="G6" s="462">
        <v>0.44</v>
      </c>
      <c r="H6" s="462">
        <v>4.67</v>
      </c>
      <c r="I6" s="248">
        <v>2.9</v>
      </c>
      <c r="J6" s="471">
        <v>0.06</v>
      </c>
      <c r="K6" s="472">
        <v>0</v>
      </c>
      <c r="L6" s="473">
        <v>7.000000000000001E-3</v>
      </c>
      <c r="M6" s="474">
        <v>4.0000000000000001E-3</v>
      </c>
      <c r="N6" s="472">
        <v>0</v>
      </c>
      <c r="O6" s="475">
        <v>0.23</v>
      </c>
      <c r="P6" s="475">
        <v>0.13</v>
      </c>
      <c r="Q6" s="938"/>
      <c r="R6" s="938"/>
      <c r="S6" s="938"/>
      <c r="T6" s="938"/>
      <c r="U6" s="938"/>
    </row>
    <row r="7" spans="2:21">
      <c r="B7" s="10">
        <v>13003</v>
      </c>
      <c r="C7" s="29" t="s">
        <v>42</v>
      </c>
      <c r="D7" s="264">
        <v>5</v>
      </c>
      <c r="E7" s="248">
        <v>3.35</v>
      </c>
      <c r="F7" s="462">
        <v>0.16500000000000001</v>
      </c>
      <c r="G7" s="462">
        <v>0.19</v>
      </c>
      <c r="H7" s="462">
        <v>0.24</v>
      </c>
      <c r="I7" s="248">
        <v>5.5</v>
      </c>
      <c r="J7" s="471">
        <v>0</v>
      </c>
      <c r="K7" s="472">
        <v>1.9</v>
      </c>
      <c r="L7" s="473">
        <v>2E-3</v>
      </c>
      <c r="M7" s="474">
        <v>7.4999999999999997E-3</v>
      </c>
      <c r="N7" s="472">
        <v>0.05</v>
      </c>
      <c r="O7" s="475">
        <v>0</v>
      </c>
      <c r="P7" s="475">
        <v>5.0000000000000001E-3</v>
      </c>
      <c r="Q7" s="938"/>
      <c r="R7" s="938"/>
      <c r="S7" s="938"/>
      <c r="T7" s="938"/>
      <c r="U7" s="938"/>
    </row>
    <row r="8" spans="2:21">
      <c r="B8" s="10">
        <v>17012</v>
      </c>
      <c r="C8" s="29" t="s">
        <v>0</v>
      </c>
      <c r="D8" s="264">
        <v>0.25</v>
      </c>
      <c r="E8" s="248">
        <v>0</v>
      </c>
      <c r="F8" s="462">
        <v>0</v>
      </c>
      <c r="G8" s="462">
        <v>0</v>
      </c>
      <c r="H8" s="462">
        <v>0</v>
      </c>
      <c r="I8" s="248">
        <v>5.5E-2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0.24775</v>
      </c>
      <c r="Q8" s="938"/>
      <c r="R8" s="938"/>
      <c r="S8" s="938"/>
      <c r="T8" s="938"/>
      <c r="U8" s="938"/>
    </row>
    <row r="9" spans="2:21">
      <c r="B9" s="10">
        <v>17074</v>
      </c>
      <c r="C9" s="29" t="s">
        <v>121</v>
      </c>
      <c r="D9" s="264">
        <v>0.05</v>
      </c>
      <c r="E9" s="248">
        <v>0.27950000000000003</v>
      </c>
      <c r="F9" s="462">
        <v>2.8500000000000001E-3</v>
      </c>
      <c r="G9" s="462">
        <v>1.925E-2</v>
      </c>
      <c r="H9" s="462">
        <v>2.375E-2</v>
      </c>
      <c r="I9" s="248">
        <v>0.08</v>
      </c>
      <c r="J9" s="471">
        <v>1.25E-3</v>
      </c>
      <c r="K9" s="472">
        <v>5.0000000000000001E-4</v>
      </c>
      <c r="L9" s="473">
        <v>2.5000000000000005E-5</v>
      </c>
      <c r="M9" s="474">
        <v>5.0000000000000009E-5</v>
      </c>
      <c r="N9" s="472">
        <v>0</v>
      </c>
      <c r="O9" s="475">
        <v>0</v>
      </c>
      <c r="P9" s="475">
        <v>0</v>
      </c>
      <c r="Q9" s="938"/>
      <c r="R9" s="938"/>
      <c r="S9" s="938"/>
      <c r="T9" s="938"/>
      <c r="U9" s="938"/>
    </row>
    <row r="10" spans="2:21">
      <c r="B10" s="10">
        <v>17063</v>
      </c>
      <c r="C10" s="29" t="s">
        <v>2390</v>
      </c>
      <c r="D10" s="264">
        <v>0.05</v>
      </c>
      <c r="E10" s="248">
        <v>0.182</v>
      </c>
      <c r="F10" s="462">
        <v>5.5000000000000005E-3</v>
      </c>
      <c r="G10" s="462">
        <v>3.0000000000000005E-3</v>
      </c>
      <c r="H10" s="462">
        <v>3.3300000000000003E-2</v>
      </c>
      <c r="I10" s="248">
        <v>0.20499999999999999</v>
      </c>
      <c r="J10" s="471">
        <v>0.01</v>
      </c>
      <c r="K10" s="472">
        <v>7.4999999999999997E-3</v>
      </c>
      <c r="L10" s="473">
        <v>5.0000000000000009E-5</v>
      </c>
      <c r="M10" s="474">
        <v>1.2E-4</v>
      </c>
      <c r="N10" s="472">
        <v>0</v>
      </c>
      <c r="O10" s="475">
        <v>0</v>
      </c>
      <c r="P10" s="475">
        <v>1.0000000000000002E-4</v>
      </c>
      <c r="Q10" s="938"/>
      <c r="R10" s="938"/>
      <c r="S10" s="938"/>
      <c r="T10" s="938"/>
      <c r="U10" s="938"/>
    </row>
    <row r="11" spans="2:21">
      <c r="B11" s="10">
        <v>14006</v>
      </c>
      <c r="C11" s="29" t="s">
        <v>15</v>
      </c>
      <c r="D11" s="264">
        <v>6.9</v>
      </c>
      <c r="E11" s="248">
        <v>63.549000000000007</v>
      </c>
      <c r="F11" s="462">
        <v>0</v>
      </c>
      <c r="G11" s="462">
        <v>6.9</v>
      </c>
      <c r="H11" s="462">
        <v>0</v>
      </c>
      <c r="I11" s="248">
        <v>0</v>
      </c>
      <c r="J11" s="471">
        <v>0</v>
      </c>
      <c r="K11" s="472">
        <v>0</v>
      </c>
      <c r="L11" s="473">
        <v>0</v>
      </c>
      <c r="M11" s="474">
        <v>0</v>
      </c>
      <c r="N11" s="472">
        <v>0</v>
      </c>
      <c r="O11" s="475">
        <v>0</v>
      </c>
      <c r="P11" s="475">
        <v>0</v>
      </c>
      <c r="Q11" s="938"/>
      <c r="R11" s="938"/>
      <c r="S11" s="938"/>
      <c r="T11" s="938"/>
      <c r="U11" s="938"/>
    </row>
    <row r="12" spans="2:21">
      <c r="B12" s="10">
        <v>16010</v>
      </c>
      <c r="C12" s="29" t="s">
        <v>1250</v>
      </c>
      <c r="D12" s="264">
        <v>7.5</v>
      </c>
      <c r="E12" s="248">
        <v>5.4749999999999996</v>
      </c>
      <c r="F12" s="462">
        <v>7.4999999999999997E-3</v>
      </c>
      <c r="G12" s="462">
        <v>0</v>
      </c>
      <c r="H12" s="462">
        <v>0.15</v>
      </c>
      <c r="I12" s="248">
        <v>0.6</v>
      </c>
      <c r="J12" s="471">
        <v>2.2499999999999999E-2</v>
      </c>
      <c r="K12" s="472">
        <v>0</v>
      </c>
      <c r="L12" s="473">
        <v>0</v>
      </c>
      <c r="M12" s="474">
        <v>0</v>
      </c>
      <c r="N12" s="472">
        <v>0</v>
      </c>
      <c r="O12" s="475">
        <v>0</v>
      </c>
      <c r="P12" s="475">
        <v>0</v>
      </c>
      <c r="Q12" s="938"/>
      <c r="R12" s="938"/>
      <c r="S12" s="938"/>
      <c r="T12" s="938"/>
      <c r="U12" s="938"/>
    </row>
    <row r="13" spans="2:21">
      <c r="B13" s="10">
        <v>17036</v>
      </c>
      <c r="C13" s="29" t="s">
        <v>41</v>
      </c>
      <c r="D13" s="264">
        <v>10</v>
      </c>
      <c r="E13" s="248">
        <v>11.9</v>
      </c>
      <c r="F13" s="462">
        <v>0.17</v>
      </c>
      <c r="G13" s="462">
        <v>0</v>
      </c>
      <c r="H13" s="462">
        <v>2.74</v>
      </c>
      <c r="I13" s="248">
        <v>1.7</v>
      </c>
      <c r="J13" s="471">
        <v>7.0000000000000007E-2</v>
      </c>
      <c r="K13" s="472">
        <v>5.6</v>
      </c>
      <c r="L13" s="473">
        <v>8.0000000000000002E-3</v>
      </c>
      <c r="M13" s="474">
        <v>4.0000000000000001E-3</v>
      </c>
      <c r="N13" s="472">
        <v>0.9</v>
      </c>
      <c r="O13" s="475">
        <v>0.18</v>
      </c>
      <c r="P13" s="475">
        <v>0.33</v>
      </c>
      <c r="Q13" s="938"/>
      <c r="R13" s="938"/>
      <c r="S13" s="938"/>
      <c r="T13" s="938"/>
      <c r="U13" s="938"/>
    </row>
    <row r="14" spans="2:21">
      <c r="B14" s="10">
        <v>17001</v>
      </c>
      <c r="C14" s="29" t="s">
        <v>328</v>
      </c>
      <c r="D14" s="264">
        <v>5</v>
      </c>
      <c r="E14" s="248">
        <v>5.85</v>
      </c>
      <c r="F14" s="462">
        <v>0.05</v>
      </c>
      <c r="G14" s="462">
        <v>5.0000000000000001E-3</v>
      </c>
      <c r="H14" s="462">
        <v>1.34</v>
      </c>
      <c r="I14" s="248">
        <v>2.9</v>
      </c>
      <c r="J14" s="471">
        <v>0.08</v>
      </c>
      <c r="K14" s="472">
        <v>0.2</v>
      </c>
      <c r="L14" s="473">
        <v>5.0000000000000001E-4</v>
      </c>
      <c r="M14" s="474">
        <v>1E-3</v>
      </c>
      <c r="N14" s="472">
        <v>0</v>
      </c>
      <c r="O14" s="475">
        <v>2.5000000000000001E-2</v>
      </c>
      <c r="P14" s="475">
        <v>0.42</v>
      </c>
      <c r="Q14" s="938"/>
      <c r="R14" s="938"/>
      <c r="S14" s="938"/>
      <c r="T14" s="938"/>
      <c r="U14" s="938"/>
    </row>
    <row r="15" spans="2:21">
      <c r="B15" s="264">
        <v>14018</v>
      </c>
      <c r="C15" s="38" t="s">
        <v>45</v>
      </c>
      <c r="D15" s="264">
        <v>2</v>
      </c>
      <c r="E15" s="248">
        <v>15.26</v>
      </c>
      <c r="F15" s="462">
        <v>0.01</v>
      </c>
      <c r="G15" s="462">
        <v>1.66</v>
      </c>
      <c r="H15" s="462">
        <v>4.0000000000000001E-3</v>
      </c>
      <c r="I15" s="248">
        <v>0.28000000000000003</v>
      </c>
      <c r="J15" s="471">
        <v>8.0000000000000002E-3</v>
      </c>
      <c r="K15" s="472">
        <v>15.8</v>
      </c>
      <c r="L15" s="473">
        <v>0</v>
      </c>
      <c r="M15" s="474">
        <v>5.9999999999999995E-4</v>
      </c>
      <c r="N15" s="472">
        <v>0</v>
      </c>
      <c r="O15" s="475">
        <v>0</v>
      </c>
      <c r="P15" s="475">
        <v>0</v>
      </c>
      <c r="Q15" s="938"/>
      <c r="R15" s="938"/>
      <c r="S15" s="938"/>
      <c r="T15" s="938"/>
      <c r="U15" s="938"/>
    </row>
    <row r="16" spans="2:21">
      <c r="B16" s="10">
        <v>1015</v>
      </c>
      <c r="C16" s="29" t="s">
        <v>17</v>
      </c>
      <c r="D16" s="264">
        <v>2</v>
      </c>
      <c r="E16" s="248">
        <v>7.36</v>
      </c>
      <c r="F16" s="462">
        <v>0.16</v>
      </c>
      <c r="G16" s="462">
        <v>3.4000000000000002E-2</v>
      </c>
      <c r="H16" s="462">
        <v>1.518</v>
      </c>
      <c r="I16" s="248">
        <v>0.46</v>
      </c>
      <c r="J16" s="471">
        <v>1.2E-2</v>
      </c>
      <c r="K16" s="472">
        <v>0</v>
      </c>
      <c r="L16" s="473">
        <v>2.5999999999999999E-3</v>
      </c>
      <c r="M16" s="474">
        <v>8.0000000000000004E-4</v>
      </c>
      <c r="N16" s="472">
        <v>0</v>
      </c>
      <c r="O16" s="475">
        <v>0.05</v>
      </c>
      <c r="P16" s="475">
        <v>0</v>
      </c>
      <c r="Q16" s="938"/>
      <c r="R16" s="938"/>
      <c r="S16" s="938"/>
      <c r="T16" s="938"/>
      <c r="U16" s="938"/>
    </row>
    <row r="17" spans="2:21">
      <c r="B17" s="10">
        <v>13003</v>
      </c>
      <c r="C17" s="29" t="s">
        <v>42</v>
      </c>
      <c r="D17" s="264">
        <v>20</v>
      </c>
      <c r="E17" s="248">
        <v>13.4</v>
      </c>
      <c r="F17" s="462">
        <v>0.66</v>
      </c>
      <c r="G17" s="462">
        <v>0.76</v>
      </c>
      <c r="H17" s="462">
        <v>0.96</v>
      </c>
      <c r="I17" s="248">
        <v>22</v>
      </c>
      <c r="J17" s="471">
        <v>0</v>
      </c>
      <c r="K17" s="472">
        <v>7.6</v>
      </c>
      <c r="L17" s="473">
        <v>8.0000000000000002E-3</v>
      </c>
      <c r="M17" s="474">
        <v>0.03</v>
      </c>
      <c r="N17" s="472">
        <v>0.2</v>
      </c>
      <c r="O17" s="475">
        <v>0</v>
      </c>
      <c r="P17" s="475">
        <v>0.02</v>
      </c>
      <c r="Q17" s="938"/>
      <c r="R17" s="938"/>
      <c r="S17" s="938"/>
      <c r="T17" s="938"/>
      <c r="U17" s="938"/>
    </row>
    <row r="18" spans="2:21">
      <c r="B18" s="10">
        <v>6010</v>
      </c>
      <c r="C18" s="29" t="s">
        <v>206</v>
      </c>
      <c r="D18" s="264">
        <v>12</v>
      </c>
      <c r="E18" s="248">
        <v>2.76</v>
      </c>
      <c r="F18" s="462">
        <v>0.21600000000000003</v>
      </c>
      <c r="G18" s="462">
        <v>1.2000000000000002E-2</v>
      </c>
      <c r="H18" s="462">
        <v>0.61199999999999999</v>
      </c>
      <c r="I18" s="248">
        <v>5.76</v>
      </c>
      <c r="J18" s="471">
        <v>8.3999999999999991E-2</v>
      </c>
      <c r="K18" s="472">
        <v>5.88</v>
      </c>
      <c r="L18" s="473">
        <v>7.1999999999999998E-3</v>
      </c>
      <c r="M18" s="474">
        <v>1.32E-2</v>
      </c>
      <c r="N18" s="472">
        <v>0.96</v>
      </c>
      <c r="O18" s="475">
        <v>0.28799999999999998</v>
      </c>
      <c r="P18" s="475">
        <v>0</v>
      </c>
      <c r="Q18" s="938"/>
      <c r="R18" s="938"/>
      <c r="S18" s="938"/>
      <c r="T18" s="938"/>
      <c r="U18" s="938"/>
    </row>
    <row r="19" spans="2:21">
      <c r="B19" s="10">
        <v>2017</v>
      </c>
      <c r="C19" s="29" t="s">
        <v>147</v>
      </c>
      <c r="D19" s="264">
        <v>50</v>
      </c>
      <c r="E19" s="407">
        <v>38</v>
      </c>
      <c r="F19" s="471">
        <v>0.8</v>
      </c>
      <c r="G19" s="471">
        <v>0.05</v>
      </c>
      <c r="H19" s="471">
        <v>8.8000000000000007</v>
      </c>
      <c r="I19" s="407">
        <v>1.5</v>
      </c>
      <c r="J19" s="471">
        <v>0.2</v>
      </c>
      <c r="K19" s="472">
        <v>0</v>
      </c>
      <c r="L19" s="473">
        <v>4.4999999999999998E-2</v>
      </c>
      <c r="M19" s="474">
        <v>1.4999999999999999E-2</v>
      </c>
      <c r="N19" s="472">
        <v>17.5</v>
      </c>
      <c r="O19" s="475">
        <v>0.65</v>
      </c>
      <c r="P19" s="475">
        <v>0</v>
      </c>
      <c r="Q19" s="938"/>
      <c r="R19" s="938"/>
      <c r="S19" s="938"/>
      <c r="T19" s="938"/>
      <c r="U19" s="938"/>
    </row>
    <row r="20" spans="2:21">
      <c r="B20" s="40">
        <v>14006</v>
      </c>
      <c r="C20" s="242" t="s">
        <v>15</v>
      </c>
      <c r="D20" s="705">
        <v>1</v>
      </c>
      <c r="E20" s="267">
        <v>9.2100000000000009</v>
      </c>
      <c r="F20" s="268">
        <v>0</v>
      </c>
      <c r="G20" s="268">
        <v>1</v>
      </c>
      <c r="H20" s="268">
        <v>0</v>
      </c>
      <c r="I20" s="267">
        <v>0</v>
      </c>
      <c r="J20" s="268">
        <v>0</v>
      </c>
      <c r="K20" s="270">
        <v>0</v>
      </c>
      <c r="L20" s="271">
        <v>0</v>
      </c>
      <c r="M20" s="272">
        <v>0</v>
      </c>
      <c r="N20" s="270">
        <v>0</v>
      </c>
      <c r="O20" s="273">
        <v>0</v>
      </c>
      <c r="P20" s="273">
        <v>0</v>
      </c>
      <c r="Q20" s="947"/>
      <c r="R20" s="947"/>
      <c r="S20" s="947"/>
      <c r="T20" s="947"/>
      <c r="U20" s="947"/>
    </row>
    <row r="21" spans="2:21">
      <c r="C21" s="29" t="s">
        <v>12</v>
      </c>
      <c r="D21" s="264">
        <v>236.75</v>
      </c>
      <c r="E21" s="248">
        <v>371.12549999999999</v>
      </c>
      <c r="F21" s="462">
        <v>16.72185</v>
      </c>
      <c r="G21" s="462">
        <v>21.70825</v>
      </c>
      <c r="H21" s="462">
        <v>24.076050000000002</v>
      </c>
      <c r="I21" s="248">
        <v>60.29</v>
      </c>
      <c r="J21" s="471">
        <v>2.2577500000000001</v>
      </c>
      <c r="K21" s="472">
        <v>61.888000000000005</v>
      </c>
      <c r="L21" s="473">
        <v>0.14637500000000001</v>
      </c>
      <c r="M21" s="474">
        <v>0.26377</v>
      </c>
      <c r="N21" s="472">
        <v>22.61</v>
      </c>
      <c r="O21" s="475">
        <v>1.903</v>
      </c>
      <c r="P21" s="475">
        <v>1.27285</v>
      </c>
      <c r="Q21" s="10">
        <v>0</v>
      </c>
      <c r="R21" s="264">
        <v>2</v>
      </c>
      <c r="S21" s="264">
        <v>1</v>
      </c>
      <c r="T21" s="10">
        <v>0</v>
      </c>
      <c r="U21" s="10">
        <v>0</v>
      </c>
    </row>
    <row r="24" spans="2:21">
      <c r="C24" s="163"/>
    </row>
  </sheetData>
  <mergeCells count="1">
    <mergeCell ref="Q3:U20"/>
  </mergeCells>
  <phoneticPr fontId="1"/>
  <pageMargins left="0.7" right="0.7" top="0.75" bottom="0.75" header="0.3" footer="0.3"/>
  <pageSetup paperSize="9" scale="74" orientation="landscape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3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4.75" style="478" customWidth="1"/>
    <col min="4" max="16" width="11.125" style="478" customWidth="1"/>
    <col min="17" max="16384" width="9" style="478"/>
  </cols>
  <sheetData>
    <row r="1" spans="2:21">
      <c r="B1" s="196" t="s">
        <v>1259</v>
      </c>
    </row>
    <row r="2" spans="2:21" ht="27" customHeight="1">
      <c r="B2" s="19" t="s">
        <v>922</v>
      </c>
      <c r="C2" s="19" t="s">
        <v>923</v>
      </c>
      <c r="D2" s="20" t="s">
        <v>1258</v>
      </c>
      <c r="E2" s="20" t="s">
        <v>924</v>
      </c>
      <c r="F2" s="20" t="s">
        <v>1257</v>
      </c>
      <c r="G2" s="20" t="s">
        <v>1256</v>
      </c>
      <c r="H2" s="20" t="s">
        <v>1255</v>
      </c>
      <c r="I2" s="20" t="s">
        <v>925</v>
      </c>
      <c r="J2" s="20" t="s">
        <v>926</v>
      </c>
      <c r="K2" s="20" t="s">
        <v>927</v>
      </c>
      <c r="L2" s="20" t="s">
        <v>1254</v>
      </c>
      <c r="M2" s="20" t="s">
        <v>1253</v>
      </c>
      <c r="N2" s="20" t="s">
        <v>928</v>
      </c>
      <c r="O2" s="20" t="s">
        <v>1252</v>
      </c>
      <c r="P2" s="20" t="s">
        <v>1251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6061</v>
      </c>
      <c r="C3" s="29" t="s">
        <v>59</v>
      </c>
      <c r="D3" s="10">
        <v>170</v>
      </c>
      <c r="E3" s="461">
        <v>39.1</v>
      </c>
      <c r="F3" s="462">
        <v>2.21</v>
      </c>
      <c r="G3" s="462">
        <v>0.34</v>
      </c>
      <c r="H3" s="462">
        <v>8.84</v>
      </c>
      <c r="I3" s="461">
        <v>73.099999999999994</v>
      </c>
      <c r="J3" s="471">
        <v>0.51</v>
      </c>
      <c r="K3" s="472">
        <v>6.8</v>
      </c>
      <c r="L3" s="473">
        <v>6.8000000000000005E-2</v>
      </c>
      <c r="M3" s="474">
        <v>5.0999999999999997E-2</v>
      </c>
      <c r="N3" s="472">
        <v>69.7</v>
      </c>
      <c r="O3" s="475">
        <v>3.06</v>
      </c>
      <c r="P3" s="475">
        <v>0</v>
      </c>
      <c r="Q3" s="934"/>
      <c r="R3" s="934"/>
      <c r="S3" s="934"/>
      <c r="T3" s="934"/>
      <c r="U3" s="934"/>
    </row>
    <row r="4" spans="2:21">
      <c r="B4" s="195">
        <v>11089</v>
      </c>
      <c r="C4" s="29" t="s">
        <v>47</v>
      </c>
      <c r="D4" s="10">
        <v>50</v>
      </c>
      <c r="E4" s="461">
        <v>112</v>
      </c>
      <c r="F4" s="462">
        <v>9.5</v>
      </c>
      <c r="G4" s="462">
        <v>7.55</v>
      </c>
      <c r="H4" s="462">
        <v>0.25</v>
      </c>
      <c r="I4" s="461">
        <v>2</v>
      </c>
      <c r="J4" s="471">
        <v>1.1499999999999999</v>
      </c>
      <c r="K4" s="472">
        <v>2</v>
      </c>
      <c r="L4" s="473">
        <v>0.04</v>
      </c>
      <c r="M4" s="474">
        <v>0.1</v>
      </c>
      <c r="N4" s="472">
        <v>0.5</v>
      </c>
      <c r="O4" s="475">
        <v>0</v>
      </c>
      <c r="P4" s="475">
        <v>0.05</v>
      </c>
      <c r="Q4" s="938"/>
      <c r="R4" s="938"/>
      <c r="S4" s="938"/>
      <c r="T4" s="938"/>
      <c r="U4" s="938"/>
    </row>
    <row r="5" spans="2:21">
      <c r="B5" s="195">
        <v>6153</v>
      </c>
      <c r="C5" s="29" t="s">
        <v>16</v>
      </c>
      <c r="D5" s="10">
        <v>50</v>
      </c>
      <c r="E5" s="461">
        <v>18.5</v>
      </c>
      <c r="F5" s="462">
        <v>0.5</v>
      </c>
      <c r="G5" s="462">
        <v>0.05</v>
      </c>
      <c r="H5" s="462">
        <v>4.4000000000000004</v>
      </c>
      <c r="I5" s="461">
        <v>10.5</v>
      </c>
      <c r="J5" s="471">
        <v>0.1</v>
      </c>
      <c r="K5" s="472">
        <v>0</v>
      </c>
      <c r="L5" s="473">
        <v>1.4999999999999999E-2</v>
      </c>
      <c r="M5" s="474">
        <v>5.0000000000000001E-3</v>
      </c>
      <c r="N5" s="472">
        <v>4</v>
      </c>
      <c r="O5" s="475">
        <v>0.8</v>
      </c>
      <c r="P5" s="475">
        <v>0</v>
      </c>
      <c r="Q5" s="938"/>
      <c r="R5" s="938"/>
      <c r="S5" s="938"/>
      <c r="T5" s="938"/>
      <c r="U5" s="938"/>
    </row>
    <row r="6" spans="2:21">
      <c r="B6" s="195">
        <v>14008</v>
      </c>
      <c r="C6" s="29" t="s">
        <v>810</v>
      </c>
      <c r="D6" s="10">
        <v>3</v>
      </c>
      <c r="E6" s="461">
        <v>27.63</v>
      </c>
      <c r="F6" s="462">
        <v>0</v>
      </c>
      <c r="G6" s="462">
        <v>3</v>
      </c>
      <c r="H6" s="462">
        <v>0</v>
      </c>
      <c r="I6" s="461">
        <v>0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38"/>
      <c r="R6" s="938"/>
      <c r="S6" s="938"/>
      <c r="T6" s="938"/>
      <c r="U6" s="938"/>
    </row>
    <row r="7" spans="2:21">
      <c r="B7" s="195">
        <v>12004</v>
      </c>
      <c r="C7" s="29" t="s">
        <v>1</v>
      </c>
      <c r="D7" s="10">
        <v>12.5</v>
      </c>
      <c r="E7" s="461">
        <v>18.875</v>
      </c>
      <c r="F7" s="462">
        <v>1.5375000000000001</v>
      </c>
      <c r="G7" s="462">
        <v>1.2875000000000001</v>
      </c>
      <c r="H7" s="462">
        <v>3.7499999999999999E-2</v>
      </c>
      <c r="I7" s="461">
        <v>6.375</v>
      </c>
      <c r="J7" s="471">
        <v>0.22500000000000001</v>
      </c>
      <c r="K7" s="472">
        <v>18.75</v>
      </c>
      <c r="L7" s="473">
        <v>7.4999999999999997E-3</v>
      </c>
      <c r="M7" s="474">
        <v>5.3749999999999999E-2</v>
      </c>
      <c r="N7" s="472">
        <v>0</v>
      </c>
      <c r="O7" s="475">
        <v>0</v>
      </c>
      <c r="P7" s="475">
        <v>0.05</v>
      </c>
      <c r="Q7" s="938"/>
      <c r="R7" s="938"/>
      <c r="S7" s="938"/>
      <c r="T7" s="938"/>
      <c r="U7" s="938"/>
    </row>
    <row r="8" spans="2:21">
      <c r="B8" s="195">
        <v>1077</v>
      </c>
      <c r="C8" s="29" t="s">
        <v>44</v>
      </c>
      <c r="D8" s="10">
        <v>10</v>
      </c>
      <c r="E8" s="461">
        <v>28</v>
      </c>
      <c r="F8" s="462">
        <v>1.1000000000000001</v>
      </c>
      <c r="G8" s="462">
        <v>0.51</v>
      </c>
      <c r="H8" s="462">
        <v>4.76</v>
      </c>
      <c r="I8" s="461">
        <v>2.5</v>
      </c>
      <c r="J8" s="471">
        <v>0.11</v>
      </c>
      <c r="K8" s="472">
        <v>0</v>
      </c>
      <c r="L8" s="473">
        <v>1.1000000000000001E-2</v>
      </c>
      <c r="M8" s="474">
        <v>2E-3</v>
      </c>
      <c r="N8" s="472">
        <v>0</v>
      </c>
      <c r="O8" s="475">
        <v>0.3</v>
      </c>
      <c r="P8" s="475">
        <v>0.09</v>
      </c>
      <c r="Q8" s="938"/>
      <c r="R8" s="938"/>
      <c r="S8" s="938"/>
      <c r="T8" s="938"/>
      <c r="U8" s="938"/>
    </row>
    <row r="9" spans="2:21">
      <c r="B9" s="195">
        <v>17026</v>
      </c>
      <c r="C9" s="29" t="s">
        <v>51</v>
      </c>
      <c r="D9" s="10">
        <v>70</v>
      </c>
      <c r="E9" s="461">
        <v>4.2</v>
      </c>
      <c r="F9" s="462">
        <v>0.91</v>
      </c>
      <c r="G9" s="462">
        <v>0</v>
      </c>
      <c r="H9" s="462">
        <v>0.21</v>
      </c>
      <c r="I9" s="461">
        <v>3.5</v>
      </c>
      <c r="J9" s="471">
        <v>7.0000000000000007E-2</v>
      </c>
      <c r="K9" s="472">
        <v>0</v>
      </c>
      <c r="L9" s="473">
        <v>1.4000000000000002E-2</v>
      </c>
      <c r="M9" s="474">
        <v>3.5000000000000003E-2</v>
      </c>
      <c r="N9" s="472">
        <v>0</v>
      </c>
      <c r="O9" s="475">
        <v>0</v>
      </c>
      <c r="P9" s="475">
        <v>0.35</v>
      </c>
      <c r="Q9" s="938"/>
      <c r="R9" s="938"/>
      <c r="S9" s="938"/>
      <c r="T9" s="938"/>
      <c r="U9" s="938"/>
    </row>
    <row r="10" spans="2:21">
      <c r="B10" s="195">
        <v>17001</v>
      </c>
      <c r="C10" s="29" t="s">
        <v>328</v>
      </c>
      <c r="D10" s="10">
        <v>8</v>
      </c>
      <c r="E10" s="461">
        <v>9.36</v>
      </c>
      <c r="F10" s="462">
        <v>0.08</v>
      </c>
      <c r="G10" s="462">
        <v>8.0000000000000002E-3</v>
      </c>
      <c r="H10" s="462">
        <v>2.1440000000000001</v>
      </c>
      <c r="I10" s="461">
        <v>4.6399999999999997</v>
      </c>
      <c r="J10" s="471">
        <v>0.128</v>
      </c>
      <c r="K10" s="472">
        <v>0.32</v>
      </c>
      <c r="L10" s="473">
        <v>8.0000000000000004E-4</v>
      </c>
      <c r="M10" s="474">
        <v>1.6000000000000001E-3</v>
      </c>
      <c r="N10" s="472">
        <v>0</v>
      </c>
      <c r="O10" s="475">
        <v>0.04</v>
      </c>
      <c r="P10" s="475">
        <v>0.67200000000000004</v>
      </c>
      <c r="Q10" s="938"/>
      <c r="R10" s="938"/>
      <c r="S10" s="938"/>
      <c r="T10" s="938"/>
      <c r="U10" s="938"/>
    </row>
    <row r="11" spans="2:21">
      <c r="B11" s="195">
        <v>17036</v>
      </c>
      <c r="C11" s="29" t="s">
        <v>41</v>
      </c>
      <c r="D11" s="10">
        <v>10</v>
      </c>
      <c r="E11" s="461">
        <v>11.9</v>
      </c>
      <c r="F11" s="462">
        <v>0.17</v>
      </c>
      <c r="G11" s="462">
        <v>0</v>
      </c>
      <c r="H11" s="462">
        <v>2.74</v>
      </c>
      <c r="I11" s="461">
        <v>1.7</v>
      </c>
      <c r="J11" s="471">
        <v>7.0000000000000007E-2</v>
      </c>
      <c r="K11" s="472">
        <v>5.6</v>
      </c>
      <c r="L11" s="473">
        <v>8.0000000000000002E-3</v>
      </c>
      <c r="M11" s="474">
        <v>4.0000000000000001E-3</v>
      </c>
      <c r="N11" s="472">
        <v>0.9</v>
      </c>
      <c r="O11" s="475">
        <v>0.18</v>
      </c>
      <c r="P11" s="475">
        <v>0.33</v>
      </c>
      <c r="Q11" s="938"/>
      <c r="R11" s="938"/>
      <c r="S11" s="938"/>
      <c r="T11" s="938"/>
      <c r="U11" s="938"/>
    </row>
    <row r="12" spans="2:21">
      <c r="B12" s="195">
        <v>6239</v>
      </c>
      <c r="C12" s="29" t="s">
        <v>110</v>
      </c>
      <c r="D12" s="10">
        <v>3</v>
      </c>
      <c r="E12" s="461">
        <v>1.32</v>
      </c>
      <c r="F12" s="462">
        <v>0.11100000000000002</v>
      </c>
      <c r="G12" s="462">
        <v>2.0999999999999998E-2</v>
      </c>
      <c r="H12" s="462">
        <v>0.24599999999999997</v>
      </c>
      <c r="I12" s="461">
        <v>8.6999999999999993</v>
      </c>
      <c r="J12" s="471">
        <v>0.22500000000000001</v>
      </c>
      <c r="K12" s="472">
        <v>18.600000000000001</v>
      </c>
      <c r="L12" s="473">
        <v>3.5999999999999999E-3</v>
      </c>
      <c r="M12" s="474">
        <v>7.1999999999999998E-3</v>
      </c>
      <c r="N12" s="472">
        <v>3.6</v>
      </c>
      <c r="O12" s="475">
        <v>0.20399999999999999</v>
      </c>
      <c r="P12" s="475">
        <v>0</v>
      </c>
      <c r="Q12" s="947"/>
      <c r="R12" s="947"/>
      <c r="S12" s="947"/>
      <c r="T12" s="947"/>
      <c r="U12" s="947"/>
    </row>
    <row r="13" spans="2:21">
      <c r="B13" s="244"/>
      <c r="C13" s="245" t="s">
        <v>1754</v>
      </c>
      <c r="D13" s="265">
        <v>386.5</v>
      </c>
      <c r="E13" s="463">
        <v>270.88499999999993</v>
      </c>
      <c r="F13" s="464">
        <v>16.118500000000001</v>
      </c>
      <c r="G13" s="464">
        <v>12.766499999999999</v>
      </c>
      <c r="H13" s="464">
        <v>23.627500000000001</v>
      </c>
      <c r="I13" s="463">
        <v>113.015</v>
      </c>
      <c r="J13" s="464">
        <v>2.5880000000000001</v>
      </c>
      <c r="K13" s="465">
        <v>52.07</v>
      </c>
      <c r="L13" s="466">
        <v>0.16790000000000002</v>
      </c>
      <c r="M13" s="467">
        <v>0.25954999999999995</v>
      </c>
      <c r="N13" s="465">
        <v>78.7</v>
      </c>
      <c r="O13" s="468">
        <v>4.5839999999999996</v>
      </c>
      <c r="P13" s="468">
        <v>1.5420000000000003</v>
      </c>
      <c r="Q13" s="265">
        <v>0</v>
      </c>
      <c r="R13" s="265">
        <v>2</v>
      </c>
      <c r="S13" s="265">
        <v>3</v>
      </c>
      <c r="T13" s="265">
        <v>0</v>
      </c>
      <c r="U13" s="265">
        <v>0</v>
      </c>
    </row>
  </sheetData>
  <mergeCells count="1">
    <mergeCell ref="Q3:U12"/>
  </mergeCells>
  <phoneticPr fontId="1"/>
  <pageMargins left="0.7" right="0.7" top="0.75" bottom="0.75" header="0.3" footer="0.3"/>
  <pageSetup paperSize="9" scale="64" orientation="landscape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6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21.7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1447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2017</v>
      </c>
      <c r="C3" s="240" t="s">
        <v>2391</v>
      </c>
      <c r="D3" s="238">
        <v>75</v>
      </c>
      <c r="E3" s="238">
        <v>57</v>
      </c>
      <c r="F3" s="238">
        <v>1.2</v>
      </c>
      <c r="G3" s="238">
        <v>0.1</v>
      </c>
      <c r="H3" s="238">
        <v>13.2</v>
      </c>
      <c r="I3" s="238">
        <v>2</v>
      </c>
      <c r="J3" s="238">
        <v>0.3</v>
      </c>
      <c r="K3" s="238">
        <v>0</v>
      </c>
      <c r="L3" s="238">
        <v>7.0000000000000007E-2</v>
      </c>
      <c r="M3" s="238">
        <v>0.02</v>
      </c>
      <c r="N3" s="238">
        <v>26</v>
      </c>
      <c r="O3" s="238">
        <v>1</v>
      </c>
      <c r="P3" s="238">
        <v>0</v>
      </c>
      <c r="Q3" s="934"/>
      <c r="R3" s="934"/>
      <c r="S3" s="934"/>
      <c r="T3" s="934"/>
      <c r="U3" s="934"/>
    </row>
    <row r="4" spans="2:21">
      <c r="B4" s="240">
        <v>11089</v>
      </c>
      <c r="C4" s="240" t="s">
        <v>1446</v>
      </c>
      <c r="D4" s="238">
        <v>25</v>
      </c>
      <c r="E4" s="238">
        <v>56</v>
      </c>
      <c r="F4" s="238">
        <v>4.8</v>
      </c>
      <c r="G4" s="238">
        <v>3.8</v>
      </c>
      <c r="H4" s="238">
        <v>0.1</v>
      </c>
      <c r="I4" s="238">
        <v>1</v>
      </c>
      <c r="J4" s="238">
        <v>0.6</v>
      </c>
      <c r="K4" s="238">
        <v>1</v>
      </c>
      <c r="L4" s="238">
        <v>0.02</v>
      </c>
      <c r="M4" s="238">
        <v>0.05</v>
      </c>
      <c r="N4" s="238">
        <v>0</v>
      </c>
      <c r="O4" s="238">
        <v>0</v>
      </c>
      <c r="P4" s="238">
        <v>0</v>
      </c>
      <c r="Q4" s="938"/>
      <c r="R4" s="938"/>
      <c r="S4" s="938"/>
      <c r="T4" s="938"/>
      <c r="U4" s="938"/>
    </row>
    <row r="5" spans="2:21">
      <c r="B5" s="240">
        <v>6153</v>
      </c>
      <c r="C5" s="240" t="s">
        <v>2392</v>
      </c>
      <c r="D5" s="238">
        <v>25</v>
      </c>
      <c r="E5" s="238">
        <v>9</v>
      </c>
      <c r="F5" s="238">
        <v>0.3</v>
      </c>
      <c r="G5" s="238">
        <v>0</v>
      </c>
      <c r="H5" s="238">
        <v>2.2000000000000002</v>
      </c>
      <c r="I5" s="238">
        <v>5</v>
      </c>
      <c r="J5" s="238">
        <v>0.1</v>
      </c>
      <c r="K5" s="238" t="s">
        <v>862</v>
      </c>
      <c r="L5" s="238">
        <v>0.01</v>
      </c>
      <c r="M5" s="238">
        <v>0</v>
      </c>
      <c r="N5" s="238">
        <v>2</v>
      </c>
      <c r="O5" s="238">
        <v>0.4</v>
      </c>
      <c r="P5" s="238">
        <v>0</v>
      </c>
      <c r="Q5" s="938"/>
      <c r="R5" s="938"/>
      <c r="S5" s="938"/>
      <c r="T5" s="938"/>
      <c r="U5" s="938"/>
    </row>
    <row r="6" spans="2:21">
      <c r="B6" s="536">
        <v>14006</v>
      </c>
      <c r="C6" s="536" t="s">
        <v>15</v>
      </c>
      <c r="D6" s="697">
        <v>1</v>
      </c>
      <c r="E6" s="697">
        <v>9</v>
      </c>
      <c r="F6" s="697">
        <v>0</v>
      </c>
      <c r="G6" s="697">
        <v>1</v>
      </c>
      <c r="H6" s="697">
        <v>0</v>
      </c>
      <c r="I6" s="697" t="s">
        <v>862</v>
      </c>
      <c r="J6" s="697">
        <v>0</v>
      </c>
      <c r="K6" s="697">
        <v>0</v>
      </c>
      <c r="L6" s="697">
        <v>0</v>
      </c>
      <c r="M6" s="697">
        <v>0</v>
      </c>
      <c r="N6" s="697">
        <v>0</v>
      </c>
      <c r="O6" s="697">
        <v>0</v>
      </c>
      <c r="P6" s="697">
        <v>0</v>
      </c>
      <c r="Q6" s="938"/>
      <c r="R6" s="938"/>
      <c r="S6" s="938"/>
      <c r="T6" s="938"/>
      <c r="U6" s="938"/>
    </row>
    <row r="7" spans="2:21">
      <c r="B7" s="536">
        <v>17012</v>
      </c>
      <c r="C7" s="536" t="s">
        <v>0</v>
      </c>
      <c r="D7" s="697">
        <v>1</v>
      </c>
      <c r="E7" s="697">
        <v>0</v>
      </c>
      <c r="F7" s="697">
        <v>0</v>
      </c>
      <c r="G7" s="697">
        <v>0</v>
      </c>
      <c r="H7" s="697">
        <v>0</v>
      </c>
      <c r="I7" s="697">
        <v>0</v>
      </c>
      <c r="J7" s="697" t="s">
        <v>862</v>
      </c>
      <c r="K7" s="697">
        <v>0</v>
      </c>
      <c r="L7" s="697">
        <v>0</v>
      </c>
      <c r="M7" s="697">
        <v>0</v>
      </c>
      <c r="N7" s="697">
        <v>0</v>
      </c>
      <c r="O7" s="697">
        <v>0</v>
      </c>
      <c r="P7" s="697">
        <v>1</v>
      </c>
      <c r="Q7" s="938"/>
      <c r="R7" s="938"/>
      <c r="S7" s="938"/>
      <c r="T7" s="938"/>
      <c r="U7" s="938"/>
    </row>
    <row r="8" spans="2:21">
      <c r="B8" s="536">
        <v>17064</v>
      </c>
      <c r="C8" s="536" t="s">
        <v>2393</v>
      </c>
      <c r="D8" s="697">
        <v>0.2</v>
      </c>
      <c r="E8" s="697">
        <v>1</v>
      </c>
      <c r="F8" s="697">
        <v>0</v>
      </c>
      <c r="G8" s="697">
        <v>0</v>
      </c>
      <c r="H8" s="697">
        <v>0.1</v>
      </c>
      <c r="I8" s="697">
        <v>0</v>
      </c>
      <c r="J8" s="697">
        <v>0</v>
      </c>
      <c r="K8" s="697">
        <v>0</v>
      </c>
      <c r="L8" s="697">
        <v>0</v>
      </c>
      <c r="M8" s="697">
        <v>0</v>
      </c>
      <c r="N8" s="697">
        <v>0</v>
      </c>
      <c r="O8" s="697" t="s">
        <v>969</v>
      </c>
      <c r="P8" s="697">
        <v>0</v>
      </c>
      <c r="Q8" s="938"/>
      <c r="R8" s="938"/>
      <c r="S8" s="938"/>
      <c r="T8" s="938"/>
      <c r="U8" s="938"/>
    </row>
    <row r="9" spans="2:21">
      <c r="B9" s="240">
        <v>12010</v>
      </c>
      <c r="C9" s="240" t="s">
        <v>1407</v>
      </c>
      <c r="D9" s="238">
        <v>5</v>
      </c>
      <c r="E9" s="238">
        <v>19</v>
      </c>
      <c r="F9" s="238">
        <v>0.8</v>
      </c>
      <c r="G9" s="238">
        <v>1.7</v>
      </c>
      <c r="H9" s="238">
        <v>0</v>
      </c>
      <c r="I9" s="238">
        <v>8</v>
      </c>
      <c r="J9" s="238">
        <v>0.3</v>
      </c>
      <c r="K9" s="238">
        <v>24</v>
      </c>
      <c r="L9" s="238">
        <v>0.01</v>
      </c>
      <c r="M9" s="238">
        <v>0.03</v>
      </c>
      <c r="N9" s="238">
        <v>0</v>
      </c>
      <c r="O9" s="238">
        <v>0</v>
      </c>
      <c r="P9" s="238">
        <v>0</v>
      </c>
      <c r="Q9" s="938"/>
      <c r="R9" s="938"/>
      <c r="S9" s="938"/>
      <c r="T9" s="938"/>
      <c r="U9" s="938"/>
    </row>
    <row r="10" spans="2:21">
      <c r="B10" s="240">
        <v>1015</v>
      </c>
      <c r="C10" s="240" t="s">
        <v>1028</v>
      </c>
      <c r="D10" s="238">
        <v>2</v>
      </c>
      <c r="E10" s="238">
        <v>7</v>
      </c>
      <c r="F10" s="238">
        <v>0.2</v>
      </c>
      <c r="G10" s="238">
        <v>0</v>
      </c>
      <c r="H10" s="238">
        <v>1.5</v>
      </c>
      <c r="I10" s="238">
        <v>0</v>
      </c>
      <c r="J10" s="238">
        <v>0</v>
      </c>
      <c r="K10" s="238">
        <v>0</v>
      </c>
      <c r="L10" s="238">
        <v>0</v>
      </c>
      <c r="M10" s="238">
        <v>0</v>
      </c>
      <c r="N10" s="238">
        <v>0</v>
      </c>
      <c r="O10" s="238">
        <v>0.1</v>
      </c>
      <c r="P10" s="238">
        <v>0</v>
      </c>
      <c r="Q10" s="938"/>
      <c r="R10" s="938"/>
      <c r="S10" s="938"/>
      <c r="T10" s="938"/>
      <c r="U10" s="938"/>
    </row>
    <row r="11" spans="2:21">
      <c r="B11" s="240">
        <v>12014</v>
      </c>
      <c r="C11" s="240" t="s">
        <v>1024</v>
      </c>
      <c r="D11" s="238">
        <v>10</v>
      </c>
      <c r="E11" s="238">
        <v>5</v>
      </c>
      <c r="F11" s="238">
        <v>1.1000000000000001</v>
      </c>
      <c r="G11" s="238" t="s">
        <v>862</v>
      </c>
      <c r="H11" s="238">
        <v>0</v>
      </c>
      <c r="I11" s="238">
        <v>1</v>
      </c>
      <c r="J11" s="238">
        <v>0</v>
      </c>
      <c r="K11" s="238">
        <v>0</v>
      </c>
      <c r="L11" s="238">
        <v>0</v>
      </c>
      <c r="M11" s="238">
        <v>0.04</v>
      </c>
      <c r="N11" s="238">
        <v>0</v>
      </c>
      <c r="O11" s="238">
        <v>0</v>
      </c>
      <c r="P11" s="238">
        <v>0</v>
      </c>
      <c r="Q11" s="938"/>
      <c r="R11" s="938"/>
      <c r="S11" s="938"/>
      <c r="T11" s="938"/>
      <c r="U11" s="938"/>
    </row>
    <row r="12" spans="2:21">
      <c r="B12" s="240">
        <v>1079</v>
      </c>
      <c r="C12" s="240" t="s">
        <v>1443</v>
      </c>
      <c r="D12" s="238">
        <v>4</v>
      </c>
      <c r="E12" s="238">
        <v>15</v>
      </c>
      <c r="F12" s="238">
        <v>0.6</v>
      </c>
      <c r="G12" s="238">
        <v>0.3</v>
      </c>
      <c r="H12" s="238">
        <v>2.5</v>
      </c>
      <c r="I12" s="238">
        <v>1</v>
      </c>
      <c r="J12" s="238">
        <v>0.1</v>
      </c>
      <c r="K12" s="238" t="s">
        <v>862</v>
      </c>
      <c r="L12" s="238">
        <v>0.01</v>
      </c>
      <c r="M12" s="238">
        <v>0</v>
      </c>
      <c r="N12" s="238">
        <v>0</v>
      </c>
      <c r="O12" s="238">
        <v>0.2</v>
      </c>
      <c r="P12" s="238">
        <v>0</v>
      </c>
      <c r="Q12" s="938"/>
      <c r="R12" s="938"/>
      <c r="S12" s="938"/>
      <c r="T12" s="938"/>
      <c r="U12" s="938"/>
    </row>
    <row r="13" spans="2:21">
      <c r="B13" s="240">
        <v>14006</v>
      </c>
      <c r="C13" s="240" t="s">
        <v>15</v>
      </c>
      <c r="D13" s="238">
        <v>10.5</v>
      </c>
      <c r="E13" s="238">
        <v>97</v>
      </c>
      <c r="F13" s="238">
        <v>0</v>
      </c>
      <c r="G13" s="238">
        <v>10.5</v>
      </c>
      <c r="H13" s="238">
        <v>0</v>
      </c>
      <c r="I13" s="238" t="s">
        <v>862</v>
      </c>
      <c r="J13" s="238">
        <v>0</v>
      </c>
      <c r="K13" s="238">
        <v>0</v>
      </c>
      <c r="L13" s="238">
        <v>0</v>
      </c>
      <c r="M13" s="238">
        <v>0</v>
      </c>
      <c r="N13" s="238">
        <v>0</v>
      </c>
      <c r="O13" s="238">
        <v>0</v>
      </c>
      <c r="P13" s="238">
        <v>0</v>
      </c>
      <c r="Q13" s="938"/>
      <c r="R13" s="938"/>
      <c r="S13" s="938"/>
      <c r="T13" s="938"/>
      <c r="U13" s="938"/>
    </row>
    <row r="14" spans="2:21">
      <c r="B14" s="240">
        <v>17036</v>
      </c>
      <c r="C14" s="240" t="s">
        <v>1425</v>
      </c>
      <c r="D14" s="238">
        <v>15</v>
      </c>
      <c r="E14" s="238">
        <v>18</v>
      </c>
      <c r="F14" s="238">
        <v>0.3</v>
      </c>
      <c r="G14" s="238" t="s">
        <v>862</v>
      </c>
      <c r="H14" s="238">
        <v>4.0999999999999996</v>
      </c>
      <c r="I14" s="238">
        <v>3</v>
      </c>
      <c r="J14" s="238">
        <v>0.1</v>
      </c>
      <c r="K14" s="238">
        <v>8</v>
      </c>
      <c r="L14" s="238">
        <v>0.01</v>
      </c>
      <c r="M14" s="238">
        <v>0.01</v>
      </c>
      <c r="N14" s="238">
        <v>1</v>
      </c>
      <c r="O14" s="238">
        <v>0.3</v>
      </c>
      <c r="P14" s="238">
        <v>0.5</v>
      </c>
      <c r="Q14" s="938"/>
      <c r="R14" s="938"/>
      <c r="S14" s="938"/>
      <c r="T14" s="938"/>
      <c r="U14" s="938"/>
    </row>
    <row r="15" spans="2:21">
      <c r="B15" s="240">
        <v>17001</v>
      </c>
      <c r="C15" s="240" t="s">
        <v>328</v>
      </c>
      <c r="D15" s="238">
        <v>9</v>
      </c>
      <c r="E15" s="238">
        <v>11</v>
      </c>
      <c r="F15" s="238">
        <v>0.1</v>
      </c>
      <c r="G15" s="238">
        <v>0</v>
      </c>
      <c r="H15" s="238">
        <v>2.4</v>
      </c>
      <c r="I15" s="238">
        <v>5</v>
      </c>
      <c r="J15" s="238">
        <v>0.1</v>
      </c>
      <c r="K15" s="238">
        <v>0</v>
      </c>
      <c r="L15" s="238">
        <v>0</v>
      </c>
      <c r="M15" s="238">
        <v>0</v>
      </c>
      <c r="N15" s="238">
        <v>0</v>
      </c>
      <c r="O15" s="238">
        <v>0</v>
      </c>
      <c r="P15" s="238">
        <v>0.8</v>
      </c>
      <c r="Q15" s="938"/>
      <c r="R15" s="938"/>
      <c r="S15" s="938"/>
      <c r="T15" s="938"/>
      <c r="U15" s="938"/>
    </row>
    <row r="16" spans="2:21">
      <c r="B16" s="537">
        <v>6061</v>
      </c>
      <c r="C16" s="537" t="s">
        <v>2394</v>
      </c>
      <c r="D16" s="239">
        <v>20</v>
      </c>
      <c r="E16" s="239">
        <v>5</v>
      </c>
      <c r="F16" s="239">
        <v>0.3</v>
      </c>
      <c r="G16" s="239">
        <v>0</v>
      </c>
      <c r="H16" s="239">
        <v>1</v>
      </c>
      <c r="I16" s="239">
        <v>9</v>
      </c>
      <c r="J16" s="239">
        <v>0.1</v>
      </c>
      <c r="K16" s="239">
        <v>1</v>
      </c>
      <c r="L16" s="239">
        <v>0.01</v>
      </c>
      <c r="M16" s="239">
        <v>0.01</v>
      </c>
      <c r="N16" s="239">
        <v>8</v>
      </c>
      <c r="O16" s="239">
        <v>0.4</v>
      </c>
      <c r="P16" s="239">
        <v>0</v>
      </c>
      <c r="Q16" s="947"/>
      <c r="R16" s="947"/>
      <c r="S16" s="947"/>
      <c r="T16" s="947"/>
      <c r="U16" s="947"/>
    </row>
    <row r="17" spans="3:21">
      <c r="C17" s="478" t="s">
        <v>220</v>
      </c>
      <c r="D17" s="264"/>
      <c r="E17" s="697">
        <v>308</v>
      </c>
      <c r="F17" s="697">
        <v>9.4</v>
      </c>
      <c r="G17" s="697">
        <v>17.399999999999999</v>
      </c>
      <c r="H17" s="697">
        <v>27.3</v>
      </c>
      <c r="I17" s="697">
        <v>35</v>
      </c>
      <c r="J17" s="697">
        <v>1.6</v>
      </c>
      <c r="K17" s="697">
        <v>35</v>
      </c>
      <c r="L17" s="697">
        <v>0.14000000000000001</v>
      </c>
      <c r="M17" s="697">
        <v>0.16</v>
      </c>
      <c r="N17" s="697">
        <v>38</v>
      </c>
      <c r="O17" s="697">
        <v>2.2999999999999998</v>
      </c>
      <c r="P17" s="697">
        <v>2.4</v>
      </c>
      <c r="Q17" s="697">
        <v>0</v>
      </c>
      <c r="R17" s="697">
        <v>1</v>
      </c>
      <c r="S17" s="697">
        <v>2</v>
      </c>
      <c r="T17" s="697">
        <v>0</v>
      </c>
      <c r="U17" s="697">
        <v>0</v>
      </c>
    </row>
    <row r="18" spans="3:21">
      <c r="D18" s="14"/>
      <c r="E18" s="14"/>
      <c r="F18" s="14"/>
      <c r="G18" s="14"/>
    </row>
    <row r="19" spans="3:21">
      <c r="C19" s="10"/>
      <c r="D19" s="17"/>
      <c r="E19" s="18"/>
      <c r="F19" s="17"/>
      <c r="G19" s="18"/>
      <c r="H19" s="11"/>
      <c r="I19" s="12"/>
      <c r="J19" s="12"/>
      <c r="K19" s="12"/>
      <c r="L19" s="12"/>
      <c r="M19" s="12"/>
      <c r="N19" s="12"/>
      <c r="O19" s="12"/>
      <c r="P19" s="12"/>
    </row>
    <row r="20" spans="3:21">
      <c r="C20" s="10"/>
      <c r="D20" s="1"/>
      <c r="E20" s="12"/>
      <c r="F20" s="12"/>
      <c r="G20" s="12"/>
      <c r="H20" s="12"/>
      <c r="I20" s="1"/>
      <c r="J20" s="12"/>
      <c r="K20" s="12"/>
      <c r="L20" s="12"/>
      <c r="M20" s="12"/>
      <c r="N20" s="12"/>
      <c r="O20" s="12"/>
      <c r="P20" s="12"/>
    </row>
    <row r="21" spans="3:21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21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3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3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3:21">
      <c r="C25" s="1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3:21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1">
    <mergeCell ref="Q3:U16"/>
  </mergeCells>
  <phoneticPr fontId="1"/>
  <pageMargins left="0.7" right="0.7" top="0.75" bottom="0.75" header="0.3" footer="0.3"/>
  <pageSetup paperSize="9" scale="83" orientation="landscape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4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30.2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1450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11123</v>
      </c>
      <c r="C3" s="240" t="s">
        <v>2395</v>
      </c>
      <c r="D3" s="238">
        <v>100</v>
      </c>
      <c r="E3" s="238">
        <v>263</v>
      </c>
      <c r="F3" s="238">
        <v>19.3</v>
      </c>
      <c r="G3" s="238">
        <v>19.2</v>
      </c>
      <c r="H3" s="238">
        <v>0.2</v>
      </c>
      <c r="I3" s="238">
        <v>4</v>
      </c>
      <c r="J3" s="238">
        <v>0.3</v>
      </c>
      <c r="K3" s="238">
        <v>6</v>
      </c>
      <c r="L3" s="238">
        <v>0.69</v>
      </c>
      <c r="M3" s="238">
        <v>0.15</v>
      </c>
      <c r="N3" s="238">
        <v>1</v>
      </c>
      <c r="O3" s="238">
        <v>0</v>
      </c>
      <c r="P3" s="238">
        <v>0.1</v>
      </c>
      <c r="Q3" s="934"/>
      <c r="R3" s="934"/>
      <c r="S3" s="934"/>
      <c r="T3" s="934"/>
      <c r="U3" s="934"/>
    </row>
    <row r="4" spans="2:21">
      <c r="B4" s="240">
        <v>17012</v>
      </c>
      <c r="C4" s="240" t="s">
        <v>0</v>
      </c>
      <c r="D4" s="238">
        <v>1</v>
      </c>
      <c r="E4" s="238">
        <v>0</v>
      </c>
      <c r="F4" s="238">
        <v>0</v>
      </c>
      <c r="G4" s="238">
        <v>0</v>
      </c>
      <c r="H4" s="238">
        <v>0</v>
      </c>
      <c r="I4" s="238">
        <v>0</v>
      </c>
      <c r="J4" s="238" t="s">
        <v>862</v>
      </c>
      <c r="K4" s="238">
        <v>0</v>
      </c>
      <c r="L4" s="238">
        <v>0</v>
      </c>
      <c r="M4" s="238">
        <v>0</v>
      </c>
      <c r="N4" s="238">
        <v>0</v>
      </c>
      <c r="O4" s="238">
        <v>0</v>
      </c>
      <c r="P4" s="238">
        <v>1</v>
      </c>
      <c r="Q4" s="938"/>
      <c r="R4" s="938"/>
      <c r="S4" s="938"/>
      <c r="T4" s="938"/>
      <c r="U4" s="938"/>
    </row>
    <row r="5" spans="2:21">
      <c r="B5" s="240">
        <v>17064</v>
      </c>
      <c r="C5" s="240" t="s">
        <v>2399</v>
      </c>
      <c r="D5" s="238">
        <v>0.2</v>
      </c>
      <c r="E5" s="238">
        <v>1</v>
      </c>
      <c r="F5" s="238">
        <v>0</v>
      </c>
      <c r="G5" s="238">
        <v>0</v>
      </c>
      <c r="H5" s="238">
        <v>0.1</v>
      </c>
      <c r="I5" s="238">
        <v>0</v>
      </c>
      <c r="J5" s="238">
        <v>0</v>
      </c>
      <c r="K5" s="238">
        <v>0</v>
      </c>
      <c r="L5" s="238">
        <v>0</v>
      </c>
      <c r="M5" s="238">
        <v>0</v>
      </c>
      <c r="N5" s="238">
        <v>0</v>
      </c>
      <c r="O5" s="238" t="s">
        <v>969</v>
      </c>
      <c r="P5" s="238">
        <v>0</v>
      </c>
      <c r="Q5" s="938"/>
      <c r="R5" s="938"/>
      <c r="S5" s="938"/>
      <c r="T5" s="938"/>
      <c r="U5" s="938"/>
    </row>
    <row r="6" spans="2:21">
      <c r="B6" s="240">
        <v>1015</v>
      </c>
      <c r="C6" s="240" t="s">
        <v>1028</v>
      </c>
      <c r="D6" s="238">
        <v>10</v>
      </c>
      <c r="E6" s="238">
        <v>37</v>
      </c>
      <c r="F6" s="238">
        <v>0.8</v>
      </c>
      <c r="G6" s="238">
        <v>0.2</v>
      </c>
      <c r="H6" s="238">
        <v>7.6</v>
      </c>
      <c r="I6" s="238">
        <v>2</v>
      </c>
      <c r="J6" s="238">
        <v>0.1</v>
      </c>
      <c r="K6" s="238">
        <v>0</v>
      </c>
      <c r="L6" s="238">
        <v>0.01</v>
      </c>
      <c r="M6" s="238">
        <v>0</v>
      </c>
      <c r="N6" s="238">
        <v>0</v>
      </c>
      <c r="O6" s="238">
        <v>0.3</v>
      </c>
      <c r="P6" s="238">
        <v>0</v>
      </c>
      <c r="Q6" s="938"/>
      <c r="R6" s="938"/>
      <c r="S6" s="938"/>
      <c r="T6" s="938"/>
      <c r="U6" s="938"/>
    </row>
    <row r="7" spans="2:21">
      <c r="B7" s="240">
        <v>14006</v>
      </c>
      <c r="C7" s="240" t="s">
        <v>15</v>
      </c>
      <c r="D7" s="238">
        <v>4</v>
      </c>
      <c r="E7" s="238">
        <v>37</v>
      </c>
      <c r="F7" s="238">
        <v>0</v>
      </c>
      <c r="G7" s="238">
        <v>4</v>
      </c>
      <c r="H7" s="238">
        <v>0</v>
      </c>
      <c r="I7" s="238" t="s">
        <v>862</v>
      </c>
      <c r="J7" s="238">
        <v>0</v>
      </c>
      <c r="K7" s="238">
        <v>0</v>
      </c>
      <c r="L7" s="238">
        <v>0</v>
      </c>
      <c r="M7" s="238">
        <v>0</v>
      </c>
      <c r="N7" s="238">
        <v>0</v>
      </c>
      <c r="O7" s="238">
        <v>0</v>
      </c>
      <c r="P7" s="238">
        <v>0</v>
      </c>
      <c r="Q7" s="938"/>
      <c r="R7" s="938"/>
      <c r="S7" s="938"/>
      <c r="T7" s="938"/>
      <c r="U7" s="938"/>
    </row>
    <row r="8" spans="2:21">
      <c r="B8" s="240">
        <v>7097</v>
      </c>
      <c r="C8" s="240" t="s">
        <v>1021</v>
      </c>
      <c r="D8" s="238">
        <v>40</v>
      </c>
      <c r="E8" s="238">
        <v>20</v>
      </c>
      <c r="F8" s="238">
        <v>0.2</v>
      </c>
      <c r="G8" s="238">
        <v>0</v>
      </c>
      <c r="H8" s="238">
        <v>5.4</v>
      </c>
      <c r="I8" s="238">
        <v>4</v>
      </c>
      <c r="J8" s="238">
        <v>0.1</v>
      </c>
      <c r="K8" s="238">
        <v>1</v>
      </c>
      <c r="L8" s="238">
        <v>0.03</v>
      </c>
      <c r="M8" s="238">
        <v>0.01</v>
      </c>
      <c r="N8" s="238">
        <v>11</v>
      </c>
      <c r="O8" s="238">
        <v>0.6</v>
      </c>
      <c r="P8" s="238">
        <v>0</v>
      </c>
      <c r="Q8" s="938"/>
      <c r="R8" s="938"/>
      <c r="S8" s="938"/>
      <c r="T8" s="938"/>
      <c r="U8" s="938"/>
    </row>
    <row r="9" spans="2:21">
      <c r="B9" s="240">
        <v>7099</v>
      </c>
      <c r="C9" s="240" t="s">
        <v>1449</v>
      </c>
      <c r="D9" s="238">
        <v>21</v>
      </c>
      <c r="E9" s="238">
        <v>9</v>
      </c>
      <c r="F9" s="238">
        <v>0</v>
      </c>
      <c r="G9" s="238">
        <v>0</v>
      </c>
      <c r="H9" s="238">
        <v>2.2999999999999998</v>
      </c>
      <c r="I9" s="238">
        <v>2</v>
      </c>
      <c r="J9" s="238">
        <v>0.1</v>
      </c>
      <c r="K9" s="238">
        <v>0</v>
      </c>
      <c r="L9" s="238">
        <v>0.01</v>
      </c>
      <c r="M9" s="238">
        <v>0</v>
      </c>
      <c r="N9" s="238">
        <v>1</v>
      </c>
      <c r="O9" s="238">
        <v>0</v>
      </c>
      <c r="P9" s="238">
        <v>0</v>
      </c>
      <c r="Q9" s="938"/>
      <c r="R9" s="938"/>
      <c r="S9" s="938"/>
      <c r="T9" s="938"/>
      <c r="U9" s="938"/>
    </row>
    <row r="10" spans="2:21">
      <c r="B10" s="240">
        <v>3003</v>
      </c>
      <c r="C10" s="240" t="s">
        <v>863</v>
      </c>
      <c r="D10" s="238">
        <v>2</v>
      </c>
      <c r="E10" s="238">
        <v>8</v>
      </c>
      <c r="F10" s="238">
        <v>0</v>
      </c>
      <c r="G10" s="238">
        <v>0</v>
      </c>
      <c r="H10" s="238">
        <v>2</v>
      </c>
      <c r="I10" s="238">
        <v>0</v>
      </c>
      <c r="J10" s="238" t="s">
        <v>862</v>
      </c>
      <c r="K10" s="238">
        <v>0</v>
      </c>
      <c r="L10" s="238">
        <v>0</v>
      </c>
      <c r="M10" s="238">
        <v>0</v>
      </c>
      <c r="N10" s="238">
        <v>0</v>
      </c>
      <c r="O10" s="238">
        <v>0</v>
      </c>
      <c r="P10" s="238">
        <v>0</v>
      </c>
      <c r="Q10" s="938"/>
      <c r="R10" s="938"/>
      <c r="S10" s="938"/>
      <c r="T10" s="938"/>
      <c r="U10" s="938"/>
    </row>
    <row r="11" spans="2:21">
      <c r="B11" s="240">
        <v>16010</v>
      </c>
      <c r="C11" s="240" t="s">
        <v>1448</v>
      </c>
      <c r="D11" s="238">
        <v>5</v>
      </c>
      <c r="E11" s="238">
        <v>4</v>
      </c>
      <c r="F11" s="238">
        <v>0</v>
      </c>
      <c r="G11" s="238" t="s">
        <v>862</v>
      </c>
      <c r="H11" s="238">
        <v>0.1</v>
      </c>
      <c r="I11" s="238">
        <v>0</v>
      </c>
      <c r="J11" s="238">
        <v>0</v>
      </c>
      <c r="K11" s="238">
        <v>0</v>
      </c>
      <c r="L11" s="238">
        <v>0</v>
      </c>
      <c r="M11" s="238">
        <v>0</v>
      </c>
      <c r="N11" s="238">
        <v>0</v>
      </c>
      <c r="O11" s="238" t="s">
        <v>969</v>
      </c>
      <c r="P11" s="238">
        <v>0</v>
      </c>
      <c r="Q11" s="938"/>
      <c r="R11" s="938"/>
      <c r="S11" s="938"/>
      <c r="T11" s="938"/>
      <c r="U11" s="938"/>
    </row>
    <row r="12" spans="2:21">
      <c r="B12" s="240">
        <v>6061</v>
      </c>
      <c r="C12" s="240" t="s">
        <v>2398</v>
      </c>
      <c r="D12" s="238">
        <v>20</v>
      </c>
      <c r="E12" s="238">
        <v>5</v>
      </c>
      <c r="F12" s="238">
        <v>0.3</v>
      </c>
      <c r="G12" s="238">
        <v>0</v>
      </c>
      <c r="H12" s="238">
        <v>1</v>
      </c>
      <c r="I12" s="238">
        <v>9</v>
      </c>
      <c r="J12" s="238">
        <v>0.1</v>
      </c>
      <c r="K12" s="238">
        <v>1</v>
      </c>
      <c r="L12" s="238">
        <v>0.01</v>
      </c>
      <c r="M12" s="238">
        <v>0.01</v>
      </c>
      <c r="N12" s="238">
        <v>8</v>
      </c>
      <c r="O12" s="238">
        <v>0.4</v>
      </c>
      <c r="P12" s="238">
        <v>0</v>
      </c>
      <c r="Q12" s="938"/>
      <c r="R12" s="938"/>
      <c r="S12" s="938"/>
      <c r="T12" s="938"/>
      <c r="U12" s="938"/>
    </row>
    <row r="13" spans="2:21">
      <c r="B13" s="240">
        <v>6239</v>
      </c>
      <c r="C13" s="240" t="s">
        <v>2396</v>
      </c>
      <c r="D13" s="238">
        <v>2</v>
      </c>
      <c r="E13" s="238">
        <v>1</v>
      </c>
      <c r="F13" s="238">
        <v>0.1</v>
      </c>
      <c r="G13" s="238">
        <v>0</v>
      </c>
      <c r="H13" s="238">
        <v>0.2</v>
      </c>
      <c r="I13" s="238">
        <v>6</v>
      </c>
      <c r="J13" s="238">
        <v>0.2</v>
      </c>
      <c r="K13" s="238">
        <v>12</v>
      </c>
      <c r="L13" s="238">
        <v>0</v>
      </c>
      <c r="M13" s="238">
        <v>0</v>
      </c>
      <c r="N13" s="238">
        <v>2</v>
      </c>
      <c r="O13" s="238">
        <v>0.1</v>
      </c>
      <c r="P13" s="238">
        <v>0</v>
      </c>
      <c r="Q13" s="938"/>
      <c r="R13" s="938"/>
      <c r="S13" s="938"/>
      <c r="T13" s="938"/>
      <c r="U13" s="938"/>
    </row>
    <row r="14" spans="2:21">
      <c r="B14" s="537">
        <v>7070</v>
      </c>
      <c r="C14" s="537" t="s">
        <v>2397</v>
      </c>
      <c r="D14" s="239">
        <v>6</v>
      </c>
      <c r="E14" s="239">
        <v>4</v>
      </c>
      <c r="F14" s="239">
        <v>0.1</v>
      </c>
      <c r="G14" s="239">
        <v>0</v>
      </c>
      <c r="H14" s="239">
        <v>0.9</v>
      </c>
      <c r="I14" s="239">
        <v>1</v>
      </c>
      <c r="J14" s="239">
        <v>0</v>
      </c>
      <c r="K14" s="239">
        <v>0</v>
      </c>
      <c r="L14" s="239">
        <v>0</v>
      </c>
      <c r="M14" s="239">
        <v>0</v>
      </c>
      <c r="N14" s="239">
        <v>1</v>
      </c>
      <c r="O14" s="239">
        <v>0.1</v>
      </c>
      <c r="P14" s="239">
        <v>0</v>
      </c>
      <c r="Q14" s="947"/>
      <c r="R14" s="947"/>
      <c r="S14" s="947"/>
      <c r="T14" s="947"/>
      <c r="U14" s="947"/>
    </row>
    <row r="15" spans="2:21">
      <c r="C15" s="478" t="s">
        <v>220</v>
      </c>
      <c r="D15" s="264"/>
      <c r="E15" s="238">
        <v>387</v>
      </c>
      <c r="F15" s="238">
        <v>20.8</v>
      </c>
      <c r="G15" s="238">
        <v>23.5</v>
      </c>
      <c r="H15" s="238">
        <v>19.8</v>
      </c>
      <c r="I15" s="238">
        <v>28</v>
      </c>
      <c r="J15" s="238">
        <v>0.8</v>
      </c>
      <c r="K15" s="238">
        <v>21</v>
      </c>
      <c r="L15" s="238">
        <v>0.76</v>
      </c>
      <c r="M15" s="238">
        <v>0.18</v>
      </c>
      <c r="N15" s="238">
        <v>24</v>
      </c>
      <c r="O15" s="238">
        <v>1.4</v>
      </c>
      <c r="P15" s="238">
        <v>1.1000000000000001</v>
      </c>
      <c r="Q15" s="238">
        <v>0</v>
      </c>
      <c r="R15" s="238">
        <v>3</v>
      </c>
      <c r="S15" s="238">
        <v>0</v>
      </c>
      <c r="T15" s="238">
        <v>0</v>
      </c>
      <c r="U15" s="238">
        <v>0</v>
      </c>
    </row>
    <row r="16" spans="2:21">
      <c r="D16" s="14"/>
      <c r="E16" s="14"/>
      <c r="F16" s="14"/>
      <c r="G16" s="14"/>
    </row>
    <row r="17" spans="3:16">
      <c r="C17" s="10"/>
      <c r="D17" s="17"/>
      <c r="E17" s="18"/>
      <c r="F17" s="17"/>
      <c r="G17" s="18"/>
      <c r="H17" s="11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3:16">
      <c r="C23" s="10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3:16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</sheetData>
  <mergeCells count="1">
    <mergeCell ref="Q3:U14"/>
  </mergeCells>
  <phoneticPr fontId="1"/>
  <pageMargins left="0.7" right="0.7" top="0.75" bottom="0.75" header="0.3" footer="0.3"/>
  <pageSetup paperSize="9" scale="83" orientation="landscape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4.625" style="478" customWidth="1"/>
    <col min="4" max="16" width="11.125" style="478" customWidth="1"/>
    <col min="17" max="21" width="9" style="478" customWidth="1"/>
    <col min="22" max="16384" width="9" style="478"/>
  </cols>
  <sheetData>
    <row r="1" spans="1:21">
      <c r="B1" s="478" t="s">
        <v>1265</v>
      </c>
    </row>
    <row r="2" spans="1:21" s="198" customFormat="1" ht="27" customHeight="1">
      <c r="A2" s="478"/>
      <c r="B2" s="442" t="s">
        <v>922</v>
      </c>
      <c r="C2" s="442" t="s">
        <v>923</v>
      </c>
      <c r="D2" s="443" t="s">
        <v>1038</v>
      </c>
      <c r="E2" s="443" t="s">
        <v>924</v>
      </c>
      <c r="F2" s="443" t="s">
        <v>1037</v>
      </c>
      <c r="G2" s="443" t="s">
        <v>1208</v>
      </c>
      <c r="H2" s="443" t="s">
        <v>1207</v>
      </c>
      <c r="I2" s="443" t="s">
        <v>925</v>
      </c>
      <c r="J2" s="443" t="s">
        <v>926</v>
      </c>
      <c r="K2" s="443" t="s">
        <v>927</v>
      </c>
      <c r="L2" s="443" t="s">
        <v>1769</v>
      </c>
      <c r="M2" s="443" t="s">
        <v>1770</v>
      </c>
      <c r="N2" s="443" t="s">
        <v>928</v>
      </c>
      <c r="O2" s="443" t="s">
        <v>1204</v>
      </c>
      <c r="P2" s="443" t="s">
        <v>1203</v>
      </c>
      <c r="Q2" s="444" t="s">
        <v>929</v>
      </c>
      <c r="R2" s="444" t="s">
        <v>930</v>
      </c>
      <c r="S2" s="444" t="s">
        <v>931</v>
      </c>
      <c r="T2" s="445" t="s">
        <v>932</v>
      </c>
      <c r="U2" s="444" t="s">
        <v>933</v>
      </c>
    </row>
    <row r="3" spans="1:21" s="198" customFormat="1">
      <c r="A3" s="478"/>
      <c r="B3" s="275">
        <v>11218</v>
      </c>
      <c r="C3" s="189" t="s">
        <v>2400</v>
      </c>
      <c r="D3" s="710">
        <v>127.2</v>
      </c>
      <c r="E3" s="711">
        <v>268.392</v>
      </c>
      <c r="F3" s="712">
        <v>22.26</v>
      </c>
      <c r="G3" s="712">
        <v>18.571199999999997</v>
      </c>
      <c r="H3" s="712">
        <v>0</v>
      </c>
      <c r="I3" s="711">
        <v>12.72</v>
      </c>
      <c r="J3" s="712">
        <v>0.63600000000000001</v>
      </c>
      <c r="K3" s="713">
        <v>75.048000000000002</v>
      </c>
      <c r="L3" s="714">
        <v>5.0880000000000002E-2</v>
      </c>
      <c r="M3" s="714">
        <v>0.13992000000000002</v>
      </c>
      <c r="N3" s="711">
        <v>2.544</v>
      </c>
      <c r="O3" s="712">
        <v>0</v>
      </c>
      <c r="P3" s="712">
        <v>0.25440000000000002</v>
      </c>
      <c r="Q3" s="1017"/>
      <c r="R3" s="1017"/>
      <c r="S3" s="1017"/>
      <c r="T3" s="1017"/>
      <c r="U3" s="1017"/>
    </row>
    <row r="4" spans="1:21" s="198" customFormat="1">
      <c r="A4" s="478"/>
      <c r="B4" s="275">
        <v>11220</v>
      </c>
      <c r="C4" s="274" t="s">
        <v>2401</v>
      </c>
      <c r="D4" s="275">
        <v>238.8</v>
      </c>
      <c r="E4" s="711">
        <v>257.904</v>
      </c>
      <c r="F4" s="712">
        <v>53.252400000000009</v>
      </c>
      <c r="G4" s="712">
        <v>3.5820000000000003</v>
      </c>
      <c r="H4" s="712">
        <v>0</v>
      </c>
      <c r="I4" s="711">
        <v>9.5519999999999996</v>
      </c>
      <c r="J4" s="712">
        <v>0.47760000000000002</v>
      </c>
      <c r="K4" s="713">
        <v>19.103999999999999</v>
      </c>
      <c r="L4" s="714">
        <v>0.19104000000000002</v>
      </c>
      <c r="M4" s="714">
        <v>0.23880000000000001</v>
      </c>
      <c r="N4" s="711">
        <v>7.1640000000000006</v>
      </c>
      <c r="O4" s="712">
        <v>0</v>
      </c>
      <c r="P4" s="712">
        <v>0.23880000000000001</v>
      </c>
      <c r="Q4" s="1017"/>
      <c r="R4" s="1017"/>
      <c r="S4" s="1017"/>
      <c r="T4" s="1017"/>
      <c r="U4" s="1017"/>
    </row>
    <row r="5" spans="1:21" s="198" customFormat="1">
      <c r="A5" s="478"/>
      <c r="B5" s="275">
        <v>11224</v>
      </c>
      <c r="C5" s="189" t="s">
        <v>2402</v>
      </c>
      <c r="D5" s="275">
        <v>292.8</v>
      </c>
      <c r="E5" s="711">
        <v>339.64800000000002</v>
      </c>
      <c r="F5" s="712">
        <v>55.046400000000006</v>
      </c>
      <c r="G5" s="712">
        <v>11.4192</v>
      </c>
      <c r="H5" s="712">
        <v>0</v>
      </c>
      <c r="I5" s="711">
        <v>14.64</v>
      </c>
      <c r="J5" s="712">
        <v>2.0495999999999999</v>
      </c>
      <c r="K5" s="713">
        <v>52.704000000000008</v>
      </c>
      <c r="L5" s="714">
        <v>0.23424000000000003</v>
      </c>
      <c r="M5" s="714">
        <v>0.64415999999999995</v>
      </c>
      <c r="N5" s="711">
        <v>11.712</v>
      </c>
      <c r="O5" s="712">
        <v>0</v>
      </c>
      <c r="P5" s="712">
        <v>0.58560000000000001</v>
      </c>
      <c r="Q5" s="1017"/>
      <c r="R5" s="1017"/>
      <c r="S5" s="1017"/>
      <c r="T5" s="1017"/>
      <c r="U5" s="1017"/>
    </row>
    <row r="6" spans="1:21" s="198" customFormat="1">
      <c r="A6" s="478"/>
      <c r="B6" s="275">
        <v>11227</v>
      </c>
      <c r="C6" s="189" t="s">
        <v>1264</v>
      </c>
      <c r="D6" s="275">
        <v>50.4</v>
      </c>
      <c r="E6" s="711">
        <v>52.92</v>
      </c>
      <c r="F6" s="712">
        <v>11.592000000000001</v>
      </c>
      <c r="G6" s="712">
        <v>0.4032</v>
      </c>
      <c r="H6" s="712">
        <v>0</v>
      </c>
      <c r="I6" s="711">
        <v>1.5119999999999998</v>
      </c>
      <c r="J6" s="712">
        <v>0.1008</v>
      </c>
      <c r="K6" s="713">
        <v>2.52</v>
      </c>
      <c r="L6" s="714">
        <v>4.5359999999999998E-2</v>
      </c>
      <c r="M6" s="714">
        <v>5.5439999999999996E-2</v>
      </c>
      <c r="N6" s="711">
        <v>1.008</v>
      </c>
      <c r="O6" s="712">
        <v>0</v>
      </c>
      <c r="P6" s="712">
        <v>5.04E-2</v>
      </c>
      <c r="Q6" s="1017"/>
      <c r="R6" s="1017"/>
      <c r="S6" s="1017"/>
      <c r="T6" s="1017"/>
      <c r="U6" s="1017"/>
    </row>
    <row r="7" spans="1:21" s="198" customFormat="1">
      <c r="A7" s="478"/>
      <c r="B7" s="275">
        <v>11234</v>
      </c>
      <c r="C7" s="189" t="s">
        <v>1263</v>
      </c>
      <c r="D7" s="275">
        <v>13.2</v>
      </c>
      <c r="E7" s="711">
        <v>65.603999999999999</v>
      </c>
      <c r="F7" s="712">
        <v>1.254</v>
      </c>
      <c r="G7" s="712">
        <v>6.4151999999999996</v>
      </c>
      <c r="H7" s="712">
        <v>0</v>
      </c>
      <c r="I7" s="711">
        <v>0.39599999999999996</v>
      </c>
      <c r="J7" s="712">
        <v>3.9599999999999996E-2</v>
      </c>
      <c r="K7" s="713">
        <v>15.84</v>
      </c>
      <c r="L7" s="714">
        <v>2.64E-3</v>
      </c>
      <c r="M7" s="714">
        <v>6.6E-3</v>
      </c>
      <c r="N7" s="711">
        <v>0.13200000000000001</v>
      </c>
      <c r="O7" s="712">
        <v>0</v>
      </c>
      <c r="P7" s="712">
        <v>1.32E-2</v>
      </c>
      <c r="Q7" s="1017"/>
      <c r="R7" s="1017"/>
      <c r="S7" s="1017"/>
      <c r="T7" s="1017"/>
      <c r="U7" s="1017"/>
    </row>
    <row r="8" spans="1:21" s="198" customFormat="1">
      <c r="A8" s="478"/>
      <c r="B8" s="275">
        <v>11235</v>
      </c>
      <c r="C8" s="189" t="s">
        <v>1262</v>
      </c>
      <c r="D8" s="275">
        <v>16.8</v>
      </c>
      <c r="E8" s="711">
        <v>86.183999999999997</v>
      </c>
      <c r="F8" s="712">
        <v>1.1088</v>
      </c>
      <c r="G8" s="712">
        <v>8.6688000000000009</v>
      </c>
      <c r="H8" s="712">
        <v>0</v>
      </c>
      <c r="I8" s="711">
        <v>1.008</v>
      </c>
      <c r="J8" s="712">
        <v>5.04E-2</v>
      </c>
      <c r="K8" s="713">
        <v>20.16</v>
      </c>
      <c r="L8" s="714">
        <v>1.6800000000000001E-3</v>
      </c>
      <c r="M8" s="714">
        <v>8.4000000000000012E-3</v>
      </c>
      <c r="N8" s="711">
        <v>0.16800000000000001</v>
      </c>
      <c r="O8" s="712">
        <v>0</v>
      </c>
      <c r="P8" s="712">
        <v>1.6800000000000002E-2</v>
      </c>
      <c r="Q8" s="1017"/>
      <c r="R8" s="1017"/>
      <c r="S8" s="1017"/>
      <c r="T8" s="1017"/>
      <c r="U8" s="1017"/>
    </row>
    <row r="9" spans="1:21" s="198" customFormat="1">
      <c r="A9" s="478"/>
      <c r="B9" s="707">
        <v>17012</v>
      </c>
      <c r="C9" s="709" t="s">
        <v>0</v>
      </c>
      <c r="D9" s="715">
        <v>8</v>
      </c>
      <c r="E9" s="711">
        <v>0</v>
      </c>
      <c r="F9" s="712">
        <v>0</v>
      </c>
      <c r="G9" s="712">
        <v>0</v>
      </c>
      <c r="H9" s="712">
        <v>0</v>
      </c>
      <c r="I9" s="711">
        <v>1.76</v>
      </c>
      <c r="J9" s="712">
        <v>0</v>
      </c>
      <c r="K9" s="713">
        <v>0</v>
      </c>
      <c r="L9" s="714">
        <v>0</v>
      </c>
      <c r="M9" s="714">
        <v>0</v>
      </c>
      <c r="N9" s="711">
        <v>0</v>
      </c>
      <c r="O9" s="712">
        <v>0</v>
      </c>
      <c r="P9" s="712">
        <v>7.9279999999999999</v>
      </c>
      <c r="Q9" s="1017"/>
      <c r="R9" s="1017"/>
      <c r="S9" s="1017"/>
      <c r="T9" s="1017"/>
      <c r="U9" s="1017"/>
    </row>
    <row r="10" spans="1:21" s="198" customFormat="1">
      <c r="A10" s="478"/>
      <c r="B10" s="707">
        <v>6153</v>
      </c>
      <c r="C10" s="709" t="s">
        <v>16</v>
      </c>
      <c r="D10" s="715">
        <v>140</v>
      </c>
      <c r="E10" s="711">
        <v>51.8</v>
      </c>
      <c r="F10" s="712">
        <v>1.4</v>
      </c>
      <c r="G10" s="712">
        <v>0.14000000000000001</v>
      </c>
      <c r="H10" s="712">
        <v>12.32</v>
      </c>
      <c r="I10" s="711">
        <v>29.4</v>
      </c>
      <c r="J10" s="712">
        <v>0.28000000000000003</v>
      </c>
      <c r="K10" s="713">
        <v>0</v>
      </c>
      <c r="L10" s="714">
        <v>4.2000000000000003E-2</v>
      </c>
      <c r="M10" s="714">
        <v>1.4000000000000002E-2</v>
      </c>
      <c r="N10" s="711">
        <v>11.2</v>
      </c>
      <c r="O10" s="712">
        <v>2.2400000000000002</v>
      </c>
      <c r="P10" s="712">
        <v>0</v>
      </c>
      <c r="Q10" s="1017"/>
      <c r="R10" s="1017"/>
      <c r="S10" s="1017"/>
      <c r="T10" s="1017"/>
      <c r="U10" s="1017"/>
    </row>
    <row r="11" spans="1:21" s="198" customFormat="1">
      <c r="A11" s="478"/>
      <c r="B11" s="707">
        <v>6214</v>
      </c>
      <c r="C11" s="709" t="s">
        <v>2403</v>
      </c>
      <c r="D11" s="715">
        <v>70</v>
      </c>
      <c r="E11" s="711">
        <v>25.9</v>
      </c>
      <c r="F11" s="712">
        <v>0.42</v>
      </c>
      <c r="G11" s="712">
        <v>7.0000000000000007E-2</v>
      </c>
      <c r="H11" s="712">
        <v>6.3</v>
      </c>
      <c r="I11" s="711">
        <v>18.899999999999999</v>
      </c>
      <c r="J11" s="712">
        <v>0.14000000000000001</v>
      </c>
      <c r="K11" s="713">
        <v>476</v>
      </c>
      <c r="L11" s="714">
        <v>2.8000000000000004E-2</v>
      </c>
      <c r="M11" s="714">
        <v>2.8000000000000004E-2</v>
      </c>
      <c r="N11" s="711">
        <v>2.8</v>
      </c>
      <c r="O11" s="712">
        <v>1.75</v>
      </c>
      <c r="P11" s="712">
        <v>7.0000000000000007E-2</v>
      </c>
      <c r="Q11" s="1017"/>
      <c r="R11" s="1017"/>
      <c r="S11" s="1017"/>
      <c r="T11" s="1017"/>
      <c r="U11" s="1017"/>
    </row>
    <row r="12" spans="1:21" s="198" customFormat="1">
      <c r="A12" s="478"/>
      <c r="B12" s="707">
        <v>6119</v>
      </c>
      <c r="C12" s="709" t="s">
        <v>48</v>
      </c>
      <c r="D12" s="715">
        <v>35</v>
      </c>
      <c r="E12" s="711">
        <v>5.25</v>
      </c>
      <c r="F12" s="712">
        <v>0.35</v>
      </c>
      <c r="G12" s="712">
        <v>3.5000000000000003E-2</v>
      </c>
      <c r="H12" s="712">
        <v>1.1200000000000001</v>
      </c>
      <c r="I12" s="711">
        <v>13.65</v>
      </c>
      <c r="J12" s="712">
        <v>7.0000000000000007E-2</v>
      </c>
      <c r="K12" s="713">
        <v>1.4</v>
      </c>
      <c r="L12" s="714">
        <v>1.0500000000000001E-2</v>
      </c>
      <c r="M12" s="714">
        <v>1.0500000000000001E-2</v>
      </c>
      <c r="N12" s="711">
        <v>2.4500000000000002</v>
      </c>
      <c r="O12" s="712">
        <v>0.52500000000000002</v>
      </c>
      <c r="P12" s="712">
        <v>3.5000000000000003E-2</v>
      </c>
      <c r="Q12" s="1017"/>
      <c r="R12" s="1017"/>
      <c r="S12" s="1017"/>
      <c r="T12" s="1017"/>
      <c r="U12" s="1017"/>
    </row>
    <row r="13" spans="1:21" s="198" customFormat="1">
      <c r="A13" s="478"/>
      <c r="B13" s="707">
        <v>14017</v>
      </c>
      <c r="C13" s="709" t="s">
        <v>40</v>
      </c>
      <c r="D13" s="715">
        <v>30</v>
      </c>
      <c r="E13" s="711">
        <v>223.5</v>
      </c>
      <c r="F13" s="712">
        <v>0.18</v>
      </c>
      <c r="G13" s="712">
        <v>24.3</v>
      </c>
      <c r="H13" s="712">
        <v>0.06</v>
      </c>
      <c r="I13" s="711">
        <v>4.5</v>
      </c>
      <c r="J13" s="712">
        <v>0.03</v>
      </c>
      <c r="K13" s="713">
        <v>153</v>
      </c>
      <c r="L13" s="714">
        <v>3.0000000000000001E-3</v>
      </c>
      <c r="M13" s="714">
        <v>8.9999999999999993E-3</v>
      </c>
      <c r="N13" s="711">
        <v>0</v>
      </c>
      <c r="O13" s="712">
        <v>0</v>
      </c>
      <c r="P13" s="712">
        <v>0.56999999999999995</v>
      </c>
      <c r="Q13" s="1017"/>
      <c r="R13" s="1017"/>
      <c r="S13" s="1017"/>
      <c r="T13" s="1017"/>
      <c r="U13" s="1017"/>
    </row>
    <row r="14" spans="1:21" s="198" customFormat="1">
      <c r="A14" s="478"/>
      <c r="B14" s="275">
        <v>6214</v>
      </c>
      <c r="C14" s="189" t="s">
        <v>2261</v>
      </c>
      <c r="D14" s="275">
        <v>300</v>
      </c>
      <c r="E14" s="711">
        <v>111</v>
      </c>
      <c r="F14" s="712">
        <v>1.8</v>
      </c>
      <c r="G14" s="712">
        <v>0.3</v>
      </c>
      <c r="H14" s="712">
        <v>27</v>
      </c>
      <c r="I14" s="711">
        <v>81</v>
      </c>
      <c r="J14" s="712">
        <v>0.6</v>
      </c>
      <c r="K14" s="713">
        <v>2040</v>
      </c>
      <c r="L14" s="714">
        <v>0.12</v>
      </c>
      <c r="M14" s="714">
        <v>0.12</v>
      </c>
      <c r="N14" s="711">
        <v>12</v>
      </c>
      <c r="O14" s="712">
        <v>7.5</v>
      </c>
      <c r="P14" s="712">
        <v>0.3</v>
      </c>
      <c r="Q14" s="1017"/>
      <c r="R14" s="1017"/>
      <c r="S14" s="1017"/>
      <c r="T14" s="1017"/>
      <c r="U14" s="1017"/>
    </row>
    <row r="15" spans="1:21" s="198" customFormat="1">
      <c r="A15" s="478"/>
      <c r="B15" s="275">
        <v>14017</v>
      </c>
      <c r="C15" s="189" t="s">
        <v>1261</v>
      </c>
      <c r="D15" s="275">
        <v>30</v>
      </c>
      <c r="E15" s="711">
        <v>223.5</v>
      </c>
      <c r="F15" s="712">
        <v>0.18</v>
      </c>
      <c r="G15" s="712">
        <v>24.3</v>
      </c>
      <c r="H15" s="712">
        <v>0.06</v>
      </c>
      <c r="I15" s="711">
        <v>4.5</v>
      </c>
      <c r="J15" s="712">
        <v>0.03</v>
      </c>
      <c r="K15" s="713">
        <v>153</v>
      </c>
      <c r="L15" s="714">
        <v>3.0000000000000001E-3</v>
      </c>
      <c r="M15" s="714">
        <v>8.9999999999999993E-3</v>
      </c>
      <c r="N15" s="711">
        <v>0</v>
      </c>
      <c r="O15" s="712">
        <v>0</v>
      </c>
      <c r="P15" s="712">
        <v>0.56999999999999995</v>
      </c>
      <c r="Q15" s="1017"/>
      <c r="R15" s="1017"/>
      <c r="S15" s="1017"/>
      <c r="T15" s="1017"/>
      <c r="U15" s="1017"/>
    </row>
    <row r="16" spans="1:21" s="198" customFormat="1">
      <c r="A16" s="478"/>
      <c r="B16" s="275">
        <v>3003</v>
      </c>
      <c r="C16" s="189" t="s">
        <v>1260</v>
      </c>
      <c r="D16" s="275">
        <v>12</v>
      </c>
      <c r="E16" s="711">
        <v>46.08</v>
      </c>
      <c r="F16" s="712">
        <v>0</v>
      </c>
      <c r="G16" s="712">
        <v>0</v>
      </c>
      <c r="H16" s="712">
        <v>11.904000000000002</v>
      </c>
      <c r="I16" s="711">
        <v>0.12</v>
      </c>
      <c r="J16" s="712">
        <v>0</v>
      </c>
      <c r="K16" s="713">
        <v>0</v>
      </c>
      <c r="L16" s="714">
        <v>0</v>
      </c>
      <c r="M16" s="714">
        <v>0</v>
      </c>
      <c r="N16" s="711">
        <v>0</v>
      </c>
      <c r="O16" s="712">
        <v>0</v>
      </c>
      <c r="P16" s="712">
        <v>0</v>
      </c>
      <c r="Q16" s="1017"/>
      <c r="R16" s="1017"/>
      <c r="S16" s="1017"/>
      <c r="T16" s="1017"/>
      <c r="U16" s="1017"/>
    </row>
    <row r="17" spans="1:21" s="198" customFormat="1">
      <c r="A17" s="478"/>
      <c r="B17" s="707">
        <v>6263</v>
      </c>
      <c r="C17" s="709" t="s">
        <v>145</v>
      </c>
      <c r="D17" s="715">
        <v>300</v>
      </c>
      <c r="E17" s="711">
        <v>99</v>
      </c>
      <c r="F17" s="712">
        <v>12.9</v>
      </c>
      <c r="G17" s="712">
        <v>1.5</v>
      </c>
      <c r="H17" s="712">
        <v>15.6</v>
      </c>
      <c r="I17" s="711">
        <v>114</v>
      </c>
      <c r="J17" s="712">
        <v>3</v>
      </c>
      <c r="K17" s="713">
        <v>201</v>
      </c>
      <c r="L17" s="714">
        <v>0.4200000000000001</v>
      </c>
      <c r="M17" s="714">
        <v>0.6</v>
      </c>
      <c r="N17" s="711">
        <v>360</v>
      </c>
      <c r="O17" s="712">
        <v>13.2</v>
      </c>
      <c r="P17" s="712">
        <v>0.3</v>
      </c>
      <c r="Q17" s="1017"/>
      <c r="R17" s="1017"/>
      <c r="S17" s="1017"/>
      <c r="T17" s="1017"/>
      <c r="U17" s="1017"/>
    </row>
    <row r="18" spans="1:21" s="198" customFormat="1">
      <c r="A18" s="478"/>
      <c r="B18" s="707">
        <v>6183</v>
      </c>
      <c r="C18" s="709" t="s">
        <v>1977</v>
      </c>
      <c r="D18" s="715">
        <v>300</v>
      </c>
      <c r="E18" s="711">
        <v>87</v>
      </c>
      <c r="F18" s="712">
        <v>3.3</v>
      </c>
      <c r="G18" s="712">
        <v>0.3</v>
      </c>
      <c r="H18" s="712">
        <v>21.6</v>
      </c>
      <c r="I18" s="711">
        <v>36</v>
      </c>
      <c r="J18" s="712">
        <v>1.2</v>
      </c>
      <c r="K18" s="713">
        <v>240</v>
      </c>
      <c r="L18" s="714">
        <v>0.21000000000000005</v>
      </c>
      <c r="M18" s="714">
        <v>0.15</v>
      </c>
      <c r="N18" s="711">
        <v>96</v>
      </c>
      <c r="O18" s="712">
        <v>4.2</v>
      </c>
      <c r="P18" s="712">
        <v>0</v>
      </c>
      <c r="Q18" s="1017"/>
      <c r="R18" s="1017"/>
      <c r="S18" s="1017"/>
      <c r="T18" s="1017"/>
      <c r="U18" s="1017"/>
    </row>
    <row r="19" spans="1:21" s="198" customFormat="1">
      <c r="A19" s="478"/>
      <c r="B19" s="708">
        <v>17063</v>
      </c>
      <c r="C19" s="674" t="s">
        <v>2404</v>
      </c>
      <c r="D19" s="281">
        <v>0.01</v>
      </c>
      <c r="E19" s="681">
        <v>3.6400000000000002E-2</v>
      </c>
      <c r="F19" s="682">
        <v>1.1000000000000001E-3</v>
      </c>
      <c r="G19" s="682">
        <v>5.9999999999999995E-4</v>
      </c>
      <c r="H19" s="682">
        <v>6.6599999999999993E-3</v>
      </c>
      <c r="I19" s="681">
        <v>4.0999999999999995E-2</v>
      </c>
      <c r="J19" s="682">
        <v>2E-3</v>
      </c>
      <c r="K19" s="683">
        <v>1.5E-3</v>
      </c>
      <c r="L19" s="684">
        <v>1.0000000000000001E-5</v>
      </c>
      <c r="M19" s="684">
        <v>2.3999999999999997E-5</v>
      </c>
      <c r="N19" s="681">
        <v>0</v>
      </c>
      <c r="O19" s="682">
        <v>0</v>
      </c>
      <c r="P19" s="682">
        <v>2.0000000000000002E-5</v>
      </c>
      <c r="Q19" s="1018"/>
      <c r="R19" s="1018"/>
      <c r="S19" s="1018"/>
      <c r="T19" s="1018"/>
      <c r="U19" s="1018"/>
    </row>
    <row r="20" spans="1:21" s="198" customFormat="1">
      <c r="A20" s="478"/>
      <c r="B20" s="452"/>
      <c r="C20" s="660" t="s">
        <v>12</v>
      </c>
      <c r="D20" s="376">
        <v>1964.2099999999998</v>
      </c>
      <c r="E20" s="676">
        <v>1943.7184</v>
      </c>
      <c r="F20" s="677">
        <v>165.04470000000006</v>
      </c>
      <c r="G20" s="677">
        <v>100.0052</v>
      </c>
      <c r="H20" s="677">
        <v>95.970659999999995</v>
      </c>
      <c r="I20" s="676">
        <v>343.69900000000001</v>
      </c>
      <c r="J20" s="677">
        <v>8.7060000000000013</v>
      </c>
      <c r="K20" s="678">
        <v>3449.7774999999997</v>
      </c>
      <c r="L20" s="679">
        <v>1.3623500000000002</v>
      </c>
      <c r="M20" s="679">
        <v>2.0338439999999993</v>
      </c>
      <c r="N20" s="676">
        <v>507.178</v>
      </c>
      <c r="O20" s="677">
        <v>29.414999999999999</v>
      </c>
      <c r="P20" s="677">
        <v>10.932220000000001</v>
      </c>
      <c r="Q20" s="376"/>
      <c r="R20" s="376"/>
      <c r="S20" s="376"/>
      <c r="T20" s="376"/>
      <c r="U20" s="376"/>
    </row>
    <row r="21" spans="1:21" s="198" customFormat="1">
      <c r="A21" s="478"/>
      <c r="D21" s="706"/>
      <c r="E21" s="706"/>
      <c r="F21" s="706"/>
      <c r="G21" s="706"/>
    </row>
    <row r="22" spans="1:21">
      <c r="C22" s="10"/>
      <c r="D22" s="17"/>
      <c r="E22" s="18"/>
      <c r="F22" s="17"/>
      <c r="G22" s="18"/>
      <c r="H22" s="11"/>
      <c r="I22" s="12"/>
      <c r="J22" s="12"/>
      <c r="K22" s="12"/>
      <c r="L22" s="12"/>
      <c r="M22" s="12"/>
      <c r="N22" s="12"/>
      <c r="O22" s="12"/>
      <c r="P22" s="12"/>
    </row>
    <row r="23" spans="1:21">
      <c r="C23" s="10"/>
      <c r="D23" s="1"/>
      <c r="E23" s="12"/>
      <c r="F23" s="12"/>
      <c r="G23" s="12"/>
      <c r="H23" s="12"/>
      <c r="I23" s="1"/>
      <c r="J23" s="12"/>
      <c r="K23" s="12"/>
      <c r="L23" s="12"/>
      <c r="M23" s="12"/>
      <c r="N23" s="12"/>
      <c r="O23" s="12"/>
      <c r="P23" s="12"/>
    </row>
    <row r="24" spans="1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21">
      <c r="C26" s="10"/>
      <c r="D26" s="1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21">
      <c r="C27" s="10"/>
      <c r="D27" s="1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1:21">
      <c r="C28" s="10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21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</sheetData>
  <mergeCells count="1">
    <mergeCell ref="Q3:U19"/>
  </mergeCells>
  <phoneticPr fontId="1"/>
  <pageMargins left="0.7" right="0.7" top="0.75" bottom="0.75" header="0.3" footer="0.3"/>
  <pageSetup paperSize="9" scale="77" orientation="landscape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1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1269</v>
      </c>
    </row>
    <row r="2" spans="2:21" ht="27" customHeight="1">
      <c r="B2" s="19" t="s">
        <v>922</v>
      </c>
      <c r="C2" s="19" t="s">
        <v>923</v>
      </c>
      <c r="D2" s="20" t="s">
        <v>1235</v>
      </c>
      <c r="E2" s="20" t="s">
        <v>924</v>
      </c>
      <c r="F2" s="20" t="s">
        <v>1234</v>
      </c>
      <c r="G2" s="20" t="s">
        <v>1233</v>
      </c>
      <c r="H2" s="20" t="s">
        <v>1232</v>
      </c>
      <c r="I2" s="20" t="s">
        <v>925</v>
      </c>
      <c r="J2" s="20" t="s">
        <v>926</v>
      </c>
      <c r="K2" s="20" t="s">
        <v>927</v>
      </c>
      <c r="L2" s="20" t="s">
        <v>1231</v>
      </c>
      <c r="M2" s="20" t="s">
        <v>1230</v>
      </c>
      <c r="N2" s="20" t="s">
        <v>928</v>
      </c>
      <c r="O2" s="20" t="s">
        <v>1229</v>
      </c>
      <c r="P2" s="20" t="s">
        <v>1228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7">
        <v>11221</v>
      </c>
      <c r="C3" s="189" t="s">
        <v>2405</v>
      </c>
      <c r="D3" s="197">
        <v>250</v>
      </c>
      <c r="E3" s="152">
        <v>500</v>
      </c>
      <c r="F3" s="151">
        <v>40.5</v>
      </c>
      <c r="G3" s="151">
        <v>35</v>
      </c>
      <c r="H3" s="151">
        <v>0</v>
      </c>
      <c r="I3" s="152">
        <v>12.5</v>
      </c>
      <c r="J3" s="151">
        <v>1</v>
      </c>
      <c r="K3" s="154">
        <v>97.5</v>
      </c>
      <c r="L3" s="153">
        <v>0.17499999999999999</v>
      </c>
      <c r="M3" s="153">
        <v>0.45</v>
      </c>
      <c r="N3" s="152">
        <v>7.5</v>
      </c>
      <c r="O3" s="151">
        <v>0</v>
      </c>
      <c r="P3" s="151">
        <v>0.25</v>
      </c>
      <c r="Q3" s="938"/>
      <c r="R3" s="938"/>
      <c r="S3" s="938"/>
      <c r="T3" s="938"/>
      <c r="U3" s="938"/>
    </row>
    <row r="4" spans="2:21">
      <c r="B4" s="27">
        <v>17012</v>
      </c>
      <c r="C4" s="274" t="s">
        <v>1237</v>
      </c>
      <c r="D4" s="27">
        <v>2.5</v>
      </c>
      <c r="E4" s="152">
        <v>0</v>
      </c>
      <c r="F4" s="151">
        <v>0</v>
      </c>
      <c r="G4" s="151">
        <v>0</v>
      </c>
      <c r="H4" s="151">
        <v>0</v>
      </c>
      <c r="I4" s="152">
        <v>0.55000000000000004</v>
      </c>
      <c r="J4" s="151">
        <v>0</v>
      </c>
      <c r="K4" s="154">
        <v>0</v>
      </c>
      <c r="L4" s="153">
        <v>0</v>
      </c>
      <c r="M4" s="153">
        <v>0</v>
      </c>
      <c r="N4" s="152">
        <v>0</v>
      </c>
      <c r="O4" s="151">
        <v>0</v>
      </c>
      <c r="P4" s="151">
        <v>2.4775</v>
      </c>
      <c r="Q4" s="938"/>
      <c r="R4" s="938"/>
      <c r="S4" s="938"/>
      <c r="T4" s="938"/>
      <c r="U4" s="938"/>
    </row>
    <row r="5" spans="2:21">
      <c r="B5" s="716">
        <v>17063</v>
      </c>
      <c r="C5" s="709" t="s">
        <v>2404</v>
      </c>
      <c r="D5" s="27">
        <v>0.01</v>
      </c>
      <c r="E5" s="152">
        <v>3.6400000000000002E-2</v>
      </c>
      <c r="F5" s="151">
        <v>1.1000000000000001E-3</v>
      </c>
      <c r="G5" s="151">
        <v>5.9999999999999995E-4</v>
      </c>
      <c r="H5" s="151">
        <v>6.6599999999999993E-3</v>
      </c>
      <c r="I5" s="152">
        <v>4.0999999999999995E-2</v>
      </c>
      <c r="J5" s="151">
        <v>2E-3</v>
      </c>
      <c r="K5" s="154">
        <v>1.5E-3</v>
      </c>
      <c r="L5" s="153">
        <v>1.0000000000000001E-5</v>
      </c>
      <c r="M5" s="153">
        <v>2.3999999999999997E-5</v>
      </c>
      <c r="N5" s="152">
        <v>0</v>
      </c>
      <c r="O5" s="151">
        <v>0</v>
      </c>
      <c r="P5" s="151">
        <v>2.0000000000000002E-5</v>
      </c>
      <c r="Q5" s="938"/>
      <c r="R5" s="938"/>
      <c r="S5" s="938"/>
      <c r="T5" s="938"/>
      <c r="U5" s="938"/>
    </row>
    <row r="6" spans="2:21">
      <c r="B6" s="27">
        <v>14006</v>
      </c>
      <c r="C6" s="189" t="s">
        <v>1239</v>
      </c>
      <c r="D6" s="27">
        <v>10</v>
      </c>
      <c r="E6" s="152">
        <v>92.1</v>
      </c>
      <c r="F6" s="151">
        <v>0</v>
      </c>
      <c r="G6" s="151">
        <v>10</v>
      </c>
      <c r="H6" s="151">
        <v>0</v>
      </c>
      <c r="I6" s="152">
        <v>0</v>
      </c>
      <c r="J6" s="151">
        <v>0</v>
      </c>
      <c r="K6" s="154">
        <v>0</v>
      </c>
      <c r="L6" s="153">
        <v>0</v>
      </c>
      <c r="M6" s="153">
        <v>0</v>
      </c>
      <c r="N6" s="152">
        <v>0</v>
      </c>
      <c r="O6" s="151">
        <v>0</v>
      </c>
      <c r="P6" s="151">
        <v>0</v>
      </c>
      <c r="Q6" s="938"/>
      <c r="R6" s="938"/>
      <c r="S6" s="938"/>
      <c r="T6" s="938"/>
      <c r="U6" s="938"/>
    </row>
    <row r="7" spans="2:21">
      <c r="B7" s="27">
        <v>6214</v>
      </c>
      <c r="C7" s="189" t="s">
        <v>2406</v>
      </c>
      <c r="D7" s="27">
        <v>50</v>
      </c>
      <c r="E7" s="152">
        <v>18.5</v>
      </c>
      <c r="F7" s="151">
        <v>0.3</v>
      </c>
      <c r="G7" s="151">
        <v>0.05</v>
      </c>
      <c r="H7" s="151">
        <v>4.5</v>
      </c>
      <c r="I7" s="152">
        <v>13.5</v>
      </c>
      <c r="J7" s="151">
        <v>0.1</v>
      </c>
      <c r="K7" s="154">
        <v>340</v>
      </c>
      <c r="L7" s="153">
        <v>0.02</v>
      </c>
      <c r="M7" s="153">
        <v>0.02</v>
      </c>
      <c r="N7" s="152">
        <v>2</v>
      </c>
      <c r="O7" s="151">
        <v>1.25</v>
      </c>
      <c r="P7" s="151">
        <v>0.05</v>
      </c>
      <c r="Q7" s="938"/>
      <c r="R7" s="938"/>
      <c r="S7" s="938"/>
      <c r="T7" s="938"/>
      <c r="U7" s="938"/>
    </row>
    <row r="8" spans="2:21">
      <c r="B8" s="27">
        <v>14017</v>
      </c>
      <c r="C8" s="189" t="s">
        <v>1268</v>
      </c>
      <c r="D8" s="27">
        <v>5</v>
      </c>
      <c r="E8" s="152">
        <v>37.25</v>
      </c>
      <c r="F8" s="151">
        <v>0.03</v>
      </c>
      <c r="G8" s="151">
        <v>4.05</v>
      </c>
      <c r="H8" s="151">
        <v>0.01</v>
      </c>
      <c r="I8" s="152">
        <v>0.75</v>
      </c>
      <c r="J8" s="151">
        <v>5.0000000000000001E-3</v>
      </c>
      <c r="K8" s="154">
        <v>25.5</v>
      </c>
      <c r="L8" s="153">
        <v>5.0000000000000001E-4</v>
      </c>
      <c r="M8" s="153">
        <v>1.5E-3</v>
      </c>
      <c r="N8" s="152">
        <v>0</v>
      </c>
      <c r="O8" s="151">
        <v>0</v>
      </c>
      <c r="P8" s="151">
        <v>9.5000000000000001E-2</v>
      </c>
      <c r="Q8" s="938"/>
      <c r="R8" s="938"/>
      <c r="S8" s="938"/>
      <c r="T8" s="938"/>
      <c r="U8" s="938"/>
    </row>
    <row r="9" spans="2:21">
      <c r="B9" s="27">
        <v>3003</v>
      </c>
      <c r="C9" s="189" t="s">
        <v>1267</v>
      </c>
      <c r="D9" s="27">
        <v>2</v>
      </c>
      <c r="E9" s="152">
        <v>7.68</v>
      </c>
      <c r="F9" s="151">
        <v>0</v>
      </c>
      <c r="G9" s="151">
        <v>0</v>
      </c>
      <c r="H9" s="151">
        <v>1.984</v>
      </c>
      <c r="I9" s="152">
        <v>0.02</v>
      </c>
      <c r="J9" s="151">
        <v>0</v>
      </c>
      <c r="K9" s="154">
        <v>0</v>
      </c>
      <c r="L9" s="153">
        <v>0</v>
      </c>
      <c r="M9" s="153">
        <v>0</v>
      </c>
      <c r="N9" s="152">
        <v>0</v>
      </c>
      <c r="O9" s="151">
        <v>0</v>
      </c>
      <c r="P9" s="151">
        <v>0</v>
      </c>
      <c r="Q9" s="938"/>
      <c r="R9" s="938"/>
      <c r="S9" s="938"/>
      <c r="T9" s="938"/>
      <c r="U9" s="938"/>
    </row>
    <row r="10" spans="2:21">
      <c r="B10" s="27">
        <v>6263</v>
      </c>
      <c r="C10" s="189" t="s">
        <v>1266</v>
      </c>
      <c r="D10" s="27">
        <v>50</v>
      </c>
      <c r="E10" s="152">
        <v>16.5</v>
      </c>
      <c r="F10" s="151">
        <v>2.15</v>
      </c>
      <c r="G10" s="151">
        <v>0.25</v>
      </c>
      <c r="H10" s="151">
        <v>2.6</v>
      </c>
      <c r="I10" s="152">
        <v>19</v>
      </c>
      <c r="J10" s="151">
        <v>0.5</v>
      </c>
      <c r="K10" s="154">
        <v>33.5</v>
      </c>
      <c r="L10" s="153">
        <v>7.0000000000000007E-2</v>
      </c>
      <c r="M10" s="153">
        <v>0.1</v>
      </c>
      <c r="N10" s="152">
        <v>60</v>
      </c>
      <c r="O10" s="151">
        <v>2.2000000000000002</v>
      </c>
      <c r="P10" s="151">
        <v>0.05</v>
      </c>
      <c r="Q10" s="938"/>
      <c r="R10" s="938"/>
      <c r="S10" s="938"/>
      <c r="T10" s="938"/>
      <c r="U10" s="938"/>
    </row>
    <row r="11" spans="2:21">
      <c r="B11" s="40">
        <v>6183</v>
      </c>
      <c r="C11" s="282" t="s">
        <v>1771</v>
      </c>
      <c r="D11" s="40">
        <v>50</v>
      </c>
      <c r="E11" s="156">
        <v>14.5</v>
      </c>
      <c r="F11" s="155">
        <v>0.55000000000000004</v>
      </c>
      <c r="G11" s="155">
        <v>0.05</v>
      </c>
      <c r="H11" s="155">
        <v>3.6</v>
      </c>
      <c r="I11" s="156">
        <v>6</v>
      </c>
      <c r="J11" s="155">
        <v>0.2</v>
      </c>
      <c r="K11" s="158">
        <v>40</v>
      </c>
      <c r="L11" s="157">
        <v>3.5000000000000003E-2</v>
      </c>
      <c r="M11" s="157">
        <v>2.5000000000000001E-2</v>
      </c>
      <c r="N11" s="156">
        <v>16</v>
      </c>
      <c r="O11" s="155">
        <v>0.7</v>
      </c>
      <c r="P11" s="155">
        <v>0</v>
      </c>
      <c r="Q11" s="947"/>
      <c r="R11" s="947"/>
      <c r="S11" s="947"/>
      <c r="T11" s="947"/>
      <c r="U11" s="947"/>
    </row>
    <row r="12" spans="2:21">
      <c r="B12" s="170"/>
      <c r="C12" s="660" t="s">
        <v>64</v>
      </c>
      <c r="D12" s="10">
        <v>419.51</v>
      </c>
      <c r="E12" s="210">
        <v>686.56639999999993</v>
      </c>
      <c r="F12" s="209">
        <v>43.531099999999995</v>
      </c>
      <c r="G12" s="209">
        <v>49.40059999999999</v>
      </c>
      <c r="H12" s="209">
        <v>12.700659999999999</v>
      </c>
      <c r="I12" s="210">
        <v>52.361000000000004</v>
      </c>
      <c r="J12" s="209">
        <v>1.8069999999999999</v>
      </c>
      <c r="K12" s="212">
        <v>536.50149999999996</v>
      </c>
      <c r="L12" s="211">
        <v>0.30051000000000005</v>
      </c>
      <c r="M12" s="211">
        <v>0.59652400000000005</v>
      </c>
      <c r="N12" s="210">
        <v>85.5</v>
      </c>
      <c r="O12" s="209">
        <v>4.1500000000000004</v>
      </c>
      <c r="P12" s="209">
        <v>2.92252</v>
      </c>
      <c r="Q12" s="10">
        <v>0</v>
      </c>
      <c r="R12" s="10">
        <v>7</v>
      </c>
      <c r="S12" s="10">
        <v>2</v>
      </c>
      <c r="T12" s="10">
        <v>0</v>
      </c>
      <c r="U12" s="10">
        <v>0</v>
      </c>
    </row>
    <row r="13" spans="2:21">
      <c r="D13" s="14"/>
      <c r="E13" s="14"/>
      <c r="F13" s="14"/>
      <c r="G13" s="14"/>
    </row>
    <row r="14" spans="2:21">
      <c r="C14" s="10"/>
      <c r="D14" s="17"/>
      <c r="E14" s="18"/>
      <c r="F14" s="17"/>
      <c r="G14" s="18"/>
      <c r="H14" s="11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3:16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</sheetData>
  <mergeCells count="1">
    <mergeCell ref="Q3:U11"/>
  </mergeCells>
  <phoneticPr fontId="1"/>
  <pageMargins left="0.7" right="0.7" top="0.75" bottom="0.75" header="0.3" footer="0.3"/>
  <pageSetup paperSize="9"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"/>
  <sheetViews>
    <sheetView zoomScaleNormal="100" workbookViewId="0"/>
  </sheetViews>
  <sheetFormatPr defaultRowHeight="13.5"/>
  <cols>
    <col min="1" max="1" width="4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2:21">
      <c r="B1" t="s">
        <v>229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1083</v>
      </c>
      <c r="C3" s="29" t="s">
        <v>39</v>
      </c>
      <c r="D3" s="10">
        <v>85</v>
      </c>
      <c r="E3" s="248">
        <v>302.60000000000002</v>
      </c>
      <c r="F3" s="249">
        <v>5.1849999999999996</v>
      </c>
      <c r="G3" s="249">
        <v>0.76500000000000001</v>
      </c>
      <c r="H3" s="249">
        <v>65.534999999999997</v>
      </c>
      <c r="I3" s="250">
        <v>4.25</v>
      </c>
      <c r="J3" s="251">
        <v>0.68</v>
      </c>
      <c r="K3" s="252">
        <v>0</v>
      </c>
      <c r="L3" s="253">
        <v>6.8000000000000005E-2</v>
      </c>
      <c r="M3" s="254">
        <v>1.7000000000000001E-2</v>
      </c>
      <c r="N3" s="252">
        <v>0</v>
      </c>
      <c r="O3" s="255">
        <v>0.42499999999999999</v>
      </c>
      <c r="P3" s="255">
        <v>0</v>
      </c>
      <c r="Q3" s="935"/>
      <c r="R3" s="935"/>
      <c r="S3" s="935"/>
      <c r="T3" s="935"/>
      <c r="U3" s="935"/>
    </row>
    <row r="4" spans="2:21">
      <c r="B4" s="10">
        <v>16001</v>
      </c>
      <c r="C4" s="29" t="s">
        <v>78</v>
      </c>
      <c r="D4" s="10">
        <v>7.5</v>
      </c>
      <c r="E4" s="248">
        <v>8.1750000000000007</v>
      </c>
      <c r="F4" s="249">
        <v>0.03</v>
      </c>
      <c r="G4" s="249">
        <v>0</v>
      </c>
      <c r="H4" s="249">
        <v>0.36749999999999999</v>
      </c>
      <c r="I4" s="250">
        <v>0.22500000000000001</v>
      </c>
      <c r="J4" s="251">
        <v>0</v>
      </c>
      <c r="K4" s="252">
        <v>0</v>
      </c>
      <c r="L4" s="253">
        <v>0</v>
      </c>
      <c r="M4" s="254">
        <v>0</v>
      </c>
      <c r="N4" s="252">
        <v>0</v>
      </c>
      <c r="O4" s="255">
        <v>0</v>
      </c>
      <c r="P4" s="255">
        <v>0</v>
      </c>
      <c r="Q4" s="936"/>
      <c r="R4" s="936"/>
      <c r="S4" s="936"/>
      <c r="T4" s="936"/>
      <c r="U4" s="936"/>
    </row>
    <row r="5" spans="2:21">
      <c r="B5" s="10">
        <v>17012</v>
      </c>
      <c r="C5" s="29" t="s">
        <v>0</v>
      </c>
      <c r="D5" s="10">
        <v>1.25</v>
      </c>
      <c r="E5" s="248">
        <v>0</v>
      </c>
      <c r="F5" s="249">
        <v>0</v>
      </c>
      <c r="G5" s="249">
        <v>0</v>
      </c>
      <c r="H5" s="249">
        <v>0</v>
      </c>
      <c r="I5" s="250">
        <v>0.27500000000000002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1.23875</v>
      </c>
      <c r="Q5" s="936"/>
      <c r="R5" s="936"/>
      <c r="S5" s="936"/>
      <c r="T5" s="936"/>
      <c r="U5" s="936"/>
    </row>
    <row r="6" spans="2:21">
      <c r="B6" s="10">
        <v>5010</v>
      </c>
      <c r="C6" s="29" t="s">
        <v>228</v>
      </c>
      <c r="D6" s="10">
        <v>25</v>
      </c>
      <c r="E6" s="248">
        <v>41</v>
      </c>
      <c r="F6" s="249">
        <v>0.7</v>
      </c>
      <c r="G6" s="249">
        <v>0.125</v>
      </c>
      <c r="H6" s="249">
        <v>9.2249999999999996</v>
      </c>
      <c r="I6" s="250">
        <v>5.75</v>
      </c>
      <c r="J6" s="251">
        <v>0.2</v>
      </c>
      <c r="K6" s="252">
        <v>0.75</v>
      </c>
      <c r="L6" s="253">
        <v>5.2499999999999998E-2</v>
      </c>
      <c r="M6" s="254">
        <v>1.7500000000000002E-2</v>
      </c>
      <c r="N6" s="252">
        <v>8.25</v>
      </c>
      <c r="O6" s="255">
        <v>1.05</v>
      </c>
      <c r="P6" s="255">
        <v>0</v>
      </c>
      <c r="Q6" s="936"/>
      <c r="R6" s="936"/>
      <c r="S6" s="936"/>
      <c r="T6" s="936"/>
      <c r="U6" s="936"/>
    </row>
    <row r="7" spans="2:21">
      <c r="B7" s="10">
        <v>5018</v>
      </c>
      <c r="C7" s="29" t="s">
        <v>142</v>
      </c>
      <c r="D7" s="10">
        <v>0.5</v>
      </c>
      <c r="E7" s="248">
        <v>2.9950000000000001</v>
      </c>
      <c r="F7" s="249">
        <v>0.10150000000000001</v>
      </c>
      <c r="G7" s="249">
        <v>0.27100000000000002</v>
      </c>
      <c r="H7" s="249">
        <v>9.2499999999999999E-2</v>
      </c>
      <c r="I7" s="250">
        <v>6</v>
      </c>
      <c r="J7" s="251">
        <v>4.9500000000000002E-2</v>
      </c>
      <c r="K7" s="252">
        <v>5.0000000000000001E-3</v>
      </c>
      <c r="L7" s="253">
        <v>2.4499999999999999E-3</v>
      </c>
      <c r="M7" s="254">
        <v>1.15E-3</v>
      </c>
      <c r="N7" s="252">
        <v>0</v>
      </c>
      <c r="O7" s="255">
        <v>6.3E-2</v>
      </c>
      <c r="P7" s="255">
        <v>0</v>
      </c>
      <c r="Q7" s="936"/>
      <c r="R7" s="936"/>
      <c r="S7" s="936"/>
      <c r="T7" s="936"/>
      <c r="U7" s="936"/>
    </row>
    <row r="8" spans="2:21">
      <c r="B8" s="28"/>
      <c r="C8" s="28" t="s">
        <v>227</v>
      </c>
      <c r="D8" s="256">
        <v>119.25</v>
      </c>
      <c r="E8" s="257">
        <v>354.77000000000004</v>
      </c>
      <c r="F8" s="258">
        <v>6.0164999999999997</v>
      </c>
      <c r="G8" s="258">
        <v>1.161</v>
      </c>
      <c r="H8" s="258">
        <v>75.22</v>
      </c>
      <c r="I8" s="259">
        <v>16.5</v>
      </c>
      <c r="J8" s="258">
        <v>0.9295000000000001</v>
      </c>
      <c r="K8" s="260">
        <v>0.755</v>
      </c>
      <c r="L8" s="261">
        <v>0.12294999999999999</v>
      </c>
      <c r="M8" s="262">
        <v>3.5650000000000001E-2</v>
      </c>
      <c r="N8" s="260">
        <v>8.25</v>
      </c>
      <c r="O8" s="263">
        <v>1.538</v>
      </c>
      <c r="P8" s="263">
        <v>1.23875</v>
      </c>
      <c r="Q8" s="28">
        <v>1.5</v>
      </c>
      <c r="R8" s="28">
        <v>0</v>
      </c>
      <c r="S8" s="28">
        <v>0</v>
      </c>
      <c r="T8" s="28">
        <v>0</v>
      </c>
      <c r="U8" s="28">
        <v>0</v>
      </c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3.5" style="89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8" t="s">
        <v>913</v>
      </c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89">
        <v>11129</v>
      </c>
      <c r="C3" s="89" t="s">
        <v>77</v>
      </c>
      <c r="D3" s="89">
        <v>5</v>
      </c>
      <c r="E3" s="139">
        <v>19.3</v>
      </c>
      <c r="F3" s="91">
        <v>0.71</v>
      </c>
      <c r="G3" s="91">
        <v>1.73</v>
      </c>
      <c r="H3" s="91">
        <v>5.0000000000000001E-3</v>
      </c>
      <c r="I3" s="92">
        <v>0.15</v>
      </c>
      <c r="J3" s="91">
        <v>0.03</v>
      </c>
      <c r="K3" s="139">
        <v>0.5</v>
      </c>
      <c r="L3" s="93">
        <v>2.7000000000000003E-2</v>
      </c>
      <c r="M3" s="93">
        <v>6.5000000000000006E-3</v>
      </c>
      <c r="N3" s="139">
        <v>0.1</v>
      </c>
      <c r="O3" s="91">
        <v>0</v>
      </c>
      <c r="P3" s="91">
        <v>5.0000000000000001E-3</v>
      </c>
      <c r="Q3" s="948"/>
      <c r="R3" s="948"/>
      <c r="S3" s="948"/>
      <c r="T3" s="948"/>
      <c r="U3" s="948"/>
    </row>
    <row r="4" spans="1:21">
      <c r="B4" s="89">
        <v>6134</v>
      </c>
      <c r="C4" s="89" t="s">
        <v>2223</v>
      </c>
      <c r="D4" s="89">
        <v>10</v>
      </c>
      <c r="E4" s="139">
        <v>1.8</v>
      </c>
      <c r="F4" s="91">
        <v>0.04</v>
      </c>
      <c r="G4" s="91">
        <v>0.01</v>
      </c>
      <c r="H4" s="91">
        <v>0.41</v>
      </c>
      <c r="I4" s="92">
        <v>2.2999999999999998</v>
      </c>
      <c r="J4" s="91">
        <v>0.02</v>
      </c>
      <c r="K4" s="139">
        <v>0</v>
      </c>
      <c r="L4" s="93">
        <v>2E-3</v>
      </c>
      <c r="M4" s="93">
        <v>1E-3</v>
      </c>
      <c r="N4" s="139">
        <v>1.1000000000000001</v>
      </c>
      <c r="O4" s="91">
        <v>0.13</v>
      </c>
      <c r="P4" s="91">
        <v>0</v>
      </c>
      <c r="Q4" s="945"/>
      <c r="R4" s="945"/>
      <c r="S4" s="945"/>
      <c r="T4" s="945"/>
      <c r="U4" s="945"/>
    </row>
    <row r="5" spans="1:21">
      <c r="B5" s="89">
        <v>6214</v>
      </c>
      <c r="C5" s="89" t="s">
        <v>2225</v>
      </c>
      <c r="D5" s="89">
        <v>5</v>
      </c>
      <c r="E5" s="139">
        <v>1.85</v>
      </c>
      <c r="F5" s="91">
        <v>0.03</v>
      </c>
      <c r="G5" s="91">
        <v>5.0000000000000001E-3</v>
      </c>
      <c r="H5" s="91">
        <v>0.45</v>
      </c>
      <c r="I5" s="92">
        <v>1.35</v>
      </c>
      <c r="J5" s="91">
        <v>0.01</v>
      </c>
      <c r="K5" s="139">
        <v>34</v>
      </c>
      <c r="L5" s="93">
        <v>2E-3</v>
      </c>
      <c r="M5" s="93">
        <v>2E-3</v>
      </c>
      <c r="N5" s="139">
        <v>0.2</v>
      </c>
      <c r="O5" s="91">
        <v>0.125</v>
      </c>
      <c r="P5" s="91">
        <v>5.0000000000000001E-3</v>
      </c>
      <c r="Q5" s="945"/>
      <c r="R5" s="945"/>
      <c r="S5" s="945"/>
      <c r="T5" s="945"/>
      <c r="U5" s="945"/>
    </row>
    <row r="6" spans="1:21">
      <c r="B6" s="89">
        <v>8011</v>
      </c>
      <c r="C6" s="89" t="s">
        <v>43</v>
      </c>
      <c r="D6" s="89">
        <v>10</v>
      </c>
      <c r="E6" s="139">
        <v>1.8</v>
      </c>
      <c r="F6" s="91">
        <v>0.3</v>
      </c>
      <c r="G6" s="91">
        <v>0.04</v>
      </c>
      <c r="H6" s="91">
        <v>0.49</v>
      </c>
      <c r="I6" s="92">
        <v>0.3</v>
      </c>
      <c r="J6" s="91">
        <v>0.03</v>
      </c>
      <c r="K6" s="139">
        <v>0</v>
      </c>
      <c r="L6" s="93">
        <v>0.01</v>
      </c>
      <c r="M6" s="93">
        <v>1.9E-2</v>
      </c>
      <c r="N6" s="139">
        <v>1</v>
      </c>
      <c r="O6" s="91">
        <v>0.35</v>
      </c>
      <c r="P6" s="91">
        <v>0</v>
      </c>
      <c r="Q6" s="945"/>
      <c r="R6" s="945"/>
      <c r="S6" s="945"/>
      <c r="T6" s="945"/>
      <c r="U6" s="945"/>
    </row>
    <row r="7" spans="1:21">
      <c r="B7" s="89">
        <v>6084</v>
      </c>
      <c r="C7" s="89" t="s">
        <v>161</v>
      </c>
      <c r="D7" s="89">
        <v>5</v>
      </c>
      <c r="E7" s="139">
        <v>3.25</v>
      </c>
      <c r="F7" s="91">
        <v>0.09</v>
      </c>
      <c r="G7" s="91">
        <v>5.0000000000000001E-3</v>
      </c>
      <c r="H7" s="91">
        <v>0.77</v>
      </c>
      <c r="I7" s="92">
        <v>2.2999999999999998</v>
      </c>
      <c r="J7" s="91">
        <v>3.5000000000000003E-2</v>
      </c>
      <c r="K7" s="139">
        <v>0</v>
      </c>
      <c r="L7" s="93">
        <v>2.5000000000000001E-3</v>
      </c>
      <c r="M7" s="93">
        <v>2E-3</v>
      </c>
      <c r="N7" s="139">
        <v>0.15</v>
      </c>
      <c r="O7" s="91">
        <v>0.28499999999999998</v>
      </c>
      <c r="P7" s="91">
        <v>0</v>
      </c>
      <c r="Q7" s="945"/>
      <c r="R7" s="945"/>
      <c r="S7" s="945"/>
      <c r="T7" s="945"/>
      <c r="U7" s="945"/>
    </row>
    <row r="8" spans="1:21">
      <c r="B8" s="89">
        <v>17021</v>
      </c>
      <c r="C8" s="89" t="s">
        <v>174</v>
      </c>
      <c r="D8" s="89">
        <v>200</v>
      </c>
      <c r="E8" s="139">
        <v>4</v>
      </c>
      <c r="F8" s="91">
        <v>0.6</v>
      </c>
      <c r="G8" s="91">
        <v>0</v>
      </c>
      <c r="H8" s="91">
        <v>0.6</v>
      </c>
      <c r="I8" s="92">
        <v>6</v>
      </c>
      <c r="J8" s="91">
        <v>0</v>
      </c>
      <c r="K8" s="139">
        <v>0</v>
      </c>
      <c r="L8" s="93">
        <v>0.02</v>
      </c>
      <c r="M8" s="93">
        <v>0.02</v>
      </c>
      <c r="N8" s="139">
        <v>0</v>
      </c>
      <c r="O8" s="91">
        <v>0</v>
      </c>
      <c r="P8" s="91">
        <v>0.2</v>
      </c>
      <c r="Q8" s="945"/>
      <c r="R8" s="945"/>
      <c r="S8" s="945"/>
      <c r="T8" s="945"/>
      <c r="U8" s="945"/>
    </row>
    <row r="9" spans="1:21">
      <c r="B9" s="89">
        <v>17012</v>
      </c>
      <c r="C9" s="89" t="s">
        <v>0</v>
      </c>
      <c r="D9" s="89">
        <v>0.5</v>
      </c>
      <c r="E9" s="139">
        <v>0</v>
      </c>
      <c r="F9" s="91">
        <v>0</v>
      </c>
      <c r="G9" s="91">
        <v>0</v>
      </c>
      <c r="H9" s="91">
        <v>0</v>
      </c>
      <c r="I9" s="92">
        <v>0.11</v>
      </c>
      <c r="J9" s="91">
        <v>0</v>
      </c>
      <c r="K9" s="139">
        <v>0</v>
      </c>
      <c r="L9" s="93">
        <v>0</v>
      </c>
      <c r="M9" s="93">
        <v>0</v>
      </c>
      <c r="N9" s="139">
        <v>0</v>
      </c>
      <c r="O9" s="91">
        <v>0</v>
      </c>
      <c r="P9" s="91">
        <v>0.4955</v>
      </c>
      <c r="Q9" s="945"/>
      <c r="R9" s="945"/>
      <c r="S9" s="945"/>
      <c r="T9" s="945"/>
      <c r="U9" s="945"/>
    </row>
    <row r="10" spans="1:21">
      <c r="B10" s="89">
        <v>17008</v>
      </c>
      <c r="C10" s="89" t="s">
        <v>170</v>
      </c>
      <c r="D10" s="89">
        <v>0.5</v>
      </c>
      <c r="E10" s="139">
        <v>0.27</v>
      </c>
      <c r="F10" s="91">
        <v>2.8500000000000001E-2</v>
      </c>
      <c r="G10" s="91">
        <v>0</v>
      </c>
      <c r="H10" s="91">
        <v>3.9E-2</v>
      </c>
      <c r="I10" s="92">
        <v>0.12</v>
      </c>
      <c r="J10" s="91">
        <v>5.5000000000000005E-3</v>
      </c>
      <c r="K10" s="139">
        <v>0</v>
      </c>
      <c r="L10" s="93">
        <v>2.5000000000000001E-4</v>
      </c>
      <c r="M10" s="93">
        <v>5.5000000000000003E-4</v>
      </c>
      <c r="N10" s="139">
        <v>0</v>
      </c>
      <c r="O10" s="91">
        <v>0</v>
      </c>
      <c r="P10" s="91">
        <v>0.08</v>
      </c>
      <c r="Q10" s="945"/>
      <c r="R10" s="945"/>
      <c r="S10" s="945"/>
      <c r="T10" s="945"/>
      <c r="U10" s="945"/>
    </row>
    <row r="11" spans="1:21">
      <c r="B11" s="89">
        <v>16001</v>
      </c>
      <c r="C11" s="89" t="s">
        <v>78</v>
      </c>
      <c r="D11" s="89">
        <v>1.3</v>
      </c>
      <c r="E11" s="139">
        <v>1.4170000000000003</v>
      </c>
      <c r="F11" s="91">
        <v>5.1999999999999998E-3</v>
      </c>
      <c r="G11" s="91">
        <v>0</v>
      </c>
      <c r="H11" s="91">
        <v>6.3700000000000007E-2</v>
      </c>
      <c r="I11" s="92">
        <v>3.9000000000000007E-2</v>
      </c>
      <c r="J11" s="91">
        <v>0</v>
      </c>
      <c r="K11" s="139">
        <v>0</v>
      </c>
      <c r="L11" s="93">
        <v>0</v>
      </c>
      <c r="M11" s="93">
        <v>0</v>
      </c>
      <c r="N11" s="139">
        <v>0</v>
      </c>
      <c r="O11" s="91">
        <v>0</v>
      </c>
      <c r="P11" s="91">
        <v>0</v>
      </c>
      <c r="Q11" s="945"/>
      <c r="R11" s="945"/>
      <c r="S11" s="945"/>
      <c r="T11" s="945"/>
      <c r="U11" s="945"/>
    </row>
    <row r="12" spans="1:21">
      <c r="B12" s="102">
        <v>17064</v>
      </c>
      <c r="C12" s="102" t="s">
        <v>2224</v>
      </c>
      <c r="D12" s="102">
        <v>0.1</v>
      </c>
      <c r="E12" s="141">
        <v>0.37800000000000006</v>
      </c>
      <c r="F12" s="99">
        <v>1.01E-2</v>
      </c>
      <c r="G12" s="99">
        <v>6.4000000000000012E-3</v>
      </c>
      <c r="H12" s="99">
        <v>7.0099999999999996E-2</v>
      </c>
      <c r="I12" s="100">
        <v>0.24</v>
      </c>
      <c r="J12" s="99">
        <v>7.3000000000000001E-3</v>
      </c>
      <c r="K12" s="141">
        <v>0</v>
      </c>
      <c r="L12" s="101">
        <v>2.0000000000000002E-5</v>
      </c>
      <c r="M12" s="101">
        <v>1.2E-4</v>
      </c>
      <c r="N12" s="141">
        <v>0</v>
      </c>
      <c r="O12" s="99">
        <v>0</v>
      </c>
      <c r="P12" s="99">
        <v>0</v>
      </c>
      <c r="Q12" s="945"/>
      <c r="R12" s="945"/>
      <c r="S12" s="945"/>
      <c r="T12" s="945"/>
      <c r="U12" s="945"/>
    </row>
    <row r="13" spans="1:21">
      <c r="B13" s="97">
        <v>6278</v>
      </c>
      <c r="C13" s="97" t="s">
        <v>181</v>
      </c>
      <c r="D13" s="97">
        <v>2</v>
      </c>
      <c r="E13" s="140">
        <v>0.26</v>
      </c>
      <c r="F13" s="94">
        <v>1.8000000000000002E-2</v>
      </c>
      <c r="G13" s="94">
        <v>2E-3</v>
      </c>
      <c r="H13" s="94">
        <v>5.7999999999999996E-2</v>
      </c>
      <c r="I13" s="95">
        <v>0.94</v>
      </c>
      <c r="J13" s="94">
        <v>1.8000000000000002E-2</v>
      </c>
      <c r="K13" s="140">
        <v>5.4</v>
      </c>
      <c r="L13" s="96">
        <v>8.0000000000000004E-4</v>
      </c>
      <c r="M13" s="96">
        <v>2.8000000000000004E-3</v>
      </c>
      <c r="N13" s="140">
        <v>0.26</v>
      </c>
      <c r="O13" s="94">
        <v>4.5999999999999999E-2</v>
      </c>
      <c r="P13" s="94">
        <v>0</v>
      </c>
      <c r="Q13" s="946"/>
      <c r="R13" s="946"/>
      <c r="S13" s="946"/>
      <c r="T13" s="946"/>
      <c r="U13" s="946"/>
    </row>
    <row r="14" spans="1:21">
      <c r="C14" s="89" t="s">
        <v>1936</v>
      </c>
      <c r="D14" s="89">
        <v>239.4</v>
      </c>
      <c r="E14" s="139">
        <v>34.325000000000003</v>
      </c>
      <c r="F14" s="91">
        <v>1.8318000000000001</v>
      </c>
      <c r="G14" s="91">
        <v>1.7983999999999998</v>
      </c>
      <c r="H14" s="91">
        <v>2.9558</v>
      </c>
      <c r="I14" s="92">
        <v>13.848999999999997</v>
      </c>
      <c r="J14" s="91">
        <v>0.15579999999999999</v>
      </c>
      <c r="K14" s="139">
        <v>39.9</v>
      </c>
      <c r="L14" s="93">
        <v>6.4570000000000016E-2</v>
      </c>
      <c r="M14" s="93">
        <v>5.3970000000000004E-2</v>
      </c>
      <c r="N14" s="139">
        <v>2.8100000000000005</v>
      </c>
      <c r="O14" s="91">
        <v>0.93599999999999994</v>
      </c>
      <c r="P14" s="91">
        <v>0.78549999999999998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</row>
  </sheetData>
  <mergeCells count="1">
    <mergeCell ref="Q3:U13"/>
  </mergeCells>
  <phoneticPr fontId="1"/>
  <pageMargins left="0.7" right="0.7" top="0.75" bottom="0.75" header="0.3" footer="0.3"/>
  <pageSetup paperSize="9" scale="83" orientation="landscape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2.62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1278</v>
      </c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2:21" s="478" customFormat="1" ht="27" customHeight="1">
      <c r="B2" s="19" t="s">
        <v>922</v>
      </c>
      <c r="C2" s="19" t="s">
        <v>923</v>
      </c>
      <c r="D2" s="20" t="s">
        <v>1277</v>
      </c>
      <c r="E2" s="20" t="s">
        <v>924</v>
      </c>
      <c r="F2" s="20" t="s">
        <v>1276</v>
      </c>
      <c r="G2" s="20" t="s">
        <v>1275</v>
      </c>
      <c r="H2" s="20" t="s">
        <v>1274</v>
      </c>
      <c r="I2" s="20" t="s">
        <v>925</v>
      </c>
      <c r="J2" s="20" t="s">
        <v>926</v>
      </c>
      <c r="K2" s="20" t="s">
        <v>927</v>
      </c>
      <c r="L2" s="20" t="s">
        <v>1273</v>
      </c>
      <c r="M2" s="20" t="s">
        <v>1272</v>
      </c>
      <c r="N2" s="20" t="s">
        <v>928</v>
      </c>
      <c r="O2" s="20" t="s">
        <v>1271</v>
      </c>
      <c r="P2" s="20" t="s">
        <v>1270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89">
        <v>11215</v>
      </c>
      <c r="C3" s="203" t="s">
        <v>2407</v>
      </c>
      <c r="D3" s="204">
        <v>100</v>
      </c>
      <c r="E3" s="348">
        <v>253</v>
      </c>
      <c r="F3" s="349">
        <v>17.3</v>
      </c>
      <c r="G3" s="349">
        <v>19.100000000000001</v>
      </c>
      <c r="H3" s="349">
        <v>0</v>
      </c>
      <c r="I3" s="348">
        <v>8</v>
      </c>
      <c r="J3" s="349">
        <v>0.9</v>
      </c>
      <c r="K3" s="348">
        <v>47</v>
      </c>
      <c r="L3" s="350">
        <v>7.0000000000000007E-2</v>
      </c>
      <c r="M3" s="350">
        <v>0.23</v>
      </c>
      <c r="N3" s="348">
        <v>1</v>
      </c>
      <c r="O3" s="349">
        <v>0</v>
      </c>
      <c r="P3" s="349">
        <v>0.1</v>
      </c>
      <c r="Q3" s="1009"/>
      <c r="R3" s="1009"/>
      <c r="S3" s="1009"/>
      <c r="T3" s="1009"/>
      <c r="U3" s="1009"/>
    </row>
    <row r="4" spans="2:21">
      <c r="B4" s="89">
        <v>17012</v>
      </c>
      <c r="C4" s="203" t="s">
        <v>0</v>
      </c>
      <c r="D4" s="204">
        <v>1</v>
      </c>
      <c r="E4" s="348">
        <v>0</v>
      </c>
      <c r="F4" s="349">
        <v>0</v>
      </c>
      <c r="G4" s="349">
        <v>0</v>
      </c>
      <c r="H4" s="349">
        <v>0</v>
      </c>
      <c r="I4" s="348">
        <v>0.22</v>
      </c>
      <c r="J4" s="349">
        <v>0</v>
      </c>
      <c r="K4" s="348">
        <v>0</v>
      </c>
      <c r="L4" s="350">
        <v>0</v>
      </c>
      <c r="M4" s="350">
        <v>0</v>
      </c>
      <c r="N4" s="348">
        <v>0</v>
      </c>
      <c r="O4" s="349">
        <v>0</v>
      </c>
      <c r="P4" s="349">
        <v>0.99099999999999999</v>
      </c>
      <c r="Q4" s="970"/>
      <c r="R4" s="970"/>
      <c r="S4" s="970"/>
      <c r="T4" s="970"/>
      <c r="U4" s="970"/>
    </row>
    <row r="5" spans="2:21">
      <c r="B5" s="89">
        <v>14006</v>
      </c>
      <c r="C5" s="203" t="s">
        <v>15</v>
      </c>
      <c r="D5" s="204">
        <v>2</v>
      </c>
      <c r="E5" s="348">
        <v>18.420000000000002</v>
      </c>
      <c r="F5" s="349">
        <v>0</v>
      </c>
      <c r="G5" s="349">
        <v>2</v>
      </c>
      <c r="H5" s="349">
        <v>0</v>
      </c>
      <c r="I5" s="348">
        <v>0</v>
      </c>
      <c r="J5" s="349">
        <v>0</v>
      </c>
      <c r="K5" s="348">
        <v>0</v>
      </c>
      <c r="L5" s="350">
        <v>0</v>
      </c>
      <c r="M5" s="350">
        <v>0</v>
      </c>
      <c r="N5" s="348">
        <v>0</v>
      </c>
      <c r="O5" s="349">
        <v>0</v>
      </c>
      <c r="P5" s="349">
        <v>0</v>
      </c>
      <c r="Q5" s="970"/>
      <c r="R5" s="970"/>
      <c r="S5" s="970"/>
      <c r="T5" s="970"/>
      <c r="U5" s="970"/>
    </row>
    <row r="6" spans="2:21">
      <c r="B6" s="89">
        <v>16010</v>
      </c>
      <c r="C6" s="203" t="s">
        <v>56</v>
      </c>
      <c r="D6" s="204">
        <v>15</v>
      </c>
      <c r="E6" s="348">
        <v>10.95</v>
      </c>
      <c r="F6" s="349">
        <v>1.4999999999999999E-2</v>
      </c>
      <c r="G6" s="349">
        <v>0</v>
      </c>
      <c r="H6" s="349">
        <v>0.3</v>
      </c>
      <c r="I6" s="348">
        <v>1.2</v>
      </c>
      <c r="J6" s="349">
        <v>4.4999999999999998E-2</v>
      </c>
      <c r="K6" s="348">
        <v>0</v>
      </c>
      <c r="L6" s="350">
        <v>0</v>
      </c>
      <c r="M6" s="350">
        <v>0</v>
      </c>
      <c r="N6" s="348">
        <v>0</v>
      </c>
      <c r="O6" s="349">
        <v>0</v>
      </c>
      <c r="P6" s="349">
        <v>0</v>
      </c>
      <c r="Q6" s="970"/>
      <c r="R6" s="970"/>
      <c r="S6" s="970"/>
      <c r="T6" s="970"/>
      <c r="U6" s="970"/>
    </row>
    <row r="7" spans="2:21">
      <c r="B7" s="89">
        <v>6153</v>
      </c>
      <c r="C7" s="203" t="s">
        <v>16</v>
      </c>
      <c r="D7" s="204">
        <v>20</v>
      </c>
      <c r="E7" s="348">
        <v>7.4</v>
      </c>
      <c r="F7" s="349">
        <v>0.2</v>
      </c>
      <c r="G7" s="349">
        <v>0.02</v>
      </c>
      <c r="H7" s="349">
        <v>1.76</v>
      </c>
      <c r="I7" s="348">
        <v>4.2</v>
      </c>
      <c r="J7" s="349">
        <v>0.04</v>
      </c>
      <c r="K7" s="348">
        <v>0</v>
      </c>
      <c r="L7" s="350">
        <v>6.0000000000000001E-3</v>
      </c>
      <c r="M7" s="350">
        <v>2E-3</v>
      </c>
      <c r="N7" s="348">
        <v>1.6</v>
      </c>
      <c r="O7" s="349">
        <v>0.32</v>
      </c>
      <c r="P7" s="349">
        <v>0</v>
      </c>
      <c r="Q7" s="970"/>
      <c r="R7" s="970"/>
      <c r="S7" s="970"/>
      <c r="T7" s="970"/>
      <c r="U7" s="970"/>
    </row>
    <row r="8" spans="2:21">
      <c r="B8" s="89">
        <v>14017</v>
      </c>
      <c r="C8" s="203" t="s">
        <v>40</v>
      </c>
      <c r="D8" s="204">
        <v>4</v>
      </c>
      <c r="E8" s="348">
        <v>29.8</v>
      </c>
      <c r="F8" s="349">
        <v>2.4E-2</v>
      </c>
      <c r="G8" s="349">
        <v>3.24</v>
      </c>
      <c r="H8" s="349">
        <v>8.0000000000000002E-3</v>
      </c>
      <c r="I8" s="348">
        <v>0.6</v>
      </c>
      <c r="J8" s="349">
        <v>4.0000000000000001E-3</v>
      </c>
      <c r="K8" s="348">
        <v>20.399999999999999</v>
      </c>
      <c r="L8" s="350">
        <v>4.0000000000000002E-4</v>
      </c>
      <c r="M8" s="350">
        <v>1.1999999999999999E-3</v>
      </c>
      <c r="N8" s="348">
        <v>0</v>
      </c>
      <c r="O8" s="349">
        <v>0</v>
      </c>
      <c r="P8" s="349">
        <v>7.5999999999999998E-2</v>
      </c>
      <c r="Q8" s="970"/>
      <c r="R8" s="970"/>
      <c r="S8" s="970"/>
      <c r="T8" s="970"/>
      <c r="U8" s="970"/>
    </row>
    <row r="9" spans="2:21">
      <c r="B9" s="89">
        <v>1015</v>
      </c>
      <c r="C9" s="203" t="s">
        <v>17</v>
      </c>
      <c r="D9" s="204">
        <v>3</v>
      </c>
      <c r="E9" s="348">
        <v>11.04</v>
      </c>
      <c r="F9" s="349">
        <v>0.24</v>
      </c>
      <c r="G9" s="349">
        <v>5.0999999999999997E-2</v>
      </c>
      <c r="H9" s="349">
        <v>2.2770000000000001</v>
      </c>
      <c r="I9" s="348">
        <v>0.69</v>
      </c>
      <c r="J9" s="349">
        <v>1.7999999999999999E-2</v>
      </c>
      <c r="K9" s="348">
        <v>0</v>
      </c>
      <c r="L9" s="350">
        <v>3.9000000000000003E-3</v>
      </c>
      <c r="M9" s="350">
        <v>1.1999999999999999E-3</v>
      </c>
      <c r="N9" s="348">
        <v>0</v>
      </c>
      <c r="O9" s="349">
        <v>7.4999999999999997E-2</v>
      </c>
      <c r="P9" s="349">
        <v>0</v>
      </c>
      <c r="Q9" s="970"/>
      <c r="R9" s="970"/>
      <c r="S9" s="970"/>
      <c r="T9" s="970"/>
      <c r="U9" s="970"/>
    </row>
    <row r="10" spans="2:21">
      <c r="B10" s="89">
        <v>13003</v>
      </c>
      <c r="C10" s="203" t="s">
        <v>42</v>
      </c>
      <c r="D10" s="204">
        <v>35</v>
      </c>
      <c r="E10" s="348">
        <v>23.45</v>
      </c>
      <c r="F10" s="349">
        <v>1.155</v>
      </c>
      <c r="G10" s="349">
        <v>1.33</v>
      </c>
      <c r="H10" s="349">
        <v>1.68</v>
      </c>
      <c r="I10" s="348">
        <v>38.5</v>
      </c>
      <c r="J10" s="349">
        <v>7.000000000000001E-3</v>
      </c>
      <c r="K10" s="348">
        <v>13.3</v>
      </c>
      <c r="L10" s="350">
        <v>1.4000000000000002E-2</v>
      </c>
      <c r="M10" s="350">
        <v>5.2499999999999998E-2</v>
      </c>
      <c r="N10" s="348">
        <v>0.35</v>
      </c>
      <c r="O10" s="349">
        <v>0</v>
      </c>
      <c r="P10" s="349">
        <v>3.5000000000000003E-2</v>
      </c>
      <c r="Q10" s="970"/>
      <c r="R10" s="970"/>
      <c r="S10" s="970"/>
      <c r="T10" s="970"/>
      <c r="U10" s="970"/>
    </row>
    <row r="11" spans="2:21">
      <c r="B11" s="89">
        <v>17026</v>
      </c>
      <c r="C11" s="203" t="s">
        <v>51</v>
      </c>
      <c r="D11" s="204">
        <v>35</v>
      </c>
      <c r="E11" s="348">
        <v>2.1</v>
      </c>
      <c r="F11" s="349">
        <v>0.45500000000000002</v>
      </c>
      <c r="G11" s="349">
        <v>0</v>
      </c>
      <c r="H11" s="349">
        <v>0.105</v>
      </c>
      <c r="I11" s="348">
        <v>1.75</v>
      </c>
      <c r="J11" s="349">
        <v>3.5000000000000003E-2</v>
      </c>
      <c r="K11" s="348">
        <v>0</v>
      </c>
      <c r="L11" s="350">
        <v>7.000000000000001E-3</v>
      </c>
      <c r="M11" s="350">
        <v>1.7500000000000002E-2</v>
      </c>
      <c r="N11" s="348">
        <v>0</v>
      </c>
      <c r="O11" s="349">
        <v>0</v>
      </c>
      <c r="P11" s="349">
        <v>0.17499999999999999</v>
      </c>
      <c r="Q11" s="970"/>
      <c r="R11" s="970"/>
      <c r="S11" s="970"/>
      <c r="T11" s="970"/>
      <c r="U11" s="970"/>
    </row>
    <row r="12" spans="2:21">
      <c r="B12" s="89">
        <v>17012</v>
      </c>
      <c r="C12" s="203" t="s">
        <v>0</v>
      </c>
      <c r="D12" s="204">
        <v>0.35</v>
      </c>
      <c r="E12" s="348">
        <v>0</v>
      </c>
      <c r="F12" s="349">
        <v>0</v>
      </c>
      <c r="G12" s="349">
        <v>0</v>
      </c>
      <c r="H12" s="349">
        <v>0</v>
      </c>
      <c r="I12" s="348">
        <v>7.6999999999999999E-2</v>
      </c>
      <c r="J12" s="349">
        <v>0</v>
      </c>
      <c r="K12" s="348">
        <v>0</v>
      </c>
      <c r="L12" s="350">
        <v>0</v>
      </c>
      <c r="M12" s="350">
        <v>0</v>
      </c>
      <c r="N12" s="348">
        <v>0</v>
      </c>
      <c r="O12" s="349">
        <v>0</v>
      </c>
      <c r="P12" s="349">
        <v>0.34684999999999994</v>
      </c>
      <c r="Q12" s="970"/>
      <c r="R12" s="970"/>
      <c r="S12" s="970"/>
      <c r="T12" s="970"/>
      <c r="U12" s="970"/>
    </row>
    <row r="13" spans="2:21">
      <c r="B13" s="89">
        <v>8031</v>
      </c>
      <c r="C13" s="203" t="s">
        <v>146</v>
      </c>
      <c r="D13" s="204">
        <v>25</v>
      </c>
      <c r="E13" s="348">
        <v>2.75</v>
      </c>
      <c r="F13" s="349">
        <v>0.72499999999999998</v>
      </c>
      <c r="G13" s="349">
        <v>7.4999999999999997E-2</v>
      </c>
      <c r="H13" s="349">
        <v>0.52500000000000002</v>
      </c>
      <c r="I13" s="348">
        <v>0.75</v>
      </c>
      <c r="J13" s="349">
        <v>7.4999999999999997E-2</v>
      </c>
      <c r="K13" s="348">
        <v>0</v>
      </c>
      <c r="L13" s="350">
        <v>1.4999999999999999E-2</v>
      </c>
      <c r="M13" s="350">
        <v>7.2499999999999995E-2</v>
      </c>
      <c r="N13" s="348">
        <v>0.25</v>
      </c>
      <c r="O13" s="349">
        <v>0.5</v>
      </c>
      <c r="P13" s="349">
        <v>0</v>
      </c>
      <c r="Q13" s="970"/>
      <c r="R13" s="970"/>
      <c r="S13" s="970"/>
      <c r="T13" s="970"/>
      <c r="U13" s="970"/>
    </row>
    <row r="14" spans="2:21">
      <c r="B14" s="89">
        <v>13014</v>
      </c>
      <c r="C14" s="203" t="s">
        <v>2408</v>
      </c>
      <c r="D14" s="204">
        <v>15</v>
      </c>
      <c r="E14" s="348">
        <v>64.95</v>
      </c>
      <c r="F14" s="349">
        <v>0.3</v>
      </c>
      <c r="G14" s="349">
        <v>6.75</v>
      </c>
      <c r="H14" s="349">
        <v>0.46500000000000002</v>
      </c>
      <c r="I14" s="348">
        <v>9</v>
      </c>
      <c r="J14" s="349">
        <v>1.4999999999999999E-2</v>
      </c>
      <c r="K14" s="348">
        <v>58.5</v>
      </c>
      <c r="L14" s="350">
        <v>3.0000000000000001E-3</v>
      </c>
      <c r="M14" s="350">
        <v>1.3499999999999998E-2</v>
      </c>
      <c r="N14" s="348">
        <v>0</v>
      </c>
      <c r="O14" s="349">
        <v>0</v>
      </c>
      <c r="P14" s="349">
        <v>1.4999999999999999E-2</v>
      </c>
      <c r="Q14" s="970"/>
      <c r="R14" s="970"/>
      <c r="S14" s="970"/>
      <c r="T14" s="970"/>
      <c r="U14" s="970"/>
    </row>
    <row r="15" spans="2:21">
      <c r="B15" s="89">
        <v>1083</v>
      </c>
      <c r="C15" s="203" t="s">
        <v>39</v>
      </c>
      <c r="D15" s="204">
        <v>30</v>
      </c>
      <c r="E15" s="348">
        <v>106.8</v>
      </c>
      <c r="F15" s="349">
        <v>1.83</v>
      </c>
      <c r="G15" s="349">
        <v>0.27</v>
      </c>
      <c r="H15" s="349">
        <v>23.13</v>
      </c>
      <c r="I15" s="348">
        <v>1.5</v>
      </c>
      <c r="J15" s="349">
        <v>0.24</v>
      </c>
      <c r="K15" s="348">
        <v>0</v>
      </c>
      <c r="L15" s="350">
        <v>2.4E-2</v>
      </c>
      <c r="M15" s="350">
        <v>6.0000000000000001E-3</v>
      </c>
      <c r="N15" s="348">
        <v>0</v>
      </c>
      <c r="O15" s="349">
        <v>0.15</v>
      </c>
      <c r="P15" s="349">
        <v>0</v>
      </c>
      <c r="Q15" s="970"/>
      <c r="R15" s="970"/>
      <c r="S15" s="970"/>
      <c r="T15" s="970"/>
      <c r="U15" s="970"/>
    </row>
    <row r="16" spans="2:21">
      <c r="B16" s="89">
        <v>14017</v>
      </c>
      <c r="C16" s="203" t="s">
        <v>40</v>
      </c>
      <c r="D16" s="204">
        <v>4</v>
      </c>
      <c r="E16" s="348">
        <v>29.8</v>
      </c>
      <c r="F16" s="349">
        <v>2.4E-2</v>
      </c>
      <c r="G16" s="349">
        <v>3.24</v>
      </c>
      <c r="H16" s="349">
        <v>8.0000000000000002E-3</v>
      </c>
      <c r="I16" s="348">
        <v>0.6</v>
      </c>
      <c r="J16" s="349">
        <v>4.0000000000000001E-3</v>
      </c>
      <c r="K16" s="348">
        <v>20.399999999999999</v>
      </c>
      <c r="L16" s="350">
        <v>4.0000000000000002E-4</v>
      </c>
      <c r="M16" s="350">
        <v>1.1999999999999999E-3</v>
      </c>
      <c r="N16" s="348">
        <v>0</v>
      </c>
      <c r="O16" s="349">
        <v>0</v>
      </c>
      <c r="P16" s="349">
        <v>7.5999999999999998E-2</v>
      </c>
      <c r="Q16" s="970"/>
      <c r="R16" s="970"/>
      <c r="S16" s="970"/>
      <c r="T16" s="970"/>
      <c r="U16" s="970"/>
    </row>
    <row r="17" spans="2:21">
      <c r="B17" s="89">
        <v>6153</v>
      </c>
      <c r="C17" s="203" t="s">
        <v>16</v>
      </c>
      <c r="D17" s="204">
        <v>7</v>
      </c>
      <c r="E17" s="348">
        <v>2.59</v>
      </c>
      <c r="F17" s="349">
        <v>7.0000000000000007E-2</v>
      </c>
      <c r="G17" s="349">
        <v>7.000000000000001E-3</v>
      </c>
      <c r="H17" s="349">
        <v>0.6160000000000001</v>
      </c>
      <c r="I17" s="348">
        <v>1.47</v>
      </c>
      <c r="J17" s="349">
        <v>1.4000000000000002E-2</v>
      </c>
      <c r="K17" s="348">
        <v>0</v>
      </c>
      <c r="L17" s="350">
        <v>2.0999999999999999E-3</v>
      </c>
      <c r="M17" s="350">
        <v>7.000000000000001E-4</v>
      </c>
      <c r="N17" s="348">
        <v>0.56000000000000005</v>
      </c>
      <c r="O17" s="349">
        <v>0.11200000000000002</v>
      </c>
      <c r="P17" s="349">
        <v>0</v>
      </c>
      <c r="Q17" s="970"/>
      <c r="R17" s="970"/>
      <c r="S17" s="970"/>
      <c r="T17" s="970"/>
      <c r="U17" s="970"/>
    </row>
    <row r="18" spans="2:21">
      <c r="B18" s="89">
        <v>17026</v>
      </c>
      <c r="C18" s="203" t="s">
        <v>51</v>
      </c>
      <c r="D18" s="204">
        <v>40</v>
      </c>
      <c r="E18" s="348">
        <v>2.4</v>
      </c>
      <c r="F18" s="349">
        <v>0.52</v>
      </c>
      <c r="G18" s="349">
        <v>0</v>
      </c>
      <c r="H18" s="349">
        <v>0.12</v>
      </c>
      <c r="I18" s="348">
        <v>2</v>
      </c>
      <c r="J18" s="349">
        <v>0.04</v>
      </c>
      <c r="K18" s="348">
        <v>0</v>
      </c>
      <c r="L18" s="350">
        <v>8.0000000000000002E-3</v>
      </c>
      <c r="M18" s="350">
        <v>0.02</v>
      </c>
      <c r="N18" s="348">
        <v>0</v>
      </c>
      <c r="O18" s="349">
        <v>0</v>
      </c>
      <c r="P18" s="349">
        <v>0.2</v>
      </c>
      <c r="Q18" s="970"/>
      <c r="R18" s="970"/>
      <c r="S18" s="970"/>
      <c r="T18" s="970"/>
      <c r="U18" s="970"/>
    </row>
    <row r="19" spans="2:21">
      <c r="B19" s="89">
        <v>6263</v>
      </c>
      <c r="C19" s="203" t="s">
        <v>145</v>
      </c>
      <c r="D19" s="204">
        <v>25</v>
      </c>
      <c r="E19" s="348">
        <v>8.25</v>
      </c>
      <c r="F19" s="349">
        <v>1.075</v>
      </c>
      <c r="G19" s="349">
        <v>0.125</v>
      </c>
      <c r="H19" s="349">
        <v>1.3</v>
      </c>
      <c r="I19" s="348">
        <v>9.5</v>
      </c>
      <c r="J19" s="349">
        <v>0.25</v>
      </c>
      <c r="K19" s="348">
        <v>16.75</v>
      </c>
      <c r="L19" s="350">
        <v>3.5000000000000003E-2</v>
      </c>
      <c r="M19" s="350">
        <v>0.05</v>
      </c>
      <c r="N19" s="348">
        <v>30</v>
      </c>
      <c r="O19" s="349">
        <v>1.1000000000000001</v>
      </c>
      <c r="P19" s="349">
        <v>2.5000000000000001E-2</v>
      </c>
      <c r="Q19" s="970"/>
      <c r="R19" s="970"/>
      <c r="S19" s="970"/>
      <c r="T19" s="970"/>
      <c r="U19" s="970"/>
    </row>
    <row r="20" spans="2:21">
      <c r="B20" s="97">
        <v>6214</v>
      </c>
      <c r="C20" s="717" t="s">
        <v>2409</v>
      </c>
      <c r="D20" s="159">
        <v>20</v>
      </c>
      <c r="E20" s="351">
        <v>7.4</v>
      </c>
      <c r="F20" s="352">
        <v>0.12</v>
      </c>
      <c r="G20" s="352">
        <v>0.02</v>
      </c>
      <c r="H20" s="352">
        <v>1.8</v>
      </c>
      <c r="I20" s="351">
        <v>5.4</v>
      </c>
      <c r="J20" s="352">
        <v>0.04</v>
      </c>
      <c r="K20" s="351">
        <v>136</v>
      </c>
      <c r="L20" s="353">
        <v>8.0000000000000002E-3</v>
      </c>
      <c r="M20" s="353">
        <v>8.0000000000000002E-3</v>
      </c>
      <c r="N20" s="351">
        <v>0.8</v>
      </c>
      <c r="O20" s="352">
        <v>0.5</v>
      </c>
      <c r="P20" s="352">
        <v>0.02</v>
      </c>
      <c r="Q20" s="971"/>
      <c r="R20" s="971"/>
      <c r="S20" s="971"/>
      <c r="T20" s="971"/>
      <c r="U20" s="971"/>
    </row>
    <row r="21" spans="2:21">
      <c r="C21" s="203" t="s">
        <v>1754</v>
      </c>
      <c r="D21" s="204">
        <v>381.35</v>
      </c>
      <c r="E21" s="348">
        <v>581.09999999999991</v>
      </c>
      <c r="F21" s="349">
        <v>24.053000000000001</v>
      </c>
      <c r="G21" s="349">
        <v>36.228000000000009</v>
      </c>
      <c r="H21" s="349">
        <v>34.093999999999994</v>
      </c>
      <c r="I21" s="348">
        <v>85.456999999999994</v>
      </c>
      <c r="J21" s="349">
        <v>1.7269999999999999</v>
      </c>
      <c r="K21" s="348">
        <v>312.35000000000002</v>
      </c>
      <c r="L21" s="350">
        <v>0.19680000000000003</v>
      </c>
      <c r="M21" s="350">
        <v>0.47630000000000006</v>
      </c>
      <c r="N21" s="348">
        <v>34.559999999999995</v>
      </c>
      <c r="O21" s="349">
        <v>2.7570000000000001</v>
      </c>
      <c r="P21" s="349">
        <v>2.05985</v>
      </c>
      <c r="Q21" s="204">
        <v>0.5</v>
      </c>
      <c r="R21" s="204">
        <v>3</v>
      </c>
      <c r="S21" s="204">
        <v>1</v>
      </c>
      <c r="T21" s="204">
        <v>0</v>
      </c>
      <c r="U21" s="204">
        <v>0</v>
      </c>
    </row>
    <row r="22" spans="2:21">
      <c r="E22" s="92"/>
      <c r="F22" s="91"/>
      <c r="G22" s="91"/>
      <c r="H22" s="91"/>
      <c r="I22" s="92"/>
      <c r="J22" s="91"/>
      <c r="K22" s="92"/>
      <c r="L22" s="93"/>
      <c r="M22" s="93"/>
      <c r="N22" s="92"/>
      <c r="O22" s="91"/>
      <c r="P22" s="91"/>
    </row>
    <row r="23" spans="2:21">
      <c r="E23" s="92"/>
      <c r="F23" s="91"/>
      <c r="G23" s="91"/>
      <c r="H23" s="91"/>
      <c r="I23" s="92"/>
      <c r="J23" s="91"/>
      <c r="K23" s="92"/>
      <c r="L23" s="93"/>
      <c r="M23" s="93"/>
      <c r="N23" s="92"/>
      <c r="O23" s="91"/>
      <c r="P23" s="91"/>
    </row>
  </sheetData>
  <mergeCells count="1">
    <mergeCell ref="Q3:U20"/>
  </mergeCells>
  <phoneticPr fontId="1"/>
  <pageMargins left="0.7" right="0.7" top="0.75" bottom="0.75" header="0.3" footer="0.3"/>
  <pageSetup paperSize="9" scale="78" orientation="landscape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2.8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1772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11221</v>
      </c>
      <c r="C3" s="29" t="s">
        <v>2410</v>
      </c>
      <c r="D3" s="10">
        <v>120</v>
      </c>
      <c r="E3" s="461">
        <v>240</v>
      </c>
      <c r="F3" s="462">
        <v>19.440000000000001</v>
      </c>
      <c r="G3" s="462">
        <v>16.8</v>
      </c>
      <c r="H3" s="462">
        <v>0</v>
      </c>
      <c r="I3" s="461">
        <v>6</v>
      </c>
      <c r="J3" s="471">
        <v>0.48</v>
      </c>
      <c r="K3" s="472">
        <v>46.8</v>
      </c>
      <c r="L3" s="473">
        <v>8.4000000000000005E-2</v>
      </c>
      <c r="M3" s="474">
        <v>0.21599999999999997</v>
      </c>
      <c r="N3" s="472">
        <v>3.6</v>
      </c>
      <c r="O3" s="475">
        <v>0</v>
      </c>
      <c r="P3" s="475">
        <v>0.12</v>
      </c>
      <c r="Q3" s="938"/>
      <c r="R3" s="938"/>
      <c r="S3" s="938"/>
      <c r="T3" s="938"/>
      <c r="U3" s="938"/>
    </row>
    <row r="4" spans="2:21">
      <c r="B4" s="10">
        <v>6247</v>
      </c>
      <c r="C4" s="29" t="s">
        <v>13</v>
      </c>
      <c r="D4" s="10">
        <v>20</v>
      </c>
      <c r="E4" s="461">
        <v>6</v>
      </c>
      <c r="F4" s="462">
        <v>0.2</v>
      </c>
      <c r="G4" s="462">
        <v>0.04</v>
      </c>
      <c r="H4" s="462">
        <v>1.44</v>
      </c>
      <c r="I4" s="461">
        <v>1.4</v>
      </c>
      <c r="J4" s="471">
        <v>0.08</v>
      </c>
      <c r="K4" s="472">
        <v>17.600000000000001</v>
      </c>
      <c r="L4" s="473">
        <v>1.2E-2</v>
      </c>
      <c r="M4" s="474">
        <v>2.8000000000000004E-2</v>
      </c>
      <c r="N4" s="472">
        <v>34</v>
      </c>
      <c r="O4" s="475">
        <v>0.32</v>
      </c>
      <c r="P4" s="475">
        <v>0</v>
      </c>
      <c r="Q4" s="938"/>
      <c r="R4" s="938"/>
      <c r="S4" s="938"/>
      <c r="T4" s="938"/>
      <c r="U4" s="938"/>
    </row>
    <row r="5" spans="2:21">
      <c r="B5" s="10">
        <v>6249</v>
      </c>
      <c r="C5" s="29" t="s">
        <v>63</v>
      </c>
      <c r="D5" s="10">
        <v>20</v>
      </c>
      <c r="E5" s="461">
        <v>5.4</v>
      </c>
      <c r="F5" s="462">
        <v>0.16</v>
      </c>
      <c r="G5" s="462">
        <v>0.04</v>
      </c>
      <c r="H5" s="462">
        <v>1.32</v>
      </c>
      <c r="I5" s="461">
        <v>1.6</v>
      </c>
      <c r="J5" s="471">
        <v>0.06</v>
      </c>
      <c r="K5" s="472">
        <v>3.4</v>
      </c>
      <c r="L5" s="473">
        <v>8.0000000000000002E-3</v>
      </c>
      <c r="M5" s="474">
        <v>6.0000000000000001E-3</v>
      </c>
      <c r="N5" s="472">
        <v>30</v>
      </c>
      <c r="O5" s="475">
        <v>0.26</v>
      </c>
      <c r="P5" s="475">
        <v>0</v>
      </c>
      <c r="Q5" s="938"/>
      <c r="R5" s="938"/>
      <c r="S5" s="938"/>
      <c r="T5" s="938"/>
      <c r="U5" s="938"/>
    </row>
    <row r="6" spans="2:21">
      <c r="B6" s="581">
        <v>6245</v>
      </c>
      <c r="C6" s="591" t="s">
        <v>36</v>
      </c>
      <c r="D6" s="10">
        <v>20</v>
      </c>
      <c r="E6" s="461">
        <v>4.4000000000000004</v>
      </c>
      <c r="F6" s="462">
        <v>0.18</v>
      </c>
      <c r="G6" s="462">
        <v>0.04</v>
      </c>
      <c r="H6" s="462">
        <v>1.02</v>
      </c>
      <c r="I6" s="461">
        <v>2.2000000000000002</v>
      </c>
      <c r="J6" s="471">
        <v>0.08</v>
      </c>
      <c r="K6" s="472">
        <v>6.6</v>
      </c>
      <c r="L6" s="473">
        <v>6.0000000000000001E-3</v>
      </c>
      <c r="M6" s="474">
        <v>6.0000000000000001E-3</v>
      </c>
      <c r="N6" s="472">
        <v>15.2</v>
      </c>
      <c r="O6" s="475">
        <v>0.46</v>
      </c>
      <c r="P6" s="475">
        <v>0</v>
      </c>
      <c r="Q6" s="938"/>
      <c r="R6" s="938"/>
      <c r="S6" s="938"/>
      <c r="T6" s="938"/>
      <c r="U6" s="938"/>
    </row>
    <row r="7" spans="2:21">
      <c r="B7" s="718">
        <v>6153</v>
      </c>
      <c r="C7" s="719" t="s">
        <v>16</v>
      </c>
      <c r="D7" s="10">
        <v>40</v>
      </c>
      <c r="E7" s="461">
        <v>14.8</v>
      </c>
      <c r="F7" s="462">
        <v>0.4</v>
      </c>
      <c r="G7" s="462">
        <v>0.04</v>
      </c>
      <c r="H7" s="462">
        <v>3.52</v>
      </c>
      <c r="I7" s="461">
        <v>8.4</v>
      </c>
      <c r="J7" s="471">
        <v>0.08</v>
      </c>
      <c r="K7" s="472">
        <v>0</v>
      </c>
      <c r="L7" s="473">
        <v>1.2E-2</v>
      </c>
      <c r="M7" s="474">
        <v>4.0000000000000001E-3</v>
      </c>
      <c r="N7" s="472">
        <v>3.2</v>
      </c>
      <c r="O7" s="475">
        <v>0.64</v>
      </c>
      <c r="P7" s="475">
        <v>0</v>
      </c>
      <c r="Q7" s="938"/>
      <c r="R7" s="938"/>
      <c r="S7" s="938"/>
      <c r="T7" s="938"/>
      <c r="U7" s="938"/>
    </row>
    <row r="8" spans="2:21">
      <c r="B8" s="197">
        <v>17012</v>
      </c>
      <c r="C8" s="719" t="s">
        <v>0</v>
      </c>
      <c r="D8" s="10">
        <v>0.5</v>
      </c>
      <c r="E8" s="461">
        <v>0</v>
      </c>
      <c r="F8" s="462">
        <v>0</v>
      </c>
      <c r="G8" s="462">
        <v>0</v>
      </c>
      <c r="H8" s="462">
        <v>0</v>
      </c>
      <c r="I8" s="461">
        <v>0.11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0.4955</v>
      </c>
      <c r="Q8" s="938"/>
      <c r="R8" s="938"/>
      <c r="S8" s="938"/>
      <c r="T8" s="938"/>
      <c r="U8" s="938"/>
    </row>
    <row r="9" spans="2:21">
      <c r="B9" s="266">
        <v>14006</v>
      </c>
      <c r="C9" s="720" t="s">
        <v>15</v>
      </c>
      <c r="D9" s="40">
        <v>8</v>
      </c>
      <c r="E9" s="269">
        <v>73.680000000000007</v>
      </c>
      <c r="F9" s="268">
        <v>0</v>
      </c>
      <c r="G9" s="268">
        <v>8</v>
      </c>
      <c r="H9" s="268">
        <v>0</v>
      </c>
      <c r="I9" s="269">
        <v>0</v>
      </c>
      <c r="J9" s="268">
        <v>0</v>
      </c>
      <c r="K9" s="270">
        <v>0</v>
      </c>
      <c r="L9" s="271">
        <v>0</v>
      </c>
      <c r="M9" s="272">
        <v>0</v>
      </c>
      <c r="N9" s="270">
        <v>0</v>
      </c>
      <c r="O9" s="273">
        <v>0</v>
      </c>
      <c r="P9" s="273">
        <v>0</v>
      </c>
      <c r="Q9" s="947"/>
      <c r="R9" s="947"/>
      <c r="S9" s="947"/>
      <c r="T9" s="947"/>
      <c r="U9" s="947"/>
    </row>
    <row r="10" spans="2:21">
      <c r="B10" s="36"/>
      <c r="C10" s="38" t="s">
        <v>25</v>
      </c>
      <c r="D10" s="10">
        <v>228.5</v>
      </c>
      <c r="E10" s="461">
        <v>344.28000000000003</v>
      </c>
      <c r="F10" s="462">
        <v>20.38</v>
      </c>
      <c r="G10" s="462">
        <v>24.959999999999997</v>
      </c>
      <c r="H10" s="462">
        <v>7.3</v>
      </c>
      <c r="I10" s="461">
        <v>19.71</v>
      </c>
      <c r="J10" s="471">
        <v>0.7799999999999998</v>
      </c>
      <c r="K10" s="472">
        <v>74.400000000000006</v>
      </c>
      <c r="L10" s="473">
        <v>0.12200000000000001</v>
      </c>
      <c r="M10" s="474">
        <v>0.25999999999999995</v>
      </c>
      <c r="N10" s="472">
        <v>86</v>
      </c>
      <c r="O10" s="475">
        <v>1.6800000000000002</v>
      </c>
      <c r="P10" s="475">
        <v>0.61549999999999994</v>
      </c>
      <c r="Q10" s="10">
        <v>0</v>
      </c>
      <c r="R10" s="10">
        <v>3</v>
      </c>
      <c r="S10" s="10">
        <v>1</v>
      </c>
      <c r="T10" s="10">
        <v>0</v>
      </c>
      <c r="U10" s="10">
        <v>0</v>
      </c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9"/>
  </mergeCells>
  <phoneticPr fontId="1"/>
  <pageMargins left="0.7" right="0.7" top="0.75" bottom="0.75" header="0.3" footer="0.3"/>
  <pageSetup paperSize="9" scale="78" orientation="landscape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7.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1773</v>
      </c>
    </row>
    <row r="2" spans="2:21" ht="27" customHeight="1">
      <c r="B2" s="19" t="s">
        <v>922</v>
      </c>
      <c r="C2" s="19" t="s">
        <v>923</v>
      </c>
      <c r="D2" s="20" t="s">
        <v>1157</v>
      </c>
      <c r="E2" s="20" t="s">
        <v>924</v>
      </c>
      <c r="F2" s="20" t="s">
        <v>1156</v>
      </c>
      <c r="G2" s="20" t="s">
        <v>1155</v>
      </c>
      <c r="H2" s="20" t="s">
        <v>1154</v>
      </c>
      <c r="I2" s="20" t="s">
        <v>925</v>
      </c>
      <c r="J2" s="20" t="s">
        <v>926</v>
      </c>
      <c r="K2" s="20" t="s">
        <v>927</v>
      </c>
      <c r="L2" s="20" t="s">
        <v>1153</v>
      </c>
      <c r="M2" s="20" t="s">
        <v>1152</v>
      </c>
      <c r="N2" s="20" t="s">
        <v>928</v>
      </c>
      <c r="O2" s="20" t="s">
        <v>1151</v>
      </c>
      <c r="P2" s="20" t="s">
        <v>1150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11219</v>
      </c>
      <c r="C3" s="29" t="s">
        <v>2411</v>
      </c>
      <c r="D3" s="10">
        <v>80</v>
      </c>
      <c r="E3" s="461">
        <v>152.80000000000001</v>
      </c>
      <c r="F3" s="462">
        <v>15.6</v>
      </c>
      <c r="G3" s="462">
        <v>9.2799999999999994</v>
      </c>
      <c r="H3" s="462">
        <v>0</v>
      </c>
      <c r="I3" s="461">
        <v>3.2</v>
      </c>
      <c r="J3" s="471">
        <v>0.24</v>
      </c>
      <c r="K3" s="472">
        <v>25.6</v>
      </c>
      <c r="L3" s="473">
        <v>5.6000000000000008E-2</v>
      </c>
      <c r="M3" s="474">
        <v>7.1999999999999995E-2</v>
      </c>
      <c r="N3" s="472">
        <v>1.6</v>
      </c>
      <c r="O3" s="475">
        <v>0</v>
      </c>
      <c r="P3" s="475">
        <v>0.08</v>
      </c>
      <c r="Q3" s="938"/>
      <c r="R3" s="938"/>
      <c r="S3" s="938"/>
      <c r="T3" s="938"/>
      <c r="U3" s="938"/>
    </row>
    <row r="4" spans="2:21">
      <c r="B4" s="10">
        <v>17012</v>
      </c>
      <c r="C4" s="29" t="s">
        <v>0</v>
      </c>
      <c r="D4" s="10">
        <v>0.1</v>
      </c>
      <c r="E4" s="461">
        <v>0</v>
      </c>
      <c r="F4" s="462">
        <v>0</v>
      </c>
      <c r="G4" s="462">
        <v>0</v>
      </c>
      <c r="H4" s="462">
        <v>0</v>
      </c>
      <c r="I4" s="461">
        <v>2.2000000000000002E-2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9.9100000000000008E-2</v>
      </c>
      <c r="Q4" s="938"/>
      <c r="R4" s="938"/>
      <c r="S4" s="938"/>
      <c r="T4" s="938"/>
      <c r="U4" s="938"/>
    </row>
    <row r="5" spans="2:21">
      <c r="B5" s="10">
        <v>6153</v>
      </c>
      <c r="C5" s="29" t="s">
        <v>16</v>
      </c>
      <c r="D5" s="10">
        <v>40</v>
      </c>
      <c r="E5" s="461">
        <v>14.8</v>
      </c>
      <c r="F5" s="462">
        <v>0.4</v>
      </c>
      <c r="G5" s="462">
        <v>0.04</v>
      </c>
      <c r="H5" s="462">
        <v>3.52</v>
      </c>
      <c r="I5" s="461">
        <v>8.4</v>
      </c>
      <c r="J5" s="471">
        <v>0.08</v>
      </c>
      <c r="K5" s="472">
        <v>0</v>
      </c>
      <c r="L5" s="473">
        <v>1.2E-2</v>
      </c>
      <c r="M5" s="474">
        <v>4.0000000000000001E-3</v>
      </c>
      <c r="N5" s="472">
        <v>3.2</v>
      </c>
      <c r="O5" s="475">
        <v>0.64</v>
      </c>
      <c r="P5" s="475">
        <v>0</v>
      </c>
      <c r="Q5" s="938"/>
      <c r="R5" s="938"/>
      <c r="S5" s="938"/>
      <c r="T5" s="938"/>
      <c r="U5" s="938"/>
    </row>
    <row r="6" spans="2:21">
      <c r="B6" s="10">
        <v>6245</v>
      </c>
      <c r="C6" s="29" t="s">
        <v>36</v>
      </c>
      <c r="D6" s="10">
        <v>30</v>
      </c>
      <c r="E6" s="461">
        <v>6.6</v>
      </c>
      <c r="F6" s="462">
        <v>0.27</v>
      </c>
      <c r="G6" s="462">
        <v>0.06</v>
      </c>
      <c r="H6" s="462">
        <v>1.53</v>
      </c>
      <c r="I6" s="461">
        <v>3.3</v>
      </c>
      <c r="J6" s="471">
        <v>0.12</v>
      </c>
      <c r="K6" s="472">
        <v>9.9</v>
      </c>
      <c r="L6" s="473">
        <v>8.9999999999999993E-3</v>
      </c>
      <c r="M6" s="474">
        <v>8.9999999999999993E-3</v>
      </c>
      <c r="N6" s="472">
        <v>22.8</v>
      </c>
      <c r="O6" s="475">
        <v>0.69</v>
      </c>
      <c r="P6" s="475">
        <v>0</v>
      </c>
      <c r="Q6" s="938"/>
      <c r="R6" s="938"/>
      <c r="S6" s="938"/>
      <c r="T6" s="938"/>
      <c r="U6" s="938"/>
    </row>
    <row r="7" spans="2:21">
      <c r="B7" s="10">
        <v>6184.1</v>
      </c>
      <c r="C7" s="29" t="s">
        <v>1774</v>
      </c>
      <c r="D7" s="10">
        <v>100</v>
      </c>
      <c r="E7" s="461">
        <v>20</v>
      </c>
      <c r="F7" s="462">
        <v>0.9</v>
      </c>
      <c r="G7" s="462">
        <v>0.2</v>
      </c>
      <c r="H7" s="462">
        <v>4.4000000000000004</v>
      </c>
      <c r="I7" s="461">
        <v>9</v>
      </c>
      <c r="J7" s="471">
        <v>0.4</v>
      </c>
      <c r="K7" s="472">
        <v>47</v>
      </c>
      <c r="L7" s="473">
        <v>0.06</v>
      </c>
      <c r="M7" s="474">
        <v>0.03</v>
      </c>
      <c r="N7" s="472">
        <v>10</v>
      </c>
      <c r="O7" s="475">
        <v>1.3</v>
      </c>
      <c r="P7" s="475">
        <v>0</v>
      </c>
      <c r="Q7" s="938"/>
      <c r="R7" s="938"/>
      <c r="S7" s="938"/>
      <c r="T7" s="938"/>
      <c r="U7" s="938"/>
    </row>
    <row r="8" spans="2:21">
      <c r="B8" s="10">
        <v>17027</v>
      </c>
      <c r="C8" s="29" t="s">
        <v>53</v>
      </c>
      <c r="D8" s="10">
        <v>1</v>
      </c>
      <c r="E8" s="461">
        <v>2.35</v>
      </c>
      <c r="F8" s="462">
        <v>7.0000000000000007E-2</v>
      </c>
      <c r="G8" s="462">
        <v>4.2999999999999997E-2</v>
      </c>
      <c r="H8" s="462">
        <v>0.42100000000000004</v>
      </c>
      <c r="I8" s="461">
        <v>0.26</v>
      </c>
      <c r="J8" s="471">
        <v>4.0000000000000001E-3</v>
      </c>
      <c r="K8" s="472">
        <v>0</v>
      </c>
      <c r="L8" s="473">
        <v>2.9999999999999997E-4</v>
      </c>
      <c r="M8" s="474">
        <v>8.0000000000000004E-4</v>
      </c>
      <c r="N8" s="472">
        <v>0</v>
      </c>
      <c r="O8" s="475">
        <v>3.0000000000000001E-3</v>
      </c>
      <c r="P8" s="475">
        <v>0.43200000000000005</v>
      </c>
      <c r="Q8" s="938"/>
      <c r="R8" s="938"/>
      <c r="S8" s="938"/>
      <c r="T8" s="938"/>
      <c r="U8" s="938"/>
    </row>
    <row r="9" spans="2:21">
      <c r="B9" s="40">
        <v>14006</v>
      </c>
      <c r="C9" s="242" t="s">
        <v>15</v>
      </c>
      <c r="D9" s="40">
        <v>8</v>
      </c>
      <c r="E9" s="269">
        <v>73.680000000000007</v>
      </c>
      <c r="F9" s="268">
        <v>0</v>
      </c>
      <c r="G9" s="268">
        <v>8</v>
      </c>
      <c r="H9" s="268">
        <v>0</v>
      </c>
      <c r="I9" s="269">
        <v>0</v>
      </c>
      <c r="J9" s="268">
        <v>0</v>
      </c>
      <c r="K9" s="270">
        <v>0</v>
      </c>
      <c r="L9" s="271">
        <v>0</v>
      </c>
      <c r="M9" s="272">
        <v>0</v>
      </c>
      <c r="N9" s="270">
        <v>0</v>
      </c>
      <c r="O9" s="273">
        <v>0</v>
      </c>
      <c r="P9" s="273">
        <v>0</v>
      </c>
      <c r="Q9" s="947"/>
      <c r="R9" s="947"/>
      <c r="S9" s="947"/>
      <c r="T9" s="947"/>
      <c r="U9" s="947"/>
    </row>
    <row r="10" spans="2:21">
      <c r="C10" s="29" t="s">
        <v>1279</v>
      </c>
      <c r="D10" s="10">
        <v>259.10000000000002</v>
      </c>
      <c r="E10" s="461">
        <v>270.23</v>
      </c>
      <c r="F10" s="462">
        <v>17.239999999999998</v>
      </c>
      <c r="G10" s="462">
        <v>17.622999999999998</v>
      </c>
      <c r="H10" s="462">
        <v>9.8709999999999987</v>
      </c>
      <c r="I10" s="461">
        <v>24.182000000000002</v>
      </c>
      <c r="J10" s="471">
        <v>0.84400000000000008</v>
      </c>
      <c r="K10" s="472">
        <v>82.5</v>
      </c>
      <c r="L10" s="473">
        <v>0.13730000000000001</v>
      </c>
      <c r="M10" s="474">
        <v>0.11579999999999999</v>
      </c>
      <c r="N10" s="472">
        <v>37.6</v>
      </c>
      <c r="O10" s="475">
        <v>2.633</v>
      </c>
      <c r="P10" s="475">
        <v>0.61110000000000009</v>
      </c>
      <c r="Q10" s="10">
        <v>0</v>
      </c>
      <c r="R10" s="10">
        <v>3</v>
      </c>
      <c r="S10" s="10">
        <v>2</v>
      </c>
      <c r="T10" s="10">
        <v>0</v>
      </c>
      <c r="U10" s="10">
        <v>0</v>
      </c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9"/>
  </mergeCells>
  <phoneticPr fontId="1"/>
  <pageMargins left="0.7" right="0.7" top="0.75" bottom="0.75" header="0.3" footer="0.3"/>
  <pageSetup paperSize="9" scale="78" orientation="landscape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4.75" style="478" customWidth="1"/>
    <col min="4" max="16" width="11.125" style="478" customWidth="1"/>
    <col min="17" max="16384" width="9" style="478"/>
  </cols>
  <sheetData>
    <row r="1" spans="2:21">
      <c r="B1" s="196" t="s">
        <v>2189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2017</v>
      </c>
      <c r="C3" s="29" t="s">
        <v>147</v>
      </c>
      <c r="D3" s="10">
        <v>40</v>
      </c>
      <c r="E3" s="461">
        <v>30.4</v>
      </c>
      <c r="F3" s="462">
        <v>0.64</v>
      </c>
      <c r="G3" s="462">
        <v>0.04</v>
      </c>
      <c r="H3" s="462">
        <v>7.04</v>
      </c>
      <c r="I3" s="461">
        <v>1.2</v>
      </c>
      <c r="J3" s="471">
        <v>0.16</v>
      </c>
      <c r="K3" s="472">
        <v>0</v>
      </c>
      <c r="L3" s="473">
        <v>3.5999999999999997E-2</v>
      </c>
      <c r="M3" s="474">
        <v>1.2E-2</v>
      </c>
      <c r="N3" s="472">
        <v>14</v>
      </c>
      <c r="O3" s="475">
        <v>0.52</v>
      </c>
      <c r="P3" s="475">
        <v>0</v>
      </c>
      <c r="Q3" s="934"/>
      <c r="R3" s="934"/>
      <c r="S3" s="934"/>
      <c r="T3" s="934"/>
      <c r="U3" s="934"/>
    </row>
    <row r="4" spans="2:21">
      <c r="B4" s="195">
        <v>6212</v>
      </c>
      <c r="C4" s="29" t="s">
        <v>2388</v>
      </c>
      <c r="D4" s="10">
        <v>10</v>
      </c>
      <c r="E4" s="461">
        <v>3.7</v>
      </c>
      <c r="F4" s="462">
        <v>0.06</v>
      </c>
      <c r="G4" s="462">
        <v>0.01</v>
      </c>
      <c r="H4" s="462">
        <v>0.91</v>
      </c>
      <c r="I4" s="461">
        <v>2.8</v>
      </c>
      <c r="J4" s="471">
        <v>0.02</v>
      </c>
      <c r="K4" s="472">
        <v>76</v>
      </c>
      <c r="L4" s="473">
        <v>5.0000000000000001E-3</v>
      </c>
      <c r="M4" s="474">
        <v>4.0000000000000001E-3</v>
      </c>
      <c r="N4" s="472">
        <v>0.4</v>
      </c>
      <c r="O4" s="475">
        <v>0.27</v>
      </c>
      <c r="P4" s="475">
        <v>0.01</v>
      </c>
      <c r="Q4" s="938"/>
      <c r="R4" s="938"/>
      <c r="S4" s="938"/>
      <c r="T4" s="938"/>
      <c r="U4" s="938"/>
    </row>
    <row r="5" spans="2:21">
      <c r="B5" s="195">
        <v>6065</v>
      </c>
      <c r="C5" s="29" t="s">
        <v>10</v>
      </c>
      <c r="D5" s="10">
        <v>20</v>
      </c>
      <c r="E5" s="461">
        <v>2.8</v>
      </c>
      <c r="F5" s="462">
        <v>0.2</v>
      </c>
      <c r="G5" s="462">
        <v>0.02</v>
      </c>
      <c r="H5" s="462">
        <v>0.6</v>
      </c>
      <c r="I5" s="461">
        <v>5.2</v>
      </c>
      <c r="J5" s="471">
        <v>0.06</v>
      </c>
      <c r="K5" s="472">
        <v>5.6</v>
      </c>
      <c r="L5" s="473">
        <v>6.0000000000000001E-3</v>
      </c>
      <c r="M5" s="474">
        <v>6.0000000000000001E-3</v>
      </c>
      <c r="N5" s="472">
        <v>2.8</v>
      </c>
      <c r="O5" s="475">
        <v>0.22</v>
      </c>
      <c r="P5" s="475">
        <v>0</v>
      </c>
      <c r="Q5" s="938"/>
      <c r="R5" s="938"/>
      <c r="S5" s="938"/>
      <c r="T5" s="938"/>
      <c r="U5" s="938"/>
    </row>
    <row r="6" spans="2:21">
      <c r="B6" s="195">
        <v>6153</v>
      </c>
      <c r="C6" s="29" t="s">
        <v>16</v>
      </c>
      <c r="D6" s="10">
        <v>5</v>
      </c>
      <c r="E6" s="461">
        <v>1.85</v>
      </c>
      <c r="F6" s="462">
        <v>0.05</v>
      </c>
      <c r="G6" s="462">
        <v>5.0000000000000001E-3</v>
      </c>
      <c r="H6" s="462">
        <v>0.44</v>
      </c>
      <c r="I6" s="461">
        <v>1.05</v>
      </c>
      <c r="J6" s="471">
        <v>0.01</v>
      </c>
      <c r="K6" s="472">
        <v>0</v>
      </c>
      <c r="L6" s="473">
        <v>1.5E-3</v>
      </c>
      <c r="M6" s="474">
        <v>5.0000000000000001E-4</v>
      </c>
      <c r="N6" s="472">
        <v>0.4</v>
      </c>
      <c r="O6" s="475">
        <v>0.08</v>
      </c>
      <c r="P6" s="475">
        <v>0</v>
      </c>
      <c r="Q6" s="938"/>
      <c r="R6" s="938"/>
      <c r="S6" s="938"/>
      <c r="T6" s="938"/>
      <c r="U6" s="938"/>
    </row>
    <row r="7" spans="2:21">
      <c r="B7" s="195">
        <v>11176</v>
      </c>
      <c r="C7" s="29" t="s">
        <v>8</v>
      </c>
      <c r="D7" s="10">
        <v>20</v>
      </c>
      <c r="E7" s="461">
        <v>39.200000000000003</v>
      </c>
      <c r="F7" s="462">
        <v>3.3</v>
      </c>
      <c r="G7" s="462">
        <v>2.78</v>
      </c>
      <c r="H7" s="462">
        <v>0.26</v>
      </c>
      <c r="I7" s="461">
        <v>2</v>
      </c>
      <c r="J7" s="471">
        <v>0.1</v>
      </c>
      <c r="K7" s="472">
        <v>0</v>
      </c>
      <c r="L7" s="473">
        <v>0.12</v>
      </c>
      <c r="M7" s="474">
        <v>2.4E-2</v>
      </c>
      <c r="N7" s="472">
        <v>10</v>
      </c>
      <c r="O7" s="475">
        <v>0</v>
      </c>
      <c r="P7" s="475">
        <v>0.5</v>
      </c>
      <c r="Q7" s="938"/>
      <c r="R7" s="938"/>
      <c r="S7" s="938"/>
      <c r="T7" s="938"/>
      <c r="U7" s="938"/>
    </row>
    <row r="8" spans="2:21">
      <c r="B8" s="195">
        <v>17042</v>
      </c>
      <c r="C8" s="29" t="s">
        <v>814</v>
      </c>
      <c r="D8" s="10">
        <v>10</v>
      </c>
      <c r="E8" s="461">
        <v>70.3</v>
      </c>
      <c r="F8" s="462">
        <v>0.15</v>
      </c>
      <c r="G8" s="462">
        <v>7.53</v>
      </c>
      <c r="H8" s="462">
        <v>0.45</v>
      </c>
      <c r="I8" s="461">
        <v>0.9</v>
      </c>
      <c r="J8" s="471">
        <v>0.03</v>
      </c>
      <c r="K8" s="472">
        <v>1.7</v>
      </c>
      <c r="L8" s="473">
        <v>1E-3</v>
      </c>
      <c r="M8" s="474">
        <v>5.0000000000000001E-3</v>
      </c>
      <c r="N8" s="472">
        <v>0</v>
      </c>
      <c r="O8" s="475">
        <v>0</v>
      </c>
      <c r="P8" s="475">
        <v>0.18</v>
      </c>
      <c r="Q8" s="938"/>
      <c r="R8" s="938"/>
      <c r="S8" s="938"/>
      <c r="T8" s="938"/>
      <c r="U8" s="938"/>
    </row>
    <row r="9" spans="2:21">
      <c r="B9" s="195">
        <v>6313</v>
      </c>
      <c r="C9" s="29" t="s">
        <v>318</v>
      </c>
      <c r="D9" s="10">
        <v>10</v>
      </c>
      <c r="E9" s="461">
        <v>1.4</v>
      </c>
      <c r="F9" s="462">
        <v>0.17</v>
      </c>
      <c r="G9" s="462">
        <v>0.02</v>
      </c>
      <c r="H9" s="462">
        <v>0.22</v>
      </c>
      <c r="I9" s="461">
        <v>5.6</v>
      </c>
      <c r="J9" s="471">
        <v>0.24</v>
      </c>
      <c r="K9" s="472">
        <v>18</v>
      </c>
      <c r="L9" s="473">
        <v>6.0000000000000001E-3</v>
      </c>
      <c r="M9" s="474">
        <v>1.3000000000000001E-2</v>
      </c>
      <c r="N9" s="472">
        <v>1.4</v>
      </c>
      <c r="O9" s="475">
        <v>0.18</v>
      </c>
      <c r="P9" s="475">
        <v>0</v>
      </c>
      <c r="Q9" s="947"/>
      <c r="R9" s="947"/>
      <c r="S9" s="947"/>
      <c r="T9" s="947"/>
      <c r="U9" s="947"/>
    </row>
    <row r="10" spans="2:21">
      <c r="B10" s="244"/>
      <c r="C10" s="245" t="s">
        <v>1754</v>
      </c>
      <c r="D10" s="265">
        <v>115</v>
      </c>
      <c r="E10" s="463">
        <v>149.65</v>
      </c>
      <c r="F10" s="464">
        <v>4.57</v>
      </c>
      <c r="G10" s="464">
        <v>10.404999999999999</v>
      </c>
      <c r="H10" s="464">
        <v>9.92</v>
      </c>
      <c r="I10" s="463">
        <v>18.75</v>
      </c>
      <c r="J10" s="464">
        <v>0.62</v>
      </c>
      <c r="K10" s="465">
        <v>101.3</v>
      </c>
      <c r="L10" s="466">
        <v>0.17549999999999999</v>
      </c>
      <c r="M10" s="467">
        <v>6.4500000000000002E-2</v>
      </c>
      <c r="N10" s="465">
        <v>28.999999999999996</v>
      </c>
      <c r="O10" s="468">
        <v>1.27</v>
      </c>
      <c r="P10" s="468">
        <v>0.69</v>
      </c>
      <c r="Q10" s="265">
        <v>0</v>
      </c>
      <c r="R10" s="265">
        <v>0</v>
      </c>
      <c r="S10" s="265">
        <v>1</v>
      </c>
      <c r="T10" s="265">
        <v>0</v>
      </c>
      <c r="U10" s="265">
        <v>0</v>
      </c>
    </row>
  </sheetData>
  <mergeCells count="1">
    <mergeCell ref="Q3:U9"/>
  </mergeCells>
  <phoneticPr fontId="1"/>
  <pageMargins left="0.7" right="0.7" top="0.75" bottom="0.75" header="0.3" footer="0.3"/>
  <pageSetup paperSize="9" scale="64" orientation="landscape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1.125" style="478" customWidth="1"/>
    <col min="4" max="16" width="11.125" style="478" customWidth="1"/>
    <col min="17" max="16384" width="9" style="478"/>
  </cols>
  <sheetData>
    <row r="1" spans="2:21">
      <c r="B1" s="196" t="s">
        <v>1775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7148</v>
      </c>
      <c r="C3" s="29" t="s">
        <v>120</v>
      </c>
      <c r="D3" s="10">
        <v>50</v>
      </c>
      <c r="E3" s="461">
        <v>27</v>
      </c>
      <c r="F3" s="462">
        <v>0.1</v>
      </c>
      <c r="G3" s="462">
        <v>0.05</v>
      </c>
      <c r="H3" s="462">
        <v>7.3</v>
      </c>
      <c r="I3" s="461">
        <v>1.5</v>
      </c>
      <c r="J3" s="471">
        <v>0</v>
      </c>
      <c r="K3" s="472">
        <v>1</v>
      </c>
      <c r="L3" s="473">
        <v>0.01</v>
      </c>
      <c r="M3" s="474">
        <v>5.0000000000000001E-3</v>
      </c>
      <c r="N3" s="472">
        <v>2</v>
      </c>
      <c r="O3" s="475">
        <v>0.75</v>
      </c>
      <c r="P3" s="475">
        <v>0</v>
      </c>
      <c r="Q3" s="934"/>
      <c r="R3" s="934"/>
      <c r="S3" s="934"/>
      <c r="T3" s="934"/>
      <c r="U3" s="934"/>
    </row>
    <row r="4" spans="2:21">
      <c r="B4" s="195">
        <v>6119</v>
      </c>
      <c r="C4" s="29" t="s">
        <v>48</v>
      </c>
      <c r="D4" s="10">
        <v>20</v>
      </c>
      <c r="E4" s="461">
        <v>3</v>
      </c>
      <c r="F4" s="462">
        <v>0.2</v>
      </c>
      <c r="G4" s="462">
        <v>0.02</v>
      </c>
      <c r="H4" s="462">
        <v>0.64</v>
      </c>
      <c r="I4" s="461">
        <v>7.8</v>
      </c>
      <c r="J4" s="471">
        <v>0.04</v>
      </c>
      <c r="K4" s="472">
        <v>0.8</v>
      </c>
      <c r="L4" s="473">
        <v>6.0000000000000001E-3</v>
      </c>
      <c r="M4" s="474">
        <v>6.0000000000000001E-3</v>
      </c>
      <c r="N4" s="472">
        <v>1.4</v>
      </c>
      <c r="O4" s="475">
        <v>0.3</v>
      </c>
      <c r="P4" s="475">
        <v>0.02</v>
      </c>
      <c r="Q4" s="938"/>
      <c r="R4" s="938"/>
      <c r="S4" s="938"/>
      <c r="T4" s="938"/>
      <c r="U4" s="938"/>
    </row>
    <row r="5" spans="2:21">
      <c r="B5" s="195">
        <v>5014</v>
      </c>
      <c r="C5" s="29" t="s">
        <v>91</v>
      </c>
      <c r="D5" s="10">
        <v>10</v>
      </c>
      <c r="E5" s="461">
        <v>67.400000000000006</v>
      </c>
      <c r="F5" s="462">
        <v>1.46</v>
      </c>
      <c r="G5" s="462">
        <v>6.88</v>
      </c>
      <c r="H5" s="462">
        <v>1.17</v>
      </c>
      <c r="I5" s="461">
        <v>8.5</v>
      </c>
      <c r="J5" s="471">
        <v>0.26</v>
      </c>
      <c r="K5" s="472">
        <v>0.2</v>
      </c>
      <c r="L5" s="473">
        <v>2.6000000000000002E-2</v>
      </c>
      <c r="M5" s="474">
        <v>1.4999999999999999E-2</v>
      </c>
      <c r="N5" s="472">
        <v>0</v>
      </c>
      <c r="O5" s="475">
        <v>0.75</v>
      </c>
      <c r="P5" s="475">
        <v>0</v>
      </c>
      <c r="Q5" s="938"/>
      <c r="R5" s="938"/>
      <c r="S5" s="938"/>
      <c r="T5" s="938"/>
      <c r="U5" s="938"/>
    </row>
    <row r="6" spans="2:21">
      <c r="B6" s="195">
        <v>17042</v>
      </c>
      <c r="C6" s="29" t="s">
        <v>814</v>
      </c>
      <c r="D6" s="10">
        <v>10</v>
      </c>
      <c r="E6" s="461">
        <v>70.3</v>
      </c>
      <c r="F6" s="462">
        <v>0.15</v>
      </c>
      <c r="G6" s="462">
        <v>7.53</v>
      </c>
      <c r="H6" s="462">
        <v>0.45</v>
      </c>
      <c r="I6" s="461">
        <v>0.9</v>
      </c>
      <c r="J6" s="471">
        <v>0.03</v>
      </c>
      <c r="K6" s="472">
        <v>1.7</v>
      </c>
      <c r="L6" s="473">
        <v>1E-3</v>
      </c>
      <c r="M6" s="474">
        <v>5.0000000000000001E-3</v>
      </c>
      <c r="N6" s="472">
        <v>0</v>
      </c>
      <c r="O6" s="475">
        <v>0</v>
      </c>
      <c r="P6" s="475">
        <v>0.18</v>
      </c>
      <c r="Q6" s="938"/>
      <c r="R6" s="938"/>
      <c r="S6" s="938"/>
      <c r="T6" s="938"/>
      <c r="U6" s="938"/>
    </row>
    <row r="7" spans="2:21">
      <c r="B7" s="195">
        <v>6312</v>
      </c>
      <c r="C7" s="29" t="s">
        <v>319</v>
      </c>
      <c r="D7" s="10">
        <v>10</v>
      </c>
      <c r="E7" s="461">
        <v>1.2</v>
      </c>
      <c r="F7" s="462">
        <v>0.06</v>
      </c>
      <c r="G7" s="462">
        <v>0.01</v>
      </c>
      <c r="H7" s="462">
        <v>0.28000000000000003</v>
      </c>
      <c r="I7" s="461">
        <v>1.9</v>
      </c>
      <c r="J7" s="471">
        <v>0.03</v>
      </c>
      <c r="K7" s="472">
        <v>2</v>
      </c>
      <c r="L7" s="473">
        <v>5.0000000000000001E-3</v>
      </c>
      <c r="M7" s="474">
        <v>3.0000000000000001E-3</v>
      </c>
      <c r="N7" s="472">
        <v>0.5</v>
      </c>
      <c r="O7" s="475">
        <v>0.11</v>
      </c>
      <c r="P7" s="475">
        <v>0</v>
      </c>
      <c r="Q7" s="947"/>
      <c r="R7" s="947"/>
      <c r="S7" s="947"/>
      <c r="T7" s="947"/>
      <c r="U7" s="947"/>
    </row>
    <row r="8" spans="2:21">
      <c r="B8" s="244"/>
      <c r="C8" s="245" t="s">
        <v>1754</v>
      </c>
      <c r="D8" s="265">
        <v>100</v>
      </c>
      <c r="E8" s="463">
        <v>168.89999999999998</v>
      </c>
      <c r="F8" s="464">
        <v>1.97</v>
      </c>
      <c r="G8" s="464">
        <v>14.49</v>
      </c>
      <c r="H8" s="464">
        <v>9.8399999999999981</v>
      </c>
      <c r="I8" s="463">
        <v>20.599999999999998</v>
      </c>
      <c r="J8" s="464">
        <v>0.36</v>
      </c>
      <c r="K8" s="465">
        <v>5.7</v>
      </c>
      <c r="L8" s="466">
        <v>4.8000000000000001E-2</v>
      </c>
      <c r="M8" s="467">
        <v>3.4000000000000002E-2</v>
      </c>
      <c r="N8" s="465">
        <v>3.9</v>
      </c>
      <c r="O8" s="468">
        <v>1.9100000000000001</v>
      </c>
      <c r="P8" s="468">
        <v>0.19999999999999998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</row>
  </sheetData>
  <mergeCells count="1">
    <mergeCell ref="Q3:U7"/>
  </mergeCells>
  <phoneticPr fontId="1"/>
  <pageMargins left="0.7" right="0.7" top="0.75" bottom="0.75" header="0.3" footer="0.3"/>
  <pageSetup paperSize="9" scale="64" orientation="landscape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3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1776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7">
        <v>2017</v>
      </c>
      <c r="C3" s="37" t="s">
        <v>147</v>
      </c>
      <c r="D3" s="27">
        <v>70</v>
      </c>
      <c r="E3" s="364">
        <v>53.2</v>
      </c>
      <c r="F3" s="471">
        <v>1.1200000000000001</v>
      </c>
      <c r="G3" s="471">
        <v>7.0000000000000007E-2</v>
      </c>
      <c r="H3" s="471">
        <v>12.32</v>
      </c>
      <c r="I3" s="364">
        <v>2.1</v>
      </c>
      <c r="J3" s="471">
        <v>0.28000000000000003</v>
      </c>
      <c r="K3" s="472">
        <v>0</v>
      </c>
      <c r="L3" s="473">
        <v>6.3E-2</v>
      </c>
      <c r="M3" s="474">
        <v>2.1000000000000001E-2</v>
      </c>
      <c r="N3" s="472">
        <v>24.5</v>
      </c>
      <c r="O3" s="475">
        <v>0.91</v>
      </c>
      <c r="P3" s="475">
        <v>0</v>
      </c>
      <c r="Q3" s="938"/>
      <c r="R3" s="938"/>
      <c r="S3" s="938"/>
      <c r="T3" s="938"/>
      <c r="U3" s="938"/>
    </row>
    <row r="4" spans="2:21">
      <c r="B4" s="27">
        <v>6154</v>
      </c>
      <c r="C4" s="37" t="s">
        <v>1280</v>
      </c>
      <c r="D4" s="27">
        <v>10</v>
      </c>
      <c r="E4" s="364">
        <v>2.6</v>
      </c>
      <c r="F4" s="471">
        <v>0.06</v>
      </c>
      <c r="G4" s="471">
        <v>0.01</v>
      </c>
      <c r="H4" s="471">
        <v>0.61</v>
      </c>
      <c r="I4" s="364">
        <v>1.8</v>
      </c>
      <c r="J4" s="471">
        <v>0.02</v>
      </c>
      <c r="K4" s="472">
        <v>0</v>
      </c>
      <c r="L4" s="473">
        <v>3.0000000000000001E-3</v>
      </c>
      <c r="M4" s="474">
        <v>1E-3</v>
      </c>
      <c r="N4" s="472">
        <v>0.5</v>
      </c>
      <c r="O4" s="475">
        <v>0.15</v>
      </c>
      <c r="P4" s="475">
        <v>0</v>
      </c>
      <c r="Q4" s="938"/>
      <c r="R4" s="938"/>
      <c r="S4" s="938"/>
      <c r="T4" s="938"/>
      <c r="U4" s="938"/>
    </row>
    <row r="5" spans="2:21">
      <c r="B5" s="27">
        <v>6065</v>
      </c>
      <c r="C5" s="37" t="s">
        <v>10</v>
      </c>
      <c r="D5" s="27">
        <v>20</v>
      </c>
      <c r="E5" s="364">
        <v>2.8</v>
      </c>
      <c r="F5" s="471">
        <v>0.2</v>
      </c>
      <c r="G5" s="471">
        <v>0.02</v>
      </c>
      <c r="H5" s="471">
        <v>0.6</v>
      </c>
      <c r="I5" s="364">
        <v>5.2</v>
      </c>
      <c r="J5" s="471">
        <v>0.06</v>
      </c>
      <c r="K5" s="472">
        <v>5.6</v>
      </c>
      <c r="L5" s="473">
        <v>6.0000000000000001E-3</v>
      </c>
      <c r="M5" s="474">
        <v>6.0000000000000001E-3</v>
      </c>
      <c r="N5" s="472">
        <v>2.8</v>
      </c>
      <c r="O5" s="475">
        <v>0.22</v>
      </c>
      <c r="P5" s="475">
        <v>0</v>
      </c>
      <c r="Q5" s="938"/>
      <c r="R5" s="938"/>
      <c r="S5" s="938"/>
      <c r="T5" s="938"/>
      <c r="U5" s="938"/>
    </row>
    <row r="6" spans="2:21">
      <c r="B6" s="27">
        <v>11176</v>
      </c>
      <c r="C6" s="37" t="s">
        <v>8</v>
      </c>
      <c r="D6" s="27">
        <v>20</v>
      </c>
      <c r="E6" s="364">
        <v>39.200000000000003</v>
      </c>
      <c r="F6" s="471">
        <v>3.3</v>
      </c>
      <c r="G6" s="471">
        <v>2.78</v>
      </c>
      <c r="H6" s="471">
        <v>0.26</v>
      </c>
      <c r="I6" s="364">
        <v>2</v>
      </c>
      <c r="J6" s="471">
        <v>0.1</v>
      </c>
      <c r="K6" s="472">
        <v>0</v>
      </c>
      <c r="L6" s="473">
        <v>0.12</v>
      </c>
      <c r="M6" s="474">
        <v>2.4E-2</v>
      </c>
      <c r="N6" s="472">
        <v>10</v>
      </c>
      <c r="O6" s="475">
        <v>0</v>
      </c>
      <c r="P6" s="475">
        <v>0.5</v>
      </c>
      <c r="Q6" s="938"/>
      <c r="R6" s="938"/>
      <c r="S6" s="938"/>
      <c r="T6" s="938"/>
      <c r="U6" s="938"/>
    </row>
    <row r="7" spans="2:21">
      <c r="B7" s="27">
        <v>17043</v>
      </c>
      <c r="C7" s="37" t="s">
        <v>149</v>
      </c>
      <c r="D7" s="27">
        <v>12</v>
      </c>
      <c r="E7" s="364">
        <v>80.400000000000006</v>
      </c>
      <c r="F7" s="471">
        <v>0.33599999999999997</v>
      </c>
      <c r="G7" s="471">
        <v>8.6759999999999984</v>
      </c>
      <c r="H7" s="471">
        <v>0.20399999999999999</v>
      </c>
      <c r="I7" s="364">
        <v>2.76</v>
      </c>
      <c r="J7" s="471">
        <v>0.10800000000000001</v>
      </c>
      <c r="K7" s="472">
        <v>6.6</v>
      </c>
      <c r="L7" s="473">
        <v>4.7999999999999996E-3</v>
      </c>
      <c r="M7" s="474">
        <v>1.2000000000000002E-2</v>
      </c>
      <c r="N7" s="472">
        <v>0</v>
      </c>
      <c r="O7" s="475">
        <v>0</v>
      </c>
      <c r="P7" s="475">
        <v>0.27599999999999997</v>
      </c>
      <c r="Q7" s="938"/>
      <c r="R7" s="938"/>
      <c r="S7" s="938"/>
      <c r="T7" s="938"/>
      <c r="U7" s="938"/>
    </row>
    <row r="8" spans="2:21">
      <c r="B8" s="27">
        <v>6313</v>
      </c>
      <c r="C8" s="37" t="s">
        <v>318</v>
      </c>
      <c r="D8" s="27">
        <v>10</v>
      </c>
      <c r="E8" s="364">
        <v>1.4</v>
      </c>
      <c r="F8" s="471">
        <v>0.17</v>
      </c>
      <c r="G8" s="471">
        <v>0.02</v>
      </c>
      <c r="H8" s="471">
        <v>0.22</v>
      </c>
      <c r="I8" s="364">
        <v>5.6</v>
      </c>
      <c r="J8" s="471">
        <v>0.24</v>
      </c>
      <c r="K8" s="472">
        <v>18</v>
      </c>
      <c r="L8" s="473">
        <v>6.0000000000000001E-3</v>
      </c>
      <c r="M8" s="474">
        <v>1.3000000000000001E-2</v>
      </c>
      <c r="N8" s="472">
        <v>1.4</v>
      </c>
      <c r="O8" s="475">
        <v>0.18</v>
      </c>
      <c r="P8" s="475">
        <v>0</v>
      </c>
      <c r="Q8" s="938"/>
      <c r="R8" s="938"/>
      <c r="S8" s="938"/>
      <c r="T8" s="938"/>
      <c r="U8" s="938"/>
    </row>
    <row r="9" spans="2:21">
      <c r="B9" s="40">
        <v>6239</v>
      </c>
      <c r="C9" s="242" t="s">
        <v>110</v>
      </c>
      <c r="D9" s="40">
        <v>1</v>
      </c>
      <c r="E9" s="269">
        <v>0.44</v>
      </c>
      <c r="F9" s="268">
        <v>3.7000000000000005E-2</v>
      </c>
      <c r="G9" s="268">
        <v>6.9999999999999993E-3</v>
      </c>
      <c r="H9" s="268">
        <v>8.199999999999999E-2</v>
      </c>
      <c r="I9" s="269">
        <v>2.9</v>
      </c>
      <c r="J9" s="268">
        <v>7.4999999999999997E-2</v>
      </c>
      <c r="K9" s="270">
        <v>6.2</v>
      </c>
      <c r="L9" s="271">
        <v>1.1999999999999999E-3</v>
      </c>
      <c r="M9" s="272">
        <v>2.3999999999999998E-3</v>
      </c>
      <c r="N9" s="270">
        <v>1.2</v>
      </c>
      <c r="O9" s="273">
        <v>6.8000000000000005E-2</v>
      </c>
      <c r="P9" s="273">
        <v>0</v>
      </c>
      <c r="Q9" s="947"/>
      <c r="R9" s="947"/>
      <c r="S9" s="947"/>
      <c r="T9" s="947"/>
      <c r="U9" s="947"/>
    </row>
    <row r="10" spans="2:21">
      <c r="C10" s="29" t="s">
        <v>12</v>
      </c>
      <c r="D10" s="10">
        <v>143</v>
      </c>
      <c r="E10" s="461">
        <v>180.04000000000002</v>
      </c>
      <c r="F10" s="462">
        <v>5.2229999999999999</v>
      </c>
      <c r="G10" s="462">
        <v>11.582999999999997</v>
      </c>
      <c r="H10" s="462">
        <v>14.296000000000001</v>
      </c>
      <c r="I10" s="461">
        <v>22.36</v>
      </c>
      <c r="J10" s="471">
        <v>0.88300000000000001</v>
      </c>
      <c r="K10" s="472">
        <v>36.4</v>
      </c>
      <c r="L10" s="473">
        <v>0.20400000000000001</v>
      </c>
      <c r="M10" s="474">
        <v>7.9399999999999998E-2</v>
      </c>
      <c r="N10" s="472">
        <v>40.4</v>
      </c>
      <c r="O10" s="475">
        <v>1.528</v>
      </c>
      <c r="P10" s="475">
        <v>0.77600000000000002</v>
      </c>
      <c r="Q10" s="10">
        <v>0</v>
      </c>
      <c r="R10" s="10">
        <v>0</v>
      </c>
      <c r="S10" s="10">
        <v>2</v>
      </c>
      <c r="T10" s="10">
        <v>0</v>
      </c>
      <c r="U10" s="10">
        <v>0</v>
      </c>
    </row>
    <row r="11" spans="2:21"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</sheetData>
  <mergeCells count="1">
    <mergeCell ref="Q3:U9"/>
  </mergeCells>
  <phoneticPr fontId="1"/>
  <pageMargins left="0.7" right="0.7" top="0.75" bottom="0.75" header="0.3" footer="0.3"/>
  <pageSetup paperSize="9" scale="79" orientation="landscape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2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23.12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1778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11176</v>
      </c>
      <c r="C3" s="240" t="s">
        <v>1423</v>
      </c>
      <c r="D3" s="238">
        <v>10</v>
      </c>
      <c r="E3" s="238">
        <v>20</v>
      </c>
      <c r="F3" s="238">
        <v>1.7</v>
      </c>
      <c r="G3" s="238">
        <v>1.4</v>
      </c>
      <c r="H3" s="238">
        <v>0.1</v>
      </c>
      <c r="I3" s="238">
        <v>1</v>
      </c>
      <c r="J3" s="238">
        <v>0.1</v>
      </c>
      <c r="K3" s="238" t="s">
        <v>968</v>
      </c>
      <c r="L3" s="238">
        <v>0.06</v>
      </c>
      <c r="M3" s="238">
        <v>0.01</v>
      </c>
      <c r="N3" s="238">
        <v>5</v>
      </c>
      <c r="O3" s="238">
        <v>0</v>
      </c>
      <c r="P3" s="238">
        <v>0.3</v>
      </c>
      <c r="Q3" s="934"/>
      <c r="R3" s="934"/>
      <c r="S3" s="934"/>
      <c r="T3" s="934"/>
      <c r="U3" s="934"/>
    </row>
    <row r="4" spans="2:21">
      <c r="B4" s="240">
        <v>11195</v>
      </c>
      <c r="C4" s="240" t="s">
        <v>1452</v>
      </c>
      <c r="D4" s="238">
        <v>10</v>
      </c>
      <c r="E4" s="238">
        <v>17</v>
      </c>
      <c r="F4" s="238">
        <v>1.9</v>
      </c>
      <c r="G4" s="238">
        <v>0.8</v>
      </c>
      <c r="H4" s="238">
        <v>0.5</v>
      </c>
      <c r="I4" s="238">
        <v>1</v>
      </c>
      <c r="J4" s="238">
        <v>0.1</v>
      </c>
      <c r="K4" s="238" t="s">
        <v>862</v>
      </c>
      <c r="L4" s="238">
        <v>0.09</v>
      </c>
      <c r="M4" s="238">
        <v>0.02</v>
      </c>
      <c r="N4" s="238">
        <v>2</v>
      </c>
      <c r="O4" s="238">
        <v>0</v>
      </c>
      <c r="P4" s="238">
        <v>0.2</v>
      </c>
      <c r="Q4" s="938"/>
      <c r="R4" s="938"/>
      <c r="S4" s="938"/>
      <c r="T4" s="938"/>
      <c r="U4" s="938"/>
    </row>
    <row r="5" spans="2:21">
      <c r="B5" s="240">
        <v>10329</v>
      </c>
      <c r="C5" s="240" t="s">
        <v>2412</v>
      </c>
      <c r="D5" s="238">
        <v>25</v>
      </c>
      <c r="E5" s="238">
        <v>21</v>
      </c>
      <c r="F5" s="238">
        <v>4.5999999999999996</v>
      </c>
      <c r="G5" s="238">
        <v>0.1</v>
      </c>
      <c r="H5" s="238">
        <v>0.1</v>
      </c>
      <c r="I5" s="238">
        <v>17</v>
      </c>
      <c r="J5" s="238">
        <v>0.1</v>
      </c>
      <c r="K5" s="238">
        <v>0</v>
      </c>
      <c r="L5" s="238">
        <v>0.02</v>
      </c>
      <c r="M5" s="238">
        <v>0.01</v>
      </c>
      <c r="N5" s="238" t="s">
        <v>862</v>
      </c>
      <c r="O5" s="238">
        <v>0</v>
      </c>
      <c r="P5" s="238">
        <v>0.1</v>
      </c>
      <c r="Q5" s="938"/>
      <c r="R5" s="938"/>
      <c r="S5" s="938"/>
      <c r="T5" s="938"/>
      <c r="U5" s="938"/>
    </row>
    <row r="6" spans="2:21">
      <c r="B6" s="240">
        <v>6119</v>
      </c>
      <c r="C6" s="240" t="s">
        <v>2413</v>
      </c>
      <c r="D6" s="238">
        <v>15</v>
      </c>
      <c r="E6" s="238">
        <v>2</v>
      </c>
      <c r="F6" s="238">
        <v>0.2</v>
      </c>
      <c r="G6" s="238">
        <v>0</v>
      </c>
      <c r="H6" s="238">
        <v>0.5</v>
      </c>
      <c r="I6" s="238">
        <v>6</v>
      </c>
      <c r="J6" s="238">
        <v>0</v>
      </c>
      <c r="K6" s="238">
        <v>1</v>
      </c>
      <c r="L6" s="238">
        <v>0</v>
      </c>
      <c r="M6" s="238">
        <v>0</v>
      </c>
      <c r="N6" s="238">
        <v>1</v>
      </c>
      <c r="O6" s="238">
        <v>0.2</v>
      </c>
      <c r="P6" s="238">
        <v>0</v>
      </c>
      <c r="Q6" s="938"/>
      <c r="R6" s="938"/>
      <c r="S6" s="938"/>
      <c r="T6" s="938"/>
      <c r="U6" s="938"/>
    </row>
    <row r="7" spans="2:21">
      <c r="B7" s="240">
        <v>7148</v>
      </c>
      <c r="C7" s="240" t="s">
        <v>1451</v>
      </c>
      <c r="D7" s="238">
        <v>15</v>
      </c>
      <c r="E7" s="238">
        <v>8</v>
      </c>
      <c r="F7" s="238">
        <v>0</v>
      </c>
      <c r="G7" s="238">
        <v>0</v>
      </c>
      <c r="H7" s="238">
        <v>2.2000000000000002</v>
      </c>
      <c r="I7" s="238">
        <v>0</v>
      </c>
      <c r="J7" s="238" t="s">
        <v>862</v>
      </c>
      <c r="K7" s="238">
        <v>0</v>
      </c>
      <c r="L7" s="238">
        <v>0</v>
      </c>
      <c r="M7" s="238">
        <v>0</v>
      </c>
      <c r="N7" s="238">
        <v>1</v>
      </c>
      <c r="O7" s="238">
        <v>0.2</v>
      </c>
      <c r="P7" s="238">
        <v>0</v>
      </c>
      <c r="Q7" s="938"/>
      <c r="R7" s="938"/>
      <c r="S7" s="938"/>
      <c r="T7" s="938"/>
      <c r="U7" s="938"/>
    </row>
    <row r="8" spans="2:21">
      <c r="B8" s="240">
        <v>6065</v>
      </c>
      <c r="C8" s="240" t="s">
        <v>2414</v>
      </c>
      <c r="D8" s="238">
        <v>20</v>
      </c>
      <c r="E8" s="238">
        <v>3</v>
      </c>
      <c r="F8" s="238">
        <v>0.2</v>
      </c>
      <c r="G8" s="238">
        <v>0</v>
      </c>
      <c r="H8" s="238">
        <v>0.6</v>
      </c>
      <c r="I8" s="238">
        <v>5</v>
      </c>
      <c r="J8" s="238">
        <v>0.1</v>
      </c>
      <c r="K8" s="238">
        <v>6</v>
      </c>
      <c r="L8" s="238">
        <v>0.01</v>
      </c>
      <c r="M8" s="238">
        <v>0.01</v>
      </c>
      <c r="N8" s="238">
        <v>3</v>
      </c>
      <c r="O8" s="238">
        <v>0.2</v>
      </c>
      <c r="P8" s="238">
        <v>0</v>
      </c>
      <c r="Q8" s="938"/>
      <c r="R8" s="938"/>
      <c r="S8" s="938"/>
      <c r="T8" s="938"/>
      <c r="U8" s="938"/>
    </row>
    <row r="9" spans="2:21">
      <c r="B9" s="240">
        <v>6312</v>
      </c>
      <c r="C9" s="240" t="s">
        <v>2415</v>
      </c>
      <c r="D9" s="238">
        <v>10</v>
      </c>
      <c r="E9" s="238">
        <v>1</v>
      </c>
      <c r="F9" s="238">
        <v>0.1</v>
      </c>
      <c r="G9" s="238">
        <v>0</v>
      </c>
      <c r="H9" s="238">
        <v>0.3</v>
      </c>
      <c r="I9" s="238">
        <v>2</v>
      </c>
      <c r="J9" s="238">
        <v>0</v>
      </c>
      <c r="K9" s="238">
        <v>2</v>
      </c>
      <c r="L9" s="238">
        <v>0.01</v>
      </c>
      <c r="M9" s="238">
        <v>0</v>
      </c>
      <c r="N9" s="238">
        <v>1</v>
      </c>
      <c r="O9" s="238">
        <v>0.1</v>
      </c>
      <c r="P9" s="238">
        <v>0</v>
      </c>
      <c r="Q9" s="938"/>
      <c r="R9" s="938"/>
      <c r="S9" s="938"/>
      <c r="T9" s="938"/>
      <c r="U9" s="938"/>
    </row>
    <row r="10" spans="2:21">
      <c r="B10" s="240">
        <v>12004</v>
      </c>
      <c r="C10" s="240" t="s">
        <v>1004</v>
      </c>
      <c r="D10" s="238">
        <v>13.8</v>
      </c>
      <c r="E10" s="238">
        <v>21</v>
      </c>
      <c r="F10" s="238">
        <v>1.7</v>
      </c>
      <c r="G10" s="238">
        <v>1.4</v>
      </c>
      <c r="H10" s="238">
        <v>0</v>
      </c>
      <c r="I10" s="238">
        <v>7</v>
      </c>
      <c r="J10" s="238">
        <v>0.2</v>
      </c>
      <c r="K10" s="238">
        <v>21</v>
      </c>
      <c r="L10" s="238">
        <v>0.01</v>
      </c>
      <c r="M10" s="238">
        <v>0.06</v>
      </c>
      <c r="N10" s="238">
        <v>0</v>
      </c>
      <c r="O10" s="238">
        <v>0</v>
      </c>
      <c r="P10" s="238">
        <v>0</v>
      </c>
      <c r="Q10" s="938"/>
      <c r="R10" s="938"/>
      <c r="S10" s="938"/>
      <c r="T10" s="938"/>
      <c r="U10" s="938"/>
    </row>
    <row r="11" spans="2:21">
      <c r="B11" s="240">
        <v>6239</v>
      </c>
      <c r="C11" s="240" t="s">
        <v>2396</v>
      </c>
      <c r="D11" s="238">
        <v>1</v>
      </c>
      <c r="E11" s="238">
        <v>0</v>
      </c>
      <c r="F11" s="238">
        <v>0</v>
      </c>
      <c r="G11" s="238">
        <v>0</v>
      </c>
      <c r="H11" s="238">
        <v>0.1</v>
      </c>
      <c r="I11" s="238">
        <v>3</v>
      </c>
      <c r="J11" s="238">
        <v>0.1</v>
      </c>
      <c r="K11" s="238">
        <v>6</v>
      </c>
      <c r="L11" s="238">
        <v>0</v>
      </c>
      <c r="M11" s="238">
        <v>0</v>
      </c>
      <c r="N11" s="238">
        <v>1</v>
      </c>
      <c r="O11" s="238">
        <v>0.1</v>
      </c>
      <c r="P11" s="238">
        <v>0</v>
      </c>
      <c r="Q11" s="938"/>
      <c r="R11" s="938"/>
      <c r="S11" s="938"/>
      <c r="T11" s="938"/>
      <c r="U11" s="938"/>
    </row>
    <row r="12" spans="2:21">
      <c r="B12" s="537">
        <v>17043</v>
      </c>
      <c r="C12" s="537" t="s">
        <v>1436</v>
      </c>
      <c r="D12" s="239">
        <v>12</v>
      </c>
      <c r="E12" s="239">
        <v>80</v>
      </c>
      <c r="F12" s="239">
        <v>0.3</v>
      </c>
      <c r="G12" s="239">
        <v>8.6999999999999993</v>
      </c>
      <c r="H12" s="239">
        <v>0.2</v>
      </c>
      <c r="I12" s="239">
        <v>3</v>
      </c>
      <c r="J12" s="239">
        <v>0.1</v>
      </c>
      <c r="K12" s="239">
        <v>7</v>
      </c>
      <c r="L12" s="239">
        <v>0</v>
      </c>
      <c r="M12" s="239">
        <v>0.01</v>
      </c>
      <c r="N12" s="239">
        <v>0</v>
      </c>
      <c r="O12" s="239">
        <v>0</v>
      </c>
      <c r="P12" s="239">
        <v>0.3</v>
      </c>
      <c r="Q12" s="947"/>
      <c r="R12" s="947"/>
      <c r="S12" s="947"/>
      <c r="T12" s="947"/>
      <c r="U12" s="947"/>
    </row>
    <row r="13" spans="2:21">
      <c r="C13" s="478" t="s">
        <v>220</v>
      </c>
      <c r="D13" s="264"/>
      <c r="E13" s="238">
        <v>173</v>
      </c>
      <c r="F13" s="238">
        <v>10.7</v>
      </c>
      <c r="G13" s="238">
        <v>12.4</v>
      </c>
      <c r="H13" s="238">
        <v>4.5999999999999996</v>
      </c>
      <c r="I13" s="238">
        <v>45</v>
      </c>
      <c r="J13" s="238">
        <v>0.7</v>
      </c>
      <c r="K13" s="238">
        <v>42</v>
      </c>
      <c r="L13" s="624" t="s">
        <v>1777</v>
      </c>
      <c r="M13" s="238">
        <v>0.13</v>
      </c>
      <c r="N13" s="238">
        <v>13</v>
      </c>
      <c r="O13" s="238">
        <v>0.8</v>
      </c>
      <c r="P13" s="238">
        <v>0.9</v>
      </c>
      <c r="Q13" s="238">
        <v>0</v>
      </c>
      <c r="R13" s="238">
        <v>2</v>
      </c>
      <c r="S13" s="238">
        <v>0</v>
      </c>
      <c r="T13" s="238">
        <v>0</v>
      </c>
      <c r="U13" s="238">
        <v>0</v>
      </c>
    </row>
    <row r="14" spans="2:21">
      <c r="D14" s="14"/>
      <c r="E14" s="14"/>
      <c r="F14" s="14"/>
      <c r="G14" s="14"/>
    </row>
    <row r="15" spans="2:21">
      <c r="C15" s="10"/>
      <c r="D15" s="17"/>
      <c r="E15" s="18"/>
      <c r="F15" s="17"/>
      <c r="G15" s="18"/>
      <c r="H15" s="11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3:16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</sheetData>
  <mergeCells count="1">
    <mergeCell ref="Q3:U12"/>
  </mergeCells>
  <phoneticPr fontId="1"/>
  <pageMargins left="0.7" right="0.7" top="0.75" bottom="0.75" header="0.3" footer="0.3"/>
  <pageSetup paperSize="9" scale="83" orientation="landscape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4.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1779</v>
      </c>
    </row>
    <row r="2" spans="2:21" ht="27" customHeight="1">
      <c r="B2" s="19" t="s">
        <v>922</v>
      </c>
      <c r="C2" s="721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10129</v>
      </c>
      <c r="C3" s="446" t="s">
        <v>320</v>
      </c>
      <c r="D3" s="10">
        <v>50</v>
      </c>
      <c r="E3" s="461">
        <v>78</v>
      </c>
      <c r="F3" s="462">
        <v>10.35</v>
      </c>
      <c r="G3" s="462">
        <v>3.6</v>
      </c>
      <c r="H3" s="462">
        <v>0.05</v>
      </c>
      <c r="I3" s="461">
        <v>55</v>
      </c>
      <c r="J3" s="471">
        <v>0.75</v>
      </c>
      <c r="K3" s="472">
        <v>0</v>
      </c>
      <c r="L3" s="473">
        <v>7.4999999999999997E-2</v>
      </c>
      <c r="M3" s="474">
        <v>6.5000000000000002E-2</v>
      </c>
      <c r="N3" s="472">
        <v>0</v>
      </c>
      <c r="O3" s="475">
        <v>0</v>
      </c>
      <c r="P3" s="475">
        <v>0.45</v>
      </c>
      <c r="Q3" s="938"/>
      <c r="R3" s="938"/>
      <c r="S3" s="938"/>
      <c r="T3" s="938"/>
      <c r="U3" s="938"/>
    </row>
    <row r="4" spans="2:21">
      <c r="B4" s="10">
        <v>7156</v>
      </c>
      <c r="C4" s="446" t="s">
        <v>93</v>
      </c>
      <c r="D4" s="10">
        <v>5</v>
      </c>
      <c r="E4" s="461">
        <v>1.3</v>
      </c>
      <c r="F4" s="462">
        <v>0.02</v>
      </c>
      <c r="G4" s="462">
        <v>0.01</v>
      </c>
      <c r="H4" s="462">
        <v>0.43</v>
      </c>
      <c r="I4" s="461">
        <v>0.35</v>
      </c>
      <c r="J4" s="471">
        <v>5.0000000000000001E-3</v>
      </c>
      <c r="K4" s="472">
        <v>0.05</v>
      </c>
      <c r="L4" s="473">
        <v>2E-3</v>
      </c>
      <c r="M4" s="474">
        <v>1E-3</v>
      </c>
      <c r="N4" s="472">
        <v>2.5</v>
      </c>
      <c r="O4" s="475">
        <v>0</v>
      </c>
      <c r="P4" s="475">
        <v>0</v>
      </c>
      <c r="Q4" s="938"/>
      <c r="R4" s="938"/>
      <c r="S4" s="938"/>
      <c r="T4" s="938"/>
      <c r="U4" s="938"/>
    </row>
    <row r="5" spans="2:21">
      <c r="B5" s="10">
        <v>6154</v>
      </c>
      <c r="C5" s="446" t="s">
        <v>1280</v>
      </c>
      <c r="D5" s="10">
        <v>10</v>
      </c>
      <c r="E5" s="461">
        <v>2.6</v>
      </c>
      <c r="F5" s="462">
        <v>0.06</v>
      </c>
      <c r="G5" s="462">
        <v>0.01</v>
      </c>
      <c r="H5" s="462">
        <v>0.61</v>
      </c>
      <c r="I5" s="461">
        <v>1.8</v>
      </c>
      <c r="J5" s="471">
        <v>0.02</v>
      </c>
      <c r="K5" s="472">
        <v>0</v>
      </c>
      <c r="L5" s="473">
        <v>3.0000000000000001E-3</v>
      </c>
      <c r="M5" s="474">
        <v>1E-3</v>
      </c>
      <c r="N5" s="472">
        <v>0.5</v>
      </c>
      <c r="O5" s="475">
        <v>0.15</v>
      </c>
      <c r="P5" s="475">
        <v>0</v>
      </c>
      <c r="Q5" s="938"/>
      <c r="R5" s="938"/>
      <c r="S5" s="938"/>
      <c r="T5" s="938"/>
      <c r="U5" s="938"/>
    </row>
    <row r="6" spans="2:21">
      <c r="B6" s="10">
        <v>17043</v>
      </c>
      <c r="C6" s="446" t="s">
        <v>149</v>
      </c>
      <c r="D6" s="10">
        <v>12</v>
      </c>
      <c r="E6" s="461">
        <v>80.400000000000006</v>
      </c>
      <c r="F6" s="462">
        <v>0.33599999999999997</v>
      </c>
      <c r="G6" s="462">
        <v>8.6759999999999984</v>
      </c>
      <c r="H6" s="462">
        <v>0.20399999999999999</v>
      </c>
      <c r="I6" s="461">
        <v>2.76</v>
      </c>
      <c r="J6" s="471">
        <v>0.10800000000000001</v>
      </c>
      <c r="K6" s="472">
        <v>6.6</v>
      </c>
      <c r="L6" s="473">
        <v>4.7999999999999996E-3</v>
      </c>
      <c r="M6" s="474">
        <v>1.2000000000000002E-2</v>
      </c>
      <c r="N6" s="472">
        <v>0</v>
      </c>
      <c r="O6" s="475">
        <v>0</v>
      </c>
      <c r="P6" s="475">
        <v>0.27599999999999997</v>
      </c>
      <c r="Q6" s="938"/>
      <c r="R6" s="938"/>
      <c r="S6" s="938"/>
      <c r="T6" s="938"/>
      <c r="U6" s="938"/>
    </row>
    <row r="7" spans="2:21">
      <c r="B7" s="10">
        <v>6239</v>
      </c>
      <c r="C7" s="446" t="s">
        <v>110</v>
      </c>
      <c r="D7" s="10">
        <v>1</v>
      </c>
      <c r="E7" s="461">
        <v>0.44</v>
      </c>
      <c r="F7" s="462">
        <v>3.7000000000000005E-2</v>
      </c>
      <c r="G7" s="462">
        <v>6.9999999999999993E-3</v>
      </c>
      <c r="H7" s="462">
        <v>8.199999999999999E-2</v>
      </c>
      <c r="I7" s="461">
        <v>2.9</v>
      </c>
      <c r="J7" s="471">
        <v>7.4999999999999997E-2</v>
      </c>
      <c r="K7" s="472">
        <v>6.2</v>
      </c>
      <c r="L7" s="473">
        <v>1.1999999999999999E-3</v>
      </c>
      <c r="M7" s="474">
        <v>2.3999999999999998E-3</v>
      </c>
      <c r="N7" s="472">
        <v>1.2</v>
      </c>
      <c r="O7" s="475">
        <v>6.8000000000000005E-2</v>
      </c>
      <c r="P7" s="475">
        <v>0</v>
      </c>
      <c r="Q7" s="938"/>
      <c r="R7" s="938"/>
      <c r="S7" s="938"/>
      <c r="T7" s="938"/>
      <c r="U7" s="938"/>
    </row>
    <row r="8" spans="2:21">
      <c r="B8" s="10">
        <v>12005</v>
      </c>
      <c r="C8" s="446" t="s">
        <v>1281</v>
      </c>
      <c r="D8" s="10">
        <v>15</v>
      </c>
      <c r="E8" s="461">
        <v>22.65</v>
      </c>
      <c r="F8" s="462">
        <v>1.9350000000000001</v>
      </c>
      <c r="G8" s="462">
        <v>1.5</v>
      </c>
      <c r="H8" s="462">
        <v>4.4999999999999998E-2</v>
      </c>
      <c r="I8" s="461">
        <v>7.65</v>
      </c>
      <c r="J8" s="471">
        <v>0.27</v>
      </c>
      <c r="K8" s="472">
        <v>21</v>
      </c>
      <c r="L8" s="473">
        <v>8.9999999999999993E-3</v>
      </c>
      <c r="M8" s="474">
        <v>0.06</v>
      </c>
      <c r="N8" s="472">
        <v>0</v>
      </c>
      <c r="O8" s="475">
        <v>0</v>
      </c>
      <c r="P8" s="475">
        <v>4.4999999999999998E-2</v>
      </c>
      <c r="Q8" s="938"/>
      <c r="R8" s="938"/>
      <c r="S8" s="938"/>
      <c r="T8" s="938"/>
      <c r="U8" s="938"/>
    </row>
    <row r="9" spans="2:21">
      <c r="B9" s="10">
        <v>6182</v>
      </c>
      <c r="C9" s="446" t="s">
        <v>1781</v>
      </c>
      <c r="D9" s="10">
        <v>25</v>
      </c>
      <c r="E9" s="461">
        <v>4.75</v>
      </c>
      <c r="F9" s="462">
        <v>0.17499999999999999</v>
      </c>
      <c r="G9" s="462">
        <v>2.5000000000000001E-2</v>
      </c>
      <c r="H9" s="462">
        <v>1.175</v>
      </c>
      <c r="I9" s="461">
        <v>1.75</v>
      </c>
      <c r="J9" s="471">
        <v>0.05</v>
      </c>
      <c r="K9" s="472">
        <v>11.25</v>
      </c>
      <c r="L9" s="473">
        <v>1.2500000000000001E-2</v>
      </c>
      <c r="M9" s="474">
        <v>5.0000000000000001E-3</v>
      </c>
      <c r="N9" s="472">
        <v>3.75</v>
      </c>
      <c r="O9" s="475">
        <v>0.25</v>
      </c>
      <c r="P9" s="475">
        <v>0</v>
      </c>
      <c r="Q9" s="938"/>
      <c r="R9" s="938"/>
      <c r="S9" s="938"/>
      <c r="T9" s="938"/>
      <c r="U9" s="938"/>
    </row>
    <row r="10" spans="2:21">
      <c r="B10" s="40">
        <v>6312</v>
      </c>
      <c r="C10" s="282" t="s">
        <v>1782</v>
      </c>
      <c r="D10" s="40">
        <v>20</v>
      </c>
      <c r="E10" s="269">
        <v>2.4</v>
      </c>
      <c r="F10" s="268">
        <v>0.12</v>
      </c>
      <c r="G10" s="268">
        <v>0.02</v>
      </c>
      <c r="H10" s="268">
        <v>0.56000000000000005</v>
      </c>
      <c r="I10" s="269">
        <v>3.8</v>
      </c>
      <c r="J10" s="268">
        <v>0.06</v>
      </c>
      <c r="K10" s="270">
        <v>4</v>
      </c>
      <c r="L10" s="271">
        <v>0.01</v>
      </c>
      <c r="M10" s="272">
        <v>6.0000000000000001E-3</v>
      </c>
      <c r="N10" s="270">
        <v>1</v>
      </c>
      <c r="O10" s="273">
        <v>0.22</v>
      </c>
      <c r="P10" s="273">
        <v>0</v>
      </c>
      <c r="Q10" s="947"/>
      <c r="R10" s="947"/>
      <c r="S10" s="947"/>
      <c r="T10" s="947"/>
      <c r="U10" s="947"/>
    </row>
    <row r="11" spans="2:21">
      <c r="C11" s="446" t="s">
        <v>12</v>
      </c>
      <c r="D11" s="10">
        <v>138</v>
      </c>
      <c r="E11" s="461">
        <v>192.54000000000002</v>
      </c>
      <c r="F11" s="462">
        <v>13.033000000000001</v>
      </c>
      <c r="G11" s="462">
        <v>13.847999999999997</v>
      </c>
      <c r="H11" s="462">
        <v>3.1560000000000001</v>
      </c>
      <c r="I11" s="461">
        <v>76.009999999999991</v>
      </c>
      <c r="J11" s="471">
        <v>1.3380000000000001</v>
      </c>
      <c r="K11" s="472">
        <v>49.1</v>
      </c>
      <c r="L11" s="473">
        <v>0.11749999999999999</v>
      </c>
      <c r="M11" s="474">
        <v>0.15240000000000001</v>
      </c>
      <c r="N11" s="472">
        <v>8.9499999999999993</v>
      </c>
      <c r="O11" s="475">
        <v>0.68799999999999994</v>
      </c>
      <c r="P11" s="475">
        <v>0.77100000000000002</v>
      </c>
      <c r="Q11" s="265">
        <v>0</v>
      </c>
      <c r="R11" s="265">
        <v>2</v>
      </c>
      <c r="S11" s="265">
        <v>1</v>
      </c>
      <c r="T11" s="265">
        <v>0</v>
      </c>
      <c r="U11" s="265">
        <v>0</v>
      </c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2:21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</sheetData>
  <mergeCells count="1">
    <mergeCell ref="Q3:U10"/>
  </mergeCells>
  <phoneticPr fontId="1"/>
  <pageMargins left="0.7" right="0.7" top="0.75" bottom="0.75" header="0.3" footer="0.3"/>
  <pageSetup paperSize="9" scale="79" orientation="landscape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23.12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1914</v>
      </c>
    </row>
    <row r="2" spans="2:21" s="478" customFormat="1" ht="26.25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6314</v>
      </c>
      <c r="C3" s="481" t="s">
        <v>1904</v>
      </c>
      <c r="D3" s="500">
        <v>20</v>
      </c>
      <c r="E3" s="487">
        <v>3.2</v>
      </c>
      <c r="F3" s="488">
        <v>0.28000000000000003</v>
      </c>
      <c r="G3" s="488">
        <v>0.02</v>
      </c>
      <c r="H3" s="488">
        <v>0.66</v>
      </c>
      <c r="I3" s="487">
        <v>11.6</v>
      </c>
      <c r="J3" s="489">
        <v>0.2</v>
      </c>
      <c r="K3" s="490">
        <v>40</v>
      </c>
      <c r="L3" s="491">
        <v>0.02</v>
      </c>
      <c r="M3" s="492">
        <v>0.02</v>
      </c>
      <c r="N3" s="490">
        <v>4.2</v>
      </c>
      <c r="O3" s="493">
        <v>0.38</v>
      </c>
      <c r="P3" s="493">
        <v>0</v>
      </c>
      <c r="Q3" s="985"/>
      <c r="R3" s="985"/>
      <c r="S3" s="985"/>
      <c r="T3" s="985"/>
      <c r="U3" s="985"/>
    </row>
    <row r="4" spans="2:21">
      <c r="B4" s="480">
        <v>6182</v>
      </c>
      <c r="C4" s="481" t="s">
        <v>1927</v>
      </c>
      <c r="D4" s="500">
        <v>20</v>
      </c>
      <c r="E4" s="487">
        <v>3.8</v>
      </c>
      <c r="F4" s="488">
        <v>0.14000000000000001</v>
      </c>
      <c r="G4" s="488">
        <v>0.02</v>
      </c>
      <c r="H4" s="488">
        <v>0.94</v>
      </c>
      <c r="I4" s="487">
        <v>1.4</v>
      </c>
      <c r="J4" s="489">
        <v>0.04</v>
      </c>
      <c r="K4" s="490">
        <v>9</v>
      </c>
      <c r="L4" s="491">
        <v>0.01</v>
      </c>
      <c r="M4" s="492">
        <v>4.0000000000000001E-3</v>
      </c>
      <c r="N4" s="490">
        <v>3</v>
      </c>
      <c r="O4" s="493">
        <v>0.2</v>
      </c>
      <c r="P4" s="493">
        <v>0</v>
      </c>
      <c r="Q4" s="985"/>
      <c r="R4" s="985"/>
      <c r="S4" s="985"/>
      <c r="T4" s="985"/>
      <c r="U4" s="985"/>
    </row>
    <row r="5" spans="2:21">
      <c r="B5" s="480">
        <v>6065</v>
      </c>
      <c r="C5" s="482" t="s">
        <v>890</v>
      </c>
      <c r="D5" s="486">
        <v>15</v>
      </c>
      <c r="E5" s="487">
        <v>2.1</v>
      </c>
      <c r="F5" s="488">
        <v>0.15</v>
      </c>
      <c r="G5" s="488">
        <v>1.4999999999999999E-2</v>
      </c>
      <c r="H5" s="488">
        <v>0.45</v>
      </c>
      <c r="I5" s="487">
        <v>3.9</v>
      </c>
      <c r="J5" s="489">
        <v>4.4999999999999998E-2</v>
      </c>
      <c r="K5" s="490">
        <v>4.2</v>
      </c>
      <c r="L5" s="491">
        <v>4.4999999999999997E-3</v>
      </c>
      <c r="M5" s="492">
        <v>4.4999999999999997E-3</v>
      </c>
      <c r="N5" s="490">
        <v>2.1</v>
      </c>
      <c r="O5" s="493">
        <v>0.16500000000000001</v>
      </c>
      <c r="P5" s="493">
        <v>0</v>
      </c>
      <c r="Q5" s="985"/>
      <c r="R5" s="985"/>
      <c r="S5" s="985"/>
      <c r="T5" s="985"/>
      <c r="U5" s="985"/>
    </row>
    <row r="6" spans="2:21">
      <c r="B6" s="480">
        <v>14006</v>
      </c>
      <c r="C6" s="482" t="s">
        <v>620</v>
      </c>
      <c r="D6" s="486">
        <v>10</v>
      </c>
      <c r="E6" s="487">
        <v>92.1</v>
      </c>
      <c r="F6" s="488">
        <v>0</v>
      </c>
      <c r="G6" s="488">
        <v>10</v>
      </c>
      <c r="H6" s="488">
        <v>0</v>
      </c>
      <c r="I6" s="487">
        <v>0</v>
      </c>
      <c r="J6" s="489">
        <v>0</v>
      </c>
      <c r="K6" s="490">
        <v>0</v>
      </c>
      <c r="L6" s="491">
        <v>0</v>
      </c>
      <c r="M6" s="492">
        <v>0</v>
      </c>
      <c r="N6" s="490">
        <v>0</v>
      </c>
      <c r="O6" s="493">
        <v>0</v>
      </c>
      <c r="P6" s="493">
        <v>0</v>
      </c>
      <c r="Q6" s="985"/>
      <c r="R6" s="985"/>
      <c r="S6" s="985"/>
      <c r="T6" s="985"/>
      <c r="U6" s="985"/>
    </row>
    <row r="7" spans="2:21">
      <c r="B7" s="480">
        <v>17015</v>
      </c>
      <c r="C7" s="476" t="s">
        <v>619</v>
      </c>
      <c r="D7" s="457">
        <v>10</v>
      </c>
      <c r="E7" s="487">
        <v>2.5</v>
      </c>
      <c r="F7" s="488">
        <v>0.01</v>
      </c>
      <c r="G7" s="488">
        <v>0</v>
      </c>
      <c r="H7" s="488">
        <v>0.24</v>
      </c>
      <c r="I7" s="487">
        <v>0.2</v>
      </c>
      <c r="J7" s="489">
        <v>0</v>
      </c>
      <c r="K7" s="490">
        <v>0</v>
      </c>
      <c r="L7" s="491">
        <v>1E-3</v>
      </c>
      <c r="M7" s="492">
        <v>1E-3</v>
      </c>
      <c r="N7" s="490">
        <v>0</v>
      </c>
      <c r="O7" s="493">
        <v>0</v>
      </c>
      <c r="P7" s="493">
        <v>0</v>
      </c>
      <c r="Q7" s="985"/>
      <c r="R7" s="985"/>
      <c r="S7" s="985"/>
      <c r="T7" s="985"/>
      <c r="U7" s="985"/>
    </row>
    <row r="8" spans="2:21">
      <c r="B8" s="480">
        <v>17012</v>
      </c>
      <c r="C8" s="476" t="s">
        <v>353</v>
      </c>
      <c r="D8" s="457">
        <v>0.5</v>
      </c>
      <c r="E8" s="487">
        <v>0</v>
      </c>
      <c r="F8" s="488">
        <v>0</v>
      </c>
      <c r="G8" s="488">
        <v>0</v>
      </c>
      <c r="H8" s="488">
        <v>0</v>
      </c>
      <c r="I8" s="487">
        <v>0.11</v>
      </c>
      <c r="J8" s="489">
        <v>0</v>
      </c>
      <c r="K8" s="490">
        <v>0</v>
      </c>
      <c r="L8" s="491">
        <v>0</v>
      </c>
      <c r="M8" s="492">
        <v>0</v>
      </c>
      <c r="N8" s="490">
        <v>0</v>
      </c>
      <c r="O8" s="493">
        <v>0</v>
      </c>
      <c r="P8" s="493">
        <v>0.4955</v>
      </c>
      <c r="Q8" s="986"/>
      <c r="R8" s="986"/>
      <c r="S8" s="986"/>
      <c r="T8" s="986"/>
      <c r="U8" s="986"/>
    </row>
    <row r="9" spans="2:21">
      <c r="B9" s="483"/>
      <c r="C9" s="484" t="s">
        <v>895</v>
      </c>
      <c r="D9" s="485">
        <v>75.5</v>
      </c>
      <c r="E9" s="494">
        <v>103.7</v>
      </c>
      <c r="F9" s="495">
        <v>0.57999999999999996</v>
      </c>
      <c r="G9" s="495">
        <v>10.055</v>
      </c>
      <c r="H9" s="495">
        <v>2.29</v>
      </c>
      <c r="I9" s="494">
        <v>17.21</v>
      </c>
      <c r="J9" s="495">
        <v>0.28499999999999998</v>
      </c>
      <c r="K9" s="496">
        <v>53.2</v>
      </c>
      <c r="L9" s="497">
        <v>3.5499999999999997E-2</v>
      </c>
      <c r="M9" s="498">
        <v>2.9500000000000002E-2</v>
      </c>
      <c r="N9" s="496">
        <v>9.3000000000000007</v>
      </c>
      <c r="O9" s="499">
        <v>0.745</v>
      </c>
      <c r="P9" s="499">
        <v>0.4955</v>
      </c>
      <c r="Q9" s="485">
        <v>0</v>
      </c>
      <c r="R9" s="485">
        <v>0</v>
      </c>
      <c r="S9" s="485">
        <v>1</v>
      </c>
      <c r="T9" s="485">
        <v>0</v>
      </c>
      <c r="U9" s="485">
        <v>0</v>
      </c>
    </row>
  </sheetData>
  <mergeCells count="1">
    <mergeCell ref="Q3:U8"/>
  </mergeCells>
  <phoneticPr fontId="1"/>
  <pageMargins left="0.7" right="0.7" top="0.75" bottom="0.75" header="0.3" footer="0.3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1.875" style="478" customWidth="1"/>
    <col min="4" max="16" width="11.125" style="478" customWidth="1"/>
    <col min="17" max="16384" width="9" style="478"/>
  </cols>
  <sheetData>
    <row r="1" spans="2:21">
      <c r="B1" s="196" t="s">
        <v>1783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6263</v>
      </c>
      <c r="C3" s="29" t="s">
        <v>145</v>
      </c>
      <c r="D3" s="22">
        <v>50</v>
      </c>
      <c r="E3" s="487">
        <v>16.5</v>
      </c>
      <c r="F3" s="488">
        <v>2.15</v>
      </c>
      <c r="G3" s="488">
        <v>0.25</v>
      </c>
      <c r="H3" s="488">
        <v>2.6</v>
      </c>
      <c r="I3" s="487">
        <v>19</v>
      </c>
      <c r="J3" s="489">
        <v>0.5</v>
      </c>
      <c r="K3" s="490">
        <v>33.5</v>
      </c>
      <c r="L3" s="491">
        <v>7.0000000000000007E-2</v>
      </c>
      <c r="M3" s="492">
        <v>0.1</v>
      </c>
      <c r="N3" s="490">
        <v>60</v>
      </c>
      <c r="O3" s="493">
        <v>2.2000000000000002</v>
      </c>
      <c r="P3" s="493">
        <v>0.05</v>
      </c>
      <c r="Q3" s="980"/>
      <c r="R3" s="980"/>
      <c r="S3" s="980"/>
      <c r="T3" s="980"/>
      <c r="U3" s="980"/>
    </row>
    <row r="4" spans="2:21">
      <c r="B4" s="195">
        <v>6182</v>
      </c>
      <c r="C4" s="29" t="s">
        <v>1780</v>
      </c>
      <c r="D4" s="22">
        <v>25</v>
      </c>
      <c r="E4" s="487">
        <v>4.75</v>
      </c>
      <c r="F4" s="488">
        <v>0.17499999999999999</v>
      </c>
      <c r="G4" s="488">
        <v>2.5000000000000001E-2</v>
      </c>
      <c r="H4" s="488">
        <v>1.175</v>
      </c>
      <c r="I4" s="487">
        <v>1.75</v>
      </c>
      <c r="J4" s="489">
        <v>0.05</v>
      </c>
      <c r="K4" s="490">
        <v>11.25</v>
      </c>
      <c r="L4" s="491">
        <v>1.2500000000000001E-2</v>
      </c>
      <c r="M4" s="492">
        <v>5.0000000000000001E-3</v>
      </c>
      <c r="N4" s="490">
        <v>3.75</v>
      </c>
      <c r="O4" s="493">
        <v>0.25</v>
      </c>
      <c r="P4" s="493">
        <v>0</v>
      </c>
      <c r="Q4" s="972"/>
      <c r="R4" s="972"/>
      <c r="S4" s="972"/>
      <c r="T4" s="972"/>
      <c r="U4" s="972"/>
    </row>
    <row r="5" spans="2:21">
      <c r="B5" s="195">
        <v>7156</v>
      </c>
      <c r="C5" s="29" t="s">
        <v>93</v>
      </c>
      <c r="D5" s="367">
        <v>5</v>
      </c>
      <c r="E5" s="487">
        <v>1.3</v>
      </c>
      <c r="F5" s="488">
        <v>0.02</v>
      </c>
      <c r="G5" s="488">
        <v>0.01</v>
      </c>
      <c r="H5" s="488">
        <v>0.43</v>
      </c>
      <c r="I5" s="487">
        <v>0.35</v>
      </c>
      <c r="J5" s="489">
        <v>5.0000000000000001E-3</v>
      </c>
      <c r="K5" s="490">
        <v>0.05</v>
      </c>
      <c r="L5" s="491">
        <v>2E-3</v>
      </c>
      <c r="M5" s="492">
        <v>1E-3</v>
      </c>
      <c r="N5" s="490">
        <v>2.5</v>
      </c>
      <c r="O5" s="493">
        <v>0</v>
      </c>
      <c r="P5" s="493">
        <v>0</v>
      </c>
      <c r="Q5" s="972"/>
      <c r="R5" s="972"/>
      <c r="S5" s="972"/>
      <c r="T5" s="972"/>
      <c r="U5" s="972"/>
    </row>
    <row r="6" spans="2:21">
      <c r="B6" s="195">
        <v>14001</v>
      </c>
      <c r="C6" s="29" t="s">
        <v>87</v>
      </c>
      <c r="D6" s="367">
        <v>10</v>
      </c>
      <c r="E6" s="487">
        <v>92.1</v>
      </c>
      <c r="F6" s="488">
        <v>0</v>
      </c>
      <c r="G6" s="488">
        <v>10</v>
      </c>
      <c r="H6" s="488">
        <v>0</v>
      </c>
      <c r="I6" s="487">
        <v>0</v>
      </c>
      <c r="J6" s="489">
        <v>0</v>
      </c>
      <c r="K6" s="490">
        <v>1.5</v>
      </c>
      <c r="L6" s="491">
        <v>0</v>
      </c>
      <c r="M6" s="492">
        <v>0</v>
      </c>
      <c r="N6" s="490">
        <v>0</v>
      </c>
      <c r="O6" s="493">
        <v>0</v>
      </c>
      <c r="P6" s="493">
        <v>0</v>
      </c>
      <c r="Q6" s="972"/>
      <c r="R6" s="972"/>
      <c r="S6" s="972"/>
      <c r="T6" s="972"/>
      <c r="U6" s="972"/>
    </row>
    <row r="7" spans="2:21">
      <c r="B7" s="195">
        <v>17012</v>
      </c>
      <c r="C7" s="29" t="s">
        <v>0</v>
      </c>
      <c r="D7" s="22">
        <v>0.3</v>
      </c>
      <c r="E7" s="487">
        <v>0</v>
      </c>
      <c r="F7" s="488">
        <v>0</v>
      </c>
      <c r="G7" s="488">
        <v>0</v>
      </c>
      <c r="H7" s="488">
        <v>0</v>
      </c>
      <c r="I7" s="487">
        <v>6.6000000000000003E-2</v>
      </c>
      <c r="J7" s="489">
        <v>0</v>
      </c>
      <c r="K7" s="490">
        <v>0</v>
      </c>
      <c r="L7" s="491">
        <v>0</v>
      </c>
      <c r="M7" s="492">
        <v>0</v>
      </c>
      <c r="N7" s="490">
        <v>0</v>
      </c>
      <c r="O7" s="493">
        <v>0</v>
      </c>
      <c r="P7" s="493">
        <v>0.29729999999999995</v>
      </c>
      <c r="Q7" s="973"/>
      <c r="R7" s="973"/>
      <c r="S7" s="973"/>
      <c r="T7" s="973"/>
      <c r="U7" s="973"/>
    </row>
    <row r="8" spans="2:21">
      <c r="B8" s="244"/>
      <c r="C8" s="245" t="s">
        <v>1754</v>
      </c>
      <c r="D8" s="23">
        <v>90.3</v>
      </c>
      <c r="E8" s="494">
        <v>114.64999999999999</v>
      </c>
      <c r="F8" s="495">
        <v>2.3449999999999998</v>
      </c>
      <c r="G8" s="495">
        <v>10.285</v>
      </c>
      <c r="H8" s="495">
        <v>4.2050000000000001</v>
      </c>
      <c r="I8" s="494">
        <v>21.166</v>
      </c>
      <c r="J8" s="495">
        <v>0.55500000000000005</v>
      </c>
      <c r="K8" s="496">
        <v>46.3</v>
      </c>
      <c r="L8" s="497">
        <v>8.4500000000000006E-2</v>
      </c>
      <c r="M8" s="498">
        <v>0.10600000000000001</v>
      </c>
      <c r="N8" s="496">
        <v>66.25</v>
      </c>
      <c r="O8" s="499">
        <v>2.4500000000000002</v>
      </c>
      <c r="P8" s="499">
        <v>0.34729999999999994</v>
      </c>
      <c r="Q8" s="23">
        <v>0</v>
      </c>
      <c r="R8" s="23">
        <v>0</v>
      </c>
      <c r="S8" s="23">
        <v>1</v>
      </c>
      <c r="T8" s="23">
        <v>0</v>
      </c>
      <c r="U8" s="23">
        <v>0</v>
      </c>
    </row>
  </sheetData>
  <mergeCells count="1">
    <mergeCell ref="Q3:U7"/>
  </mergeCells>
  <phoneticPr fontId="1"/>
  <pageMargins left="0.7" right="0.7" top="0.75" bottom="0.75" header="0.3" footer="0.3"/>
  <pageSetup paperSize="9" scale="64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"/>
  <sheetViews>
    <sheetView zoomScaleNormal="100" workbookViewId="0"/>
  </sheetViews>
  <sheetFormatPr defaultRowHeight="13.5"/>
  <cols>
    <col min="1" max="1" width="3.875" style="478" customWidth="1"/>
    <col min="2" max="2" width="12.5" customWidth="1"/>
    <col min="3" max="3" width="23.375" customWidth="1"/>
    <col min="4" max="16" width="11.125" customWidth="1"/>
    <col min="17" max="21" width="9" customWidth="1"/>
  </cols>
  <sheetData>
    <row r="1" spans="2:21">
      <c r="B1" t="s">
        <v>648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32" t="s">
        <v>915</v>
      </c>
      <c r="C3" s="415" t="s">
        <v>647</v>
      </c>
      <c r="D3" s="416">
        <v>5</v>
      </c>
      <c r="E3" s="417">
        <v>7.1</v>
      </c>
      <c r="F3" s="418">
        <v>1.03</v>
      </c>
      <c r="G3" s="418">
        <v>0.28999999999999998</v>
      </c>
      <c r="H3" s="418">
        <v>5.0000000000000001E-3</v>
      </c>
      <c r="I3" s="417">
        <v>0.55000000000000004</v>
      </c>
      <c r="J3" s="418">
        <v>0.01</v>
      </c>
      <c r="K3" s="419">
        <v>0.4</v>
      </c>
      <c r="L3" s="420">
        <v>4.4999999999999997E-3</v>
      </c>
      <c r="M3" s="420">
        <v>2.5000000000000001E-3</v>
      </c>
      <c r="N3" s="417">
        <v>0.05</v>
      </c>
      <c r="O3" s="418">
        <v>0</v>
      </c>
      <c r="P3" s="418">
        <v>5.0000000000000001E-3</v>
      </c>
      <c r="Q3" s="962"/>
      <c r="R3" s="962"/>
      <c r="S3" s="962"/>
      <c r="T3" s="962"/>
      <c r="U3" s="962"/>
    </row>
    <row r="4" spans="2:21">
      <c r="B4" s="432">
        <v>17012</v>
      </c>
      <c r="C4" s="415" t="s">
        <v>357</v>
      </c>
      <c r="D4" s="416">
        <v>1</v>
      </c>
      <c r="E4" s="417">
        <v>0</v>
      </c>
      <c r="F4" s="418">
        <v>0</v>
      </c>
      <c r="G4" s="418">
        <v>0</v>
      </c>
      <c r="H4" s="418">
        <v>0</v>
      </c>
      <c r="I4" s="417">
        <v>0.22</v>
      </c>
      <c r="J4" s="418">
        <v>0</v>
      </c>
      <c r="K4" s="419">
        <v>0</v>
      </c>
      <c r="L4" s="420">
        <v>0</v>
      </c>
      <c r="M4" s="420">
        <v>0</v>
      </c>
      <c r="N4" s="417">
        <v>0</v>
      </c>
      <c r="O4" s="418">
        <v>0</v>
      </c>
      <c r="P4" s="418">
        <v>0.99099999999999999</v>
      </c>
      <c r="Q4" s="962"/>
      <c r="R4" s="962"/>
      <c r="S4" s="962"/>
      <c r="T4" s="962"/>
      <c r="U4" s="962"/>
    </row>
    <row r="5" spans="2:21">
      <c r="B5" s="432">
        <v>6012</v>
      </c>
      <c r="C5" s="415" t="s">
        <v>646</v>
      </c>
      <c r="D5" s="416">
        <v>4</v>
      </c>
      <c r="E5" s="417">
        <v>0.72</v>
      </c>
      <c r="F5" s="418">
        <v>3.2000000000000001E-2</v>
      </c>
      <c r="G5" s="418">
        <v>4.0000000000000001E-3</v>
      </c>
      <c r="H5" s="418">
        <v>0.17199999999999999</v>
      </c>
      <c r="I5" s="417">
        <v>0.28000000000000003</v>
      </c>
      <c r="J5" s="418">
        <v>8.0000000000000002E-3</v>
      </c>
      <c r="K5" s="419">
        <v>0</v>
      </c>
      <c r="L5" s="420">
        <v>8.0000000000000004E-4</v>
      </c>
      <c r="M5" s="420">
        <v>4.0000000000000002E-4</v>
      </c>
      <c r="N5" s="417">
        <v>0.16</v>
      </c>
      <c r="O5" s="418">
        <v>5.5999999999999994E-2</v>
      </c>
      <c r="P5" s="418">
        <v>0</v>
      </c>
      <c r="Q5" s="962"/>
      <c r="R5" s="962"/>
      <c r="S5" s="962"/>
      <c r="T5" s="962"/>
      <c r="U5" s="962"/>
    </row>
    <row r="6" spans="2:21">
      <c r="B6" s="421">
        <v>17020</v>
      </c>
      <c r="C6" s="422" t="s">
        <v>645</v>
      </c>
      <c r="D6" s="423">
        <v>225</v>
      </c>
      <c r="E6" s="417">
        <v>9</v>
      </c>
      <c r="F6" s="418">
        <v>0.22500000000000001</v>
      </c>
      <c r="G6" s="418">
        <v>0</v>
      </c>
      <c r="H6" s="418">
        <v>2.0249999999999999</v>
      </c>
      <c r="I6" s="417">
        <v>6.75</v>
      </c>
      <c r="J6" s="418">
        <v>0</v>
      </c>
      <c r="K6" s="419">
        <v>0</v>
      </c>
      <c r="L6" s="420">
        <v>0</v>
      </c>
      <c r="M6" s="420">
        <v>0</v>
      </c>
      <c r="N6" s="417">
        <v>0</v>
      </c>
      <c r="O6" s="418">
        <v>0</v>
      </c>
      <c r="P6" s="418">
        <v>0.45</v>
      </c>
      <c r="Q6" s="962"/>
      <c r="R6" s="962"/>
      <c r="S6" s="962"/>
      <c r="T6" s="962"/>
      <c r="U6" s="962"/>
    </row>
    <row r="7" spans="2:21">
      <c r="B7" s="424">
        <v>16023</v>
      </c>
      <c r="C7" s="425" t="s">
        <v>644</v>
      </c>
      <c r="D7" s="426">
        <v>1.3</v>
      </c>
      <c r="E7" s="427">
        <v>1.4170000000000003</v>
      </c>
      <c r="F7" s="428">
        <v>1.2999999999999999E-3</v>
      </c>
      <c r="G7" s="428">
        <v>0</v>
      </c>
      <c r="H7" s="428">
        <v>6.8900000000000003E-2</v>
      </c>
      <c r="I7" s="427">
        <v>2.6000000000000002E-2</v>
      </c>
      <c r="J7" s="428">
        <v>0</v>
      </c>
      <c r="K7" s="429">
        <v>0</v>
      </c>
      <c r="L7" s="430">
        <v>0</v>
      </c>
      <c r="M7" s="430">
        <v>0</v>
      </c>
      <c r="N7" s="427">
        <v>0</v>
      </c>
      <c r="O7" s="428">
        <v>0</v>
      </c>
      <c r="P7" s="428">
        <v>0</v>
      </c>
      <c r="Q7" s="963"/>
      <c r="R7" s="963"/>
      <c r="S7" s="963"/>
      <c r="T7" s="963"/>
      <c r="U7" s="963"/>
    </row>
    <row r="8" spans="2:21">
      <c r="B8" s="431"/>
      <c r="C8" s="431" t="s">
        <v>12</v>
      </c>
      <c r="D8" s="423">
        <v>236.3</v>
      </c>
      <c r="E8" s="417">
        <v>18.237000000000002</v>
      </c>
      <c r="F8" s="418">
        <v>1.2883000000000002</v>
      </c>
      <c r="G8" s="418">
        <v>0.29399999999999998</v>
      </c>
      <c r="H8" s="418">
        <v>2.2709000000000001</v>
      </c>
      <c r="I8" s="417">
        <v>7.8259999999999996</v>
      </c>
      <c r="J8" s="418">
        <v>1.8000000000000002E-2</v>
      </c>
      <c r="K8" s="419">
        <v>0.4</v>
      </c>
      <c r="L8" s="420">
        <v>5.3E-3</v>
      </c>
      <c r="M8" s="420">
        <v>2.9000000000000002E-3</v>
      </c>
      <c r="N8" s="417">
        <v>0.21000000000000002</v>
      </c>
      <c r="O8" s="418">
        <v>5.5999999999999994E-2</v>
      </c>
      <c r="P8" s="418">
        <v>1.446</v>
      </c>
      <c r="Q8" s="423">
        <v>0</v>
      </c>
      <c r="R8" s="423">
        <v>0</v>
      </c>
      <c r="S8" s="423">
        <v>0</v>
      </c>
      <c r="T8" s="423">
        <v>0</v>
      </c>
      <c r="U8" s="423">
        <v>0</v>
      </c>
    </row>
    <row r="9" spans="2:21">
      <c r="D9" s="264"/>
      <c r="E9" s="264"/>
      <c r="F9" s="264"/>
      <c r="G9" s="264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79" orientation="landscape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2.6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629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6182</v>
      </c>
      <c r="C3" s="446" t="s">
        <v>1784</v>
      </c>
      <c r="D3" s="264">
        <v>150</v>
      </c>
      <c r="E3" s="210">
        <v>28.5</v>
      </c>
      <c r="F3" s="209">
        <v>1.05</v>
      </c>
      <c r="G3" s="209">
        <v>0.15</v>
      </c>
      <c r="H3" s="209">
        <v>7.05</v>
      </c>
      <c r="I3" s="210">
        <v>10.5</v>
      </c>
      <c r="J3" s="209">
        <v>0.3</v>
      </c>
      <c r="K3" s="212">
        <v>67.5</v>
      </c>
      <c r="L3" s="211">
        <v>7.4999999999999997E-2</v>
      </c>
      <c r="M3" s="211">
        <v>0.03</v>
      </c>
      <c r="N3" s="210">
        <v>22.5</v>
      </c>
      <c r="O3" s="209">
        <v>1.5</v>
      </c>
      <c r="P3" s="209">
        <v>0</v>
      </c>
      <c r="Q3" s="938"/>
      <c r="R3" s="938"/>
      <c r="S3" s="938"/>
      <c r="T3" s="938"/>
      <c r="U3" s="938"/>
    </row>
    <row r="4" spans="2:21">
      <c r="B4" s="10">
        <v>6153</v>
      </c>
      <c r="C4" s="243" t="s">
        <v>628</v>
      </c>
      <c r="D4" s="10">
        <v>10</v>
      </c>
      <c r="E4" s="210">
        <v>3.7</v>
      </c>
      <c r="F4" s="209">
        <v>0.1</v>
      </c>
      <c r="G4" s="209">
        <v>0.01</v>
      </c>
      <c r="H4" s="209">
        <v>0.88</v>
      </c>
      <c r="I4" s="210">
        <v>2.1</v>
      </c>
      <c r="J4" s="209">
        <v>0.02</v>
      </c>
      <c r="K4" s="212">
        <v>0</v>
      </c>
      <c r="L4" s="211">
        <v>3.0000000000000001E-3</v>
      </c>
      <c r="M4" s="211">
        <v>1E-3</v>
      </c>
      <c r="N4" s="210">
        <v>0.8</v>
      </c>
      <c r="O4" s="209">
        <v>0.16</v>
      </c>
      <c r="P4" s="209">
        <v>0</v>
      </c>
      <c r="Q4" s="938"/>
      <c r="R4" s="938"/>
      <c r="S4" s="938"/>
      <c r="T4" s="938"/>
      <c r="U4" s="938"/>
    </row>
    <row r="5" spans="2:21">
      <c r="B5" s="10">
        <v>6239</v>
      </c>
      <c r="C5" s="446" t="s">
        <v>627</v>
      </c>
      <c r="D5" s="10">
        <v>1.5</v>
      </c>
      <c r="E5" s="210">
        <v>0.66</v>
      </c>
      <c r="F5" s="209">
        <v>5.5500000000000008E-2</v>
      </c>
      <c r="G5" s="209">
        <v>1.0499999999999999E-2</v>
      </c>
      <c r="H5" s="209">
        <v>0.12299999999999998</v>
      </c>
      <c r="I5" s="210">
        <v>4.3499999999999996</v>
      </c>
      <c r="J5" s="209">
        <v>0.1125</v>
      </c>
      <c r="K5" s="212">
        <v>9.3000000000000007</v>
      </c>
      <c r="L5" s="211">
        <v>1.8E-3</v>
      </c>
      <c r="M5" s="211">
        <v>3.5999999999999999E-3</v>
      </c>
      <c r="N5" s="210">
        <v>1.8</v>
      </c>
      <c r="O5" s="209">
        <v>0.10199999999999999</v>
      </c>
      <c r="P5" s="209">
        <v>0</v>
      </c>
      <c r="Q5" s="938"/>
      <c r="R5" s="938"/>
      <c r="S5" s="938"/>
      <c r="T5" s="938"/>
      <c r="U5" s="938"/>
    </row>
    <row r="6" spans="2:21">
      <c r="B6" s="10">
        <v>17018</v>
      </c>
      <c r="C6" s="446" t="s">
        <v>626</v>
      </c>
      <c r="D6" s="10">
        <v>3.75</v>
      </c>
      <c r="E6" s="210">
        <v>0.97499999999999998</v>
      </c>
      <c r="F6" s="209">
        <v>3.7499999999999999E-3</v>
      </c>
      <c r="G6" s="209">
        <v>0</v>
      </c>
      <c r="H6" s="209">
        <v>0.09</v>
      </c>
      <c r="I6" s="210">
        <v>0.15</v>
      </c>
      <c r="J6" s="209">
        <v>7.4999999999999997E-3</v>
      </c>
      <c r="K6" s="212">
        <v>0</v>
      </c>
      <c r="L6" s="211">
        <v>0</v>
      </c>
      <c r="M6" s="211">
        <v>3.7500000000000001E-4</v>
      </c>
      <c r="N6" s="210">
        <v>0</v>
      </c>
      <c r="O6" s="209">
        <v>0</v>
      </c>
      <c r="P6" s="209">
        <v>0</v>
      </c>
      <c r="Q6" s="938"/>
      <c r="R6" s="938"/>
      <c r="S6" s="938"/>
      <c r="T6" s="938"/>
      <c r="U6" s="938"/>
    </row>
    <row r="7" spans="2:21">
      <c r="B7" s="10">
        <v>14006</v>
      </c>
      <c r="C7" s="446" t="s">
        <v>625</v>
      </c>
      <c r="D7" s="10">
        <v>9</v>
      </c>
      <c r="E7" s="210">
        <v>82.89</v>
      </c>
      <c r="F7" s="209">
        <v>0</v>
      </c>
      <c r="G7" s="209">
        <v>9</v>
      </c>
      <c r="H7" s="209">
        <v>0</v>
      </c>
      <c r="I7" s="210">
        <v>0</v>
      </c>
      <c r="J7" s="209">
        <v>0</v>
      </c>
      <c r="K7" s="212">
        <v>0</v>
      </c>
      <c r="L7" s="211">
        <v>0</v>
      </c>
      <c r="M7" s="211">
        <v>0</v>
      </c>
      <c r="N7" s="210">
        <v>0</v>
      </c>
      <c r="O7" s="209">
        <v>0</v>
      </c>
      <c r="P7" s="209">
        <v>0</v>
      </c>
      <c r="Q7" s="938"/>
      <c r="R7" s="938"/>
      <c r="S7" s="938"/>
      <c r="T7" s="938"/>
      <c r="U7" s="938"/>
    </row>
    <row r="8" spans="2:21">
      <c r="B8" s="10">
        <v>17012</v>
      </c>
      <c r="C8" s="446" t="s">
        <v>624</v>
      </c>
      <c r="D8" s="10">
        <v>0.2</v>
      </c>
      <c r="E8" s="210">
        <v>0</v>
      </c>
      <c r="F8" s="209">
        <v>0</v>
      </c>
      <c r="G8" s="209">
        <v>0</v>
      </c>
      <c r="H8" s="209">
        <v>0</v>
      </c>
      <c r="I8" s="210">
        <v>4.4000000000000004E-2</v>
      </c>
      <c r="J8" s="209">
        <v>0</v>
      </c>
      <c r="K8" s="212">
        <v>0</v>
      </c>
      <c r="L8" s="211">
        <v>0</v>
      </c>
      <c r="M8" s="211">
        <v>0</v>
      </c>
      <c r="N8" s="210">
        <v>0</v>
      </c>
      <c r="O8" s="209">
        <v>0</v>
      </c>
      <c r="P8" s="209">
        <v>0.19820000000000002</v>
      </c>
      <c r="Q8" s="947"/>
      <c r="R8" s="947"/>
      <c r="S8" s="947"/>
      <c r="T8" s="947"/>
      <c r="U8" s="947"/>
    </row>
    <row r="9" spans="2:21">
      <c r="B9" s="191"/>
      <c r="C9" s="698" t="s">
        <v>64</v>
      </c>
      <c r="D9" s="265">
        <v>174.45</v>
      </c>
      <c r="E9" s="340">
        <v>116.72499999999999</v>
      </c>
      <c r="F9" s="341">
        <v>1.2092500000000002</v>
      </c>
      <c r="G9" s="341">
        <v>9.1705000000000005</v>
      </c>
      <c r="H9" s="341">
        <v>8.1429999999999989</v>
      </c>
      <c r="I9" s="340">
        <v>17.143999999999998</v>
      </c>
      <c r="J9" s="341">
        <v>0.44</v>
      </c>
      <c r="K9" s="342">
        <v>76.8</v>
      </c>
      <c r="L9" s="343">
        <v>7.9799999999999996E-2</v>
      </c>
      <c r="M9" s="343">
        <v>3.4974999999999999E-2</v>
      </c>
      <c r="N9" s="340">
        <v>25.1</v>
      </c>
      <c r="O9" s="341">
        <v>1.762</v>
      </c>
      <c r="P9" s="341">
        <v>0.19820000000000002</v>
      </c>
      <c r="Q9" s="10">
        <v>0</v>
      </c>
      <c r="R9" s="10">
        <v>0</v>
      </c>
      <c r="S9" s="10">
        <v>2</v>
      </c>
      <c r="T9" s="10">
        <v>0</v>
      </c>
      <c r="U9" s="10">
        <v>0</v>
      </c>
    </row>
    <row r="10" spans="2:21">
      <c r="D10" s="14"/>
      <c r="E10" s="14"/>
      <c r="F10" s="14"/>
      <c r="G10" s="14"/>
    </row>
    <row r="11" spans="2:21">
      <c r="C11" s="10"/>
      <c r="D11" s="17"/>
      <c r="E11" s="18"/>
      <c r="F11" s="17"/>
      <c r="G11" s="18"/>
      <c r="H11" s="11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3:16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mergeCells count="1">
    <mergeCell ref="Q3:U8"/>
  </mergeCells>
  <phoneticPr fontId="1"/>
  <pageMargins left="0.7" right="0.7" top="0.75" bottom="0.75" header="0.3" footer="0.3"/>
  <pageSetup paperSize="9" scale="78" orientation="landscape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4.75" style="478" customWidth="1"/>
    <col min="4" max="16" width="11.125" style="478" customWidth="1"/>
    <col min="17" max="16384" width="9" style="478"/>
  </cols>
  <sheetData>
    <row r="1" spans="2:21">
      <c r="B1" s="196" t="s">
        <v>1785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6061</v>
      </c>
      <c r="C3" s="29" t="s">
        <v>59</v>
      </c>
      <c r="D3" s="10">
        <v>25</v>
      </c>
      <c r="E3" s="461">
        <v>5.75</v>
      </c>
      <c r="F3" s="462">
        <v>0.32500000000000001</v>
      </c>
      <c r="G3" s="462">
        <v>0.05</v>
      </c>
      <c r="H3" s="462">
        <v>1.3</v>
      </c>
      <c r="I3" s="461">
        <v>10.75</v>
      </c>
      <c r="J3" s="471">
        <v>7.4999999999999997E-2</v>
      </c>
      <c r="K3" s="472">
        <v>1</v>
      </c>
      <c r="L3" s="473">
        <v>0.01</v>
      </c>
      <c r="M3" s="474">
        <v>7.4999999999999997E-3</v>
      </c>
      <c r="N3" s="472">
        <v>10.25</v>
      </c>
      <c r="O3" s="475">
        <v>0.45</v>
      </c>
      <c r="P3" s="475">
        <v>0</v>
      </c>
      <c r="Q3" s="934"/>
      <c r="R3" s="934"/>
      <c r="S3" s="934"/>
      <c r="T3" s="934"/>
      <c r="U3" s="934"/>
    </row>
    <row r="4" spans="2:21">
      <c r="B4" s="195">
        <v>7117</v>
      </c>
      <c r="C4" s="29" t="s">
        <v>30</v>
      </c>
      <c r="D4" s="10">
        <v>5</v>
      </c>
      <c r="E4" s="461">
        <v>15.05</v>
      </c>
      <c r="F4" s="462">
        <v>0.13500000000000001</v>
      </c>
      <c r="G4" s="462">
        <v>0.01</v>
      </c>
      <c r="H4" s="462">
        <v>4.0350000000000001</v>
      </c>
      <c r="I4" s="461">
        <v>3.25</v>
      </c>
      <c r="J4" s="471">
        <v>0.115</v>
      </c>
      <c r="K4" s="472">
        <v>0.05</v>
      </c>
      <c r="L4" s="473">
        <v>6.0000000000000001E-3</v>
      </c>
      <c r="M4" s="474">
        <v>1.5E-3</v>
      </c>
      <c r="N4" s="472">
        <v>0</v>
      </c>
      <c r="O4" s="475">
        <v>0.20499999999999999</v>
      </c>
      <c r="P4" s="475">
        <v>0</v>
      </c>
      <c r="Q4" s="938"/>
      <c r="R4" s="938"/>
      <c r="S4" s="938"/>
      <c r="T4" s="938"/>
      <c r="U4" s="938"/>
    </row>
    <row r="5" spans="2:21">
      <c r="B5" s="195">
        <v>7040</v>
      </c>
      <c r="C5" s="29" t="s">
        <v>1786</v>
      </c>
      <c r="D5" s="10">
        <v>20</v>
      </c>
      <c r="E5" s="461">
        <v>9.1999999999999993</v>
      </c>
      <c r="F5" s="462">
        <v>0.18</v>
      </c>
      <c r="G5" s="462">
        <v>0.02</v>
      </c>
      <c r="H5" s="462">
        <v>2.36</v>
      </c>
      <c r="I5" s="461">
        <v>4.8</v>
      </c>
      <c r="J5" s="471">
        <v>0.04</v>
      </c>
      <c r="K5" s="472">
        <v>2.2000000000000002</v>
      </c>
      <c r="L5" s="473">
        <v>1.4000000000000002E-2</v>
      </c>
      <c r="M5" s="474">
        <v>8.0000000000000002E-3</v>
      </c>
      <c r="N5" s="472">
        <v>12</v>
      </c>
      <c r="O5" s="475">
        <v>0.2</v>
      </c>
      <c r="P5" s="475">
        <v>0</v>
      </c>
      <c r="Q5" s="938"/>
      <c r="R5" s="938"/>
      <c r="S5" s="938"/>
      <c r="T5" s="938"/>
      <c r="U5" s="938"/>
    </row>
    <row r="6" spans="2:21">
      <c r="B6" s="195">
        <v>6313</v>
      </c>
      <c r="C6" s="29" t="s">
        <v>318</v>
      </c>
      <c r="D6" s="10">
        <v>10</v>
      </c>
      <c r="E6" s="461">
        <v>1.4</v>
      </c>
      <c r="F6" s="462">
        <v>0.17</v>
      </c>
      <c r="G6" s="462">
        <v>0.02</v>
      </c>
      <c r="H6" s="462">
        <v>0.22</v>
      </c>
      <c r="I6" s="461">
        <v>5.6</v>
      </c>
      <c r="J6" s="471">
        <v>0.24</v>
      </c>
      <c r="K6" s="472">
        <v>18</v>
      </c>
      <c r="L6" s="473">
        <v>6.0000000000000001E-3</v>
      </c>
      <c r="M6" s="474">
        <v>1.3000000000000001E-2</v>
      </c>
      <c r="N6" s="472">
        <v>1.4</v>
      </c>
      <c r="O6" s="475">
        <v>0.18</v>
      </c>
      <c r="P6" s="475">
        <v>0</v>
      </c>
      <c r="Q6" s="938"/>
      <c r="R6" s="938"/>
      <c r="S6" s="938"/>
      <c r="T6" s="938"/>
      <c r="U6" s="938"/>
    </row>
    <row r="7" spans="2:21">
      <c r="B7" s="195">
        <v>17015</v>
      </c>
      <c r="C7" s="29" t="s">
        <v>73</v>
      </c>
      <c r="D7" s="10">
        <v>3</v>
      </c>
      <c r="E7" s="461">
        <v>0.75</v>
      </c>
      <c r="F7" s="462">
        <v>3.0000000000000005E-3</v>
      </c>
      <c r="G7" s="462">
        <v>0</v>
      </c>
      <c r="H7" s="462">
        <v>7.1999999999999995E-2</v>
      </c>
      <c r="I7" s="461">
        <v>0.06</v>
      </c>
      <c r="J7" s="471">
        <v>0</v>
      </c>
      <c r="K7" s="472">
        <v>0</v>
      </c>
      <c r="L7" s="473">
        <v>2.9999999999999997E-4</v>
      </c>
      <c r="M7" s="474">
        <v>2.9999999999999997E-4</v>
      </c>
      <c r="N7" s="472">
        <v>0</v>
      </c>
      <c r="O7" s="475">
        <v>0</v>
      </c>
      <c r="P7" s="475">
        <v>0</v>
      </c>
      <c r="Q7" s="938"/>
      <c r="R7" s="938"/>
      <c r="S7" s="938"/>
      <c r="T7" s="938"/>
      <c r="U7" s="938"/>
    </row>
    <row r="8" spans="2:21">
      <c r="B8" s="195">
        <v>17012</v>
      </c>
      <c r="C8" s="29" t="s">
        <v>0</v>
      </c>
      <c r="D8" s="10">
        <v>0.4</v>
      </c>
      <c r="E8" s="461">
        <v>0</v>
      </c>
      <c r="F8" s="462">
        <v>0</v>
      </c>
      <c r="G8" s="462">
        <v>0</v>
      </c>
      <c r="H8" s="462">
        <v>0</v>
      </c>
      <c r="I8" s="461">
        <v>8.8000000000000009E-2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0.39640000000000003</v>
      </c>
      <c r="Q8" s="938"/>
      <c r="R8" s="938"/>
      <c r="S8" s="938"/>
      <c r="T8" s="938"/>
      <c r="U8" s="938"/>
    </row>
    <row r="9" spans="2:21">
      <c r="B9" s="195">
        <v>17060</v>
      </c>
      <c r="C9" s="29" t="s">
        <v>825</v>
      </c>
      <c r="D9" s="10">
        <v>3</v>
      </c>
      <c r="E9" s="461">
        <v>6.87</v>
      </c>
      <c r="F9" s="462">
        <v>0.22799999999999998</v>
      </c>
      <c r="G9" s="462">
        <v>0.48</v>
      </c>
      <c r="H9" s="462">
        <v>0.38099999999999995</v>
      </c>
      <c r="I9" s="461">
        <v>3.9</v>
      </c>
      <c r="J9" s="471">
        <v>7.1999999999999995E-2</v>
      </c>
      <c r="K9" s="472">
        <v>0.09</v>
      </c>
      <c r="L9" s="473">
        <v>9.5999999999999992E-3</v>
      </c>
      <c r="M9" s="474">
        <v>1.5000000000000002E-3</v>
      </c>
      <c r="N9" s="472">
        <v>0</v>
      </c>
      <c r="O9" s="475">
        <v>0</v>
      </c>
      <c r="P9" s="475">
        <v>0.12299999999999998</v>
      </c>
      <c r="Q9" s="938"/>
      <c r="R9" s="938"/>
      <c r="S9" s="938"/>
      <c r="T9" s="938"/>
      <c r="U9" s="938"/>
    </row>
    <row r="10" spans="2:21">
      <c r="B10" s="195">
        <v>14008</v>
      </c>
      <c r="C10" s="29" t="s">
        <v>810</v>
      </c>
      <c r="D10" s="10">
        <v>3</v>
      </c>
      <c r="E10" s="461">
        <v>27.63</v>
      </c>
      <c r="F10" s="462">
        <v>0</v>
      </c>
      <c r="G10" s="462">
        <v>3</v>
      </c>
      <c r="H10" s="462">
        <v>0</v>
      </c>
      <c r="I10" s="461">
        <v>0</v>
      </c>
      <c r="J10" s="471">
        <v>0</v>
      </c>
      <c r="K10" s="472">
        <v>0</v>
      </c>
      <c r="L10" s="473">
        <v>0</v>
      </c>
      <c r="M10" s="474">
        <v>0</v>
      </c>
      <c r="N10" s="472">
        <v>0</v>
      </c>
      <c r="O10" s="475">
        <v>0</v>
      </c>
      <c r="P10" s="475">
        <v>0</v>
      </c>
      <c r="Q10" s="938"/>
      <c r="R10" s="938"/>
      <c r="S10" s="938"/>
      <c r="T10" s="938"/>
      <c r="U10" s="938"/>
    </row>
    <row r="11" spans="2:21">
      <c r="B11" s="195">
        <v>17042</v>
      </c>
      <c r="C11" s="29" t="s">
        <v>814</v>
      </c>
      <c r="D11" s="10">
        <v>5</v>
      </c>
      <c r="E11" s="461">
        <v>35.15</v>
      </c>
      <c r="F11" s="462">
        <v>7.4999999999999997E-2</v>
      </c>
      <c r="G11" s="462">
        <v>3.7650000000000001</v>
      </c>
      <c r="H11" s="462">
        <v>0.22500000000000001</v>
      </c>
      <c r="I11" s="461">
        <v>0.45</v>
      </c>
      <c r="J11" s="471">
        <v>1.4999999999999999E-2</v>
      </c>
      <c r="K11" s="472">
        <v>0.85</v>
      </c>
      <c r="L11" s="473">
        <v>5.0000000000000001E-4</v>
      </c>
      <c r="M11" s="474">
        <v>2.5000000000000001E-3</v>
      </c>
      <c r="N11" s="472">
        <v>0</v>
      </c>
      <c r="O11" s="475">
        <v>0</v>
      </c>
      <c r="P11" s="475">
        <v>0.09</v>
      </c>
      <c r="Q11" s="947"/>
      <c r="R11" s="947"/>
      <c r="S11" s="947"/>
      <c r="T11" s="947"/>
      <c r="U11" s="947"/>
    </row>
    <row r="12" spans="2:21">
      <c r="B12" s="244"/>
      <c r="C12" s="245" t="s">
        <v>1754</v>
      </c>
      <c r="D12" s="265">
        <v>74.400000000000006</v>
      </c>
      <c r="E12" s="463">
        <v>101.79999999999998</v>
      </c>
      <c r="F12" s="464">
        <v>1.1159999999999999</v>
      </c>
      <c r="G12" s="464">
        <v>7.3450000000000006</v>
      </c>
      <c r="H12" s="464">
        <v>8.593</v>
      </c>
      <c r="I12" s="463">
        <v>28.897999999999996</v>
      </c>
      <c r="J12" s="464">
        <v>0.55699999999999994</v>
      </c>
      <c r="K12" s="465">
        <v>22.19</v>
      </c>
      <c r="L12" s="466">
        <v>4.6400000000000004E-2</v>
      </c>
      <c r="M12" s="467">
        <v>3.4300000000000004E-2</v>
      </c>
      <c r="N12" s="465">
        <v>23.65</v>
      </c>
      <c r="O12" s="468">
        <v>1.0349999999999999</v>
      </c>
      <c r="P12" s="468">
        <v>0.60939999999999994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</row>
  </sheetData>
  <mergeCells count="1">
    <mergeCell ref="Q3:U11"/>
  </mergeCells>
  <phoneticPr fontId="1"/>
  <pageMargins left="0.7" right="0.7" top="0.75" bottom="0.75" header="0.3" footer="0.3"/>
  <pageSetup paperSize="9" scale="64" orientation="landscape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22.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1915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858">
        <v>6153</v>
      </c>
      <c r="C3" s="859" t="s">
        <v>2159</v>
      </c>
      <c r="D3" s="866">
        <v>150</v>
      </c>
      <c r="E3" s="487">
        <v>55.5</v>
      </c>
      <c r="F3" s="488">
        <v>1.5</v>
      </c>
      <c r="G3" s="488">
        <v>0.15</v>
      </c>
      <c r="H3" s="488">
        <v>13.2</v>
      </c>
      <c r="I3" s="487">
        <v>31.5</v>
      </c>
      <c r="J3" s="489">
        <v>0.3</v>
      </c>
      <c r="K3" s="490">
        <v>0</v>
      </c>
      <c r="L3" s="491">
        <v>4.4999999999999998E-2</v>
      </c>
      <c r="M3" s="492">
        <v>1.4999999999999999E-2</v>
      </c>
      <c r="N3" s="490">
        <v>12</v>
      </c>
      <c r="O3" s="493">
        <v>2.4</v>
      </c>
      <c r="P3" s="493">
        <v>0</v>
      </c>
      <c r="Q3" s="936"/>
      <c r="R3" s="936"/>
      <c r="S3" s="936"/>
      <c r="T3" s="936"/>
      <c r="U3" s="936"/>
    </row>
    <row r="4" spans="2:21">
      <c r="B4" s="858">
        <v>6214</v>
      </c>
      <c r="C4" s="859" t="s">
        <v>2416</v>
      </c>
      <c r="D4" s="866">
        <v>120</v>
      </c>
      <c r="E4" s="487">
        <v>44.4</v>
      </c>
      <c r="F4" s="488">
        <v>0.72</v>
      </c>
      <c r="G4" s="488">
        <v>0.12</v>
      </c>
      <c r="H4" s="488">
        <v>10.8</v>
      </c>
      <c r="I4" s="487">
        <v>32.4</v>
      </c>
      <c r="J4" s="489">
        <v>0.24</v>
      </c>
      <c r="K4" s="490">
        <v>816</v>
      </c>
      <c r="L4" s="491">
        <v>4.8000000000000001E-2</v>
      </c>
      <c r="M4" s="492">
        <v>4.8000000000000001E-2</v>
      </c>
      <c r="N4" s="490">
        <v>4.8</v>
      </c>
      <c r="O4" s="493">
        <v>3</v>
      </c>
      <c r="P4" s="493">
        <v>0.12</v>
      </c>
      <c r="Q4" s="936"/>
      <c r="R4" s="936"/>
      <c r="S4" s="936"/>
      <c r="T4" s="936"/>
      <c r="U4" s="936"/>
    </row>
    <row r="5" spans="2:21">
      <c r="B5" s="858">
        <v>6065</v>
      </c>
      <c r="C5" s="860" t="s">
        <v>2160</v>
      </c>
      <c r="D5" s="867">
        <v>200</v>
      </c>
      <c r="E5" s="487">
        <v>28</v>
      </c>
      <c r="F5" s="488">
        <v>2</v>
      </c>
      <c r="G5" s="488">
        <v>0.2</v>
      </c>
      <c r="H5" s="488">
        <v>6</v>
      </c>
      <c r="I5" s="487">
        <v>52</v>
      </c>
      <c r="J5" s="489">
        <v>0.6</v>
      </c>
      <c r="K5" s="490">
        <v>56</v>
      </c>
      <c r="L5" s="491">
        <v>0.06</v>
      </c>
      <c r="M5" s="492">
        <v>0.06</v>
      </c>
      <c r="N5" s="490">
        <v>28</v>
      </c>
      <c r="O5" s="493">
        <v>2.2000000000000002</v>
      </c>
      <c r="P5" s="493">
        <v>0</v>
      </c>
      <c r="Q5" s="936"/>
      <c r="R5" s="936"/>
      <c r="S5" s="936"/>
      <c r="T5" s="936"/>
      <c r="U5" s="936"/>
    </row>
    <row r="6" spans="2:21">
      <c r="B6" s="858">
        <v>6119</v>
      </c>
      <c r="C6" s="860" t="s">
        <v>2161</v>
      </c>
      <c r="D6" s="867">
        <v>50</v>
      </c>
      <c r="E6" s="487">
        <v>7.5</v>
      </c>
      <c r="F6" s="488">
        <v>0.5</v>
      </c>
      <c r="G6" s="488">
        <v>0.05</v>
      </c>
      <c r="H6" s="488">
        <v>1.6</v>
      </c>
      <c r="I6" s="487">
        <v>19.5</v>
      </c>
      <c r="J6" s="489">
        <v>0.1</v>
      </c>
      <c r="K6" s="490">
        <v>2</v>
      </c>
      <c r="L6" s="491">
        <v>1.4999999999999999E-2</v>
      </c>
      <c r="M6" s="492">
        <v>1.4999999999999999E-2</v>
      </c>
      <c r="N6" s="490">
        <v>3.5</v>
      </c>
      <c r="O6" s="493">
        <v>0.75</v>
      </c>
      <c r="P6" s="493">
        <v>0.05</v>
      </c>
      <c r="Q6" s="936"/>
      <c r="R6" s="936"/>
      <c r="S6" s="936"/>
      <c r="T6" s="936"/>
      <c r="U6" s="936"/>
    </row>
    <row r="7" spans="2:21">
      <c r="B7" s="858">
        <v>6245</v>
      </c>
      <c r="C7" s="860" t="s">
        <v>2162</v>
      </c>
      <c r="D7" s="867">
        <v>120</v>
      </c>
      <c r="E7" s="487">
        <v>26.4</v>
      </c>
      <c r="F7" s="488">
        <v>1.08</v>
      </c>
      <c r="G7" s="488">
        <v>0.24</v>
      </c>
      <c r="H7" s="488">
        <v>6.12</v>
      </c>
      <c r="I7" s="487">
        <v>13.2</v>
      </c>
      <c r="J7" s="489">
        <v>0.48</v>
      </c>
      <c r="K7" s="490">
        <v>39.6</v>
      </c>
      <c r="L7" s="491">
        <v>3.5999999999999997E-2</v>
      </c>
      <c r="M7" s="492">
        <v>3.5999999999999997E-2</v>
      </c>
      <c r="N7" s="490">
        <v>91.2</v>
      </c>
      <c r="O7" s="493">
        <v>2.76</v>
      </c>
      <c r="P7" s="493">
        <v>0</v>
      </c>
      <c r="Q7" s="936"/>
      <c r="R7" s="936"/>
      <c r="S7" s="936"/>
      <c r="T7" s="936"/>
      <c r="U7" s="936"/>
    </row>
    <row r="8" spans="2:21">
      <c r="B8" s="858">
        <v>6312</v>
      </c>
      <c r="C8" s="860" t="s">
        <v>2163</v>
      </c>
      <c r="D8" s="868">
        <v>120</v>
      </c>
      <c r="E8" s="487">
        <v>14.4</v>
      </c>
      <c r="F8" s="488">
        <v>0.72</v>
      </c>
      <c r="G8" s="488">
        <v>0.12</v>
      </c>
      <c r="H8" s="488">
        <v>3.36</v>
      </c>
      <c r="I8" s="487">
        <v>22.8</v>
      </c>
      <c r="J8" s="489">
        <v>0.36</v>
      </c>
      <c r="K8" s="490">
        <v>24</v>
      </c>
      <c r="L8" s="491">
        <v>0.06</v>
      </c>
      <c r="M8" s="492">
        <v>3.5999999999999997E-2</v>
      </c>
      <c r="N8" s="490">
        <v>6</v>
      </c>
      <c r="O8" s="493">
        <v>1.32</v>
      </c>
      <c r="P8" s="493">
        <v>0</v>
      </c>
      <c r="Q8" s="936"/>
      <c r="R8" s="936"/>
      <c r="S8" s="936"/>
      <c r="T8" s="936"/>
      <c r="U8" s="936"/>
    </row>
    <row r="9" spans="2:21">
      <c r="B9" s="195">
        <v>6182</v>
      </c>
      <c r="C9" s="860" t="s">
        <v>1784</v>
      </c>
      <c r="D9" s="868">
        <v>50</v>
      </c>
      <c r="E9" s="487">
        <v>9.5</v>
      </c>
      <c r="F9" s="488">
        <v>0.35</v>
      </c>
      <c r="G9" s="488">
        <v>0.05</v>
      </c>
      <c r="H9" s="488">
        <v>2.35</v>
      </c>
      <c r="I9" s="487">
        <v>3.5</v>
      </c>
      <c r="J9" s="489">
        <v>0.1</v>
      </c>
      <c r="K9" s="490">
        <v>22.5</v>
      </c>
      <c r="L9" s="491">
        <v>2.5000000000000001E-2</v>
      </c>
      <c r="M9" s="492">
        <v>0.01</v>
      </c>
      <c r="N9" s="490">
        <v>7.5</v>
      </c>
      <c r="O9" s="493">
        <v>0.5</v>
      </c>
      <c r="P9" s="493">
        <v>0</v>
      </c>
      <c r="Q9" s="936"/>
      <c r="R9" s="936"/>
      <c r="S9" s="936"/>
      <c r="T9" s="936"/>
      <c r="U9" s="936"/>
    </row>
    <row r="10" spans="2:21">
      <c r="B10" s="858">
        <v>14004</v>
      </c>
      <c r="C10" s="860" t="s">
        <v>2164</v>
      </c>
      <c r="D10" s="868">
        <v>40</v>
      </c>
      <c r="E10" s="487">
        <v>368.4</v>
      </c>
      <c r="F10" s="488">
        <v>0</v>
      </c>
      <c r="G10" s="488">
        <v>40</v>
      </c>
      <c r="H10" s="488">
        <v>0</v>
      </c>
      <c r="I10" s="487">
        <v>0</v>
      </c>
      <c r="J10" s="489">
        <v>0</v>
      </c>
      <c r="K10" s="490">
        <v>0</v>
      </c>
      <c r="L10" s="491">
        <v>0</v>
      </c>
      <c r="M10" s="492">
        <v>0</v>
      </c>
      <c r="N10" s="490">
        <v>0</v>
      </c>
      <c r="O10" s="493">
        <v>0</v>
      </c>
      <c r="P10" s="493">
        <v>0</v>
      </c>
      <c r="Q10" s="936"/>
      <c r="R10" s="936"/>
      <c r="S10" s="936"/>
      <c r="T10" s="936"/>
      <c r="U10" s="936"/>
    </row>
    <row r="11" spans="2:21">
      <c r="B11" s="858">
        <v>17061</v>
      </c>
      <c r="C11" s="860" t="s">
        <v>2165</v>
      </c>
      <c r="D11" s="868">
        <v>5</v>
      </c>
      <c r="E11" s="487">
        <v>20.75</v>
      </c>
      <c r="F11" s="488">
        <v>0.65</v>
      </c>
      <c r="G11" s="488">
        <v>0.61</v>
      </c>
      <c r="H11" s="488">
        <v>3.165</v>
      </c>
      <c r="I11" s="487">
        <v>27</v>
      </c>
      <c r="J11" s="489">
        <v>1.425</v>
      </c>
      <c r="K11" s="490">
        <v>1.6</v>
      </c>
      <c r="L11" s="491">
        <v>2.0499999999999997E-2</v>
      </c>
      <c r="M11" s="492">
        <v>1.2500000000000001E-2</v>
      </c>
      <c r="N11" s="490">
        <v>0.1</v>
      </c>
      <c r="O11" s="493">
        <v>1.845</v>
      </c>
      <c r="P11" s="493">
        <v>5.0000000000000001E-3</v>
      </c>
      <c r="Q11" s="936"/>
      <c r="R11" s="936"/>
      <c r="S11" s="936"/>
      <c r="T11" s="936"/>
      <c r="U11" s="936"/>
    </row>
    <row r="12" spans="2:21">
      <c r="B12" s="858">
        <v>17012</v>
      </c>
      <c r="C12" s="860" t="s">
        <v>2166</v>
      </c>
      <c r="D12" s="867">
        <v>0.7</v>
      </c>
      <c r="E12" s="487">
        <v>0</v>
      </c>
      <c r="F12" s="488">
        <v>0</v>
      </c>
      <c r="G12" s="488">
        <v>0</v>
      </c>
      <c r="H12" s="488">
        <v>0</v>
      </c>
      <c r="I12" s="487">
        <v>0.154</v>
      </c>
      <c r="J12" s="489">
        <v>0</v>
      </c>
      <c r="K12" s="490">
        <v>0</v>
      </c>
      <c r="L12" s="491">
        <v>0</v>
      </c>
      <c r="M12" s="492">
        <v>0</v>
      </c>
      <c r="N12" s="490">
        <v>0</v>
      </c>
      <c r="O12" s="493">
        <v>0</v>
      </c>
      <c r="P12" s="493">
        <v>0.69369999999999987</v>
      </c>
      <c r="Q12" s="936"/>
      <c r="R12" s="936"/>
      <c r="S12" s="936"/>
      <c r="T12" s="936"/>
      <c r="U12" s="936"/>
    </row>
    <row r="13" spans="2:21">
      <c r="B13" s="858">
        <v>17065</v>
      </c>
      <c r="C13" s="860" t="s">
        <v>2417</v>
      </c>
      <c r="D13" s="868">
        <v>0.7</v>
      </c>
      <c r="E13" s="487">
        <v>2.597</v>
      </c>
      <c r="F13" s="488">
        <v>7.4199999999999988E-2</v>
      </c>
      <c r="G13" s="488">
        <v>4.3400000000000001E-2</v>
      </c>
      <c r="H13" s="488">
        <v>0.47809999999999997</v>
      </c>
      <c r="I13" s="487">
        <v>2.3099999999999996</v>
      </c>
      <c r="J13" s="489">
        <v>9.5899999999999985E-2</v>
      </c>
      <c r="K13" s="490">
        <v>4.8999999999999995E-2</v>
      </c>
      <c r="L13" s="491">
        <v>4.1999999999999996E-4</v>
      </c>
      <c r="M13" s="492">
        <v>1.2600000000000001E-3</v>
      </c>
      <c r="N13" s="490">
        <v>6.9999999999999993E-3</v>
      </c>
      <c r="O13" s="493">
        <v>0</v>
      </c>
      <c r="P13" s="493">
        <v>6.9999999999999988E-4</v>
      </c>
      <c r="Q13" s="936"/>
      <c r="R13" s="936"/>
      <c r="S13" s="936"/>
      <c r="T13" s="936"/>
      <c r="U13" s="936"/>
    </row>
    <row r="14" spans="2:21">
      <c r="B14" s="858">
        <v>3003</v>
      </c>
      <c r="C14" s="860" t="s">
        <v>2167</v>
      </c>
      <c r="D14" s="868">
        <v>20</v>
      </c>
      <c r="E14" s="487">
        <v>76.8</v>
      </c>
      <c r="F14" s="488">
        <v>0</v>
      </c>
      <c r="G14" s="488">
        <v>0</v>
      </c>
      <c r="H14" s="488">
        <v>19.84</v>
      </c>
      <c r="I14" s="487">
        <v>0.2</v>
      </c>
      <c r="J14" s="489">
        <v>0</v>
      </c>
      <c r="K14" s="490">
        <v>0</v>
      </c>
      <c r="L14" s="491">
        <v>0</v>
      </c>
      <c r="M14" s="492">
        <v>0</v>
      </c>
      <c r="N14" s="490">
        <v>0</v>
      </c>
      <c r="O14" s="493">
        <v>0</v>
      </c>
      <c r="P14" s="493">
        <v>0</v>
      </c>
      <c r="Q14" s="936"/>
      <c r="R14" s="936"/>
      <c r="S14" s="936"/>
      <c r="T14" s="936"/>
      <c r="U14" s="936"/>
    </row>
    <row r="15" spans="2:21">
      <c r="B15" s="858">
        <v>14004</v>
      </c>
      <c r="C15" s="860" t="s">
        <v>2168</v>
      </c>
      <c r="D15" s="868">
        <v>69</v>
      </c>
      <c r="E15" s="487">
        <v>635.49</v>
      </c>
      <c r="F15" s="488">
        <v>0</v>
      </c>
      <c r="G15" s="488">
        <v>69</v>
      </c>
      <c r="H15" s="488">
        <v>0</v>
      </c>
      <c r="I15" s="487">
        <v>0</v>
      </c>
      <c r="J15" s="489">
        <v>0</v>
      </c>
      <c r="K15" s="490">
        <v>0</v>
      </c>
      <c r="L15" s="491">
        <v>0</v>
      </c>
      <c r="M15" s="492">
        <v>0</v>
      </c>
      <c r="N15" s="490">
        <v>0</v>
      </c>
      <c r="O15" s="493">
        <v>0</v>
      </c>
      <c r="P15" s="493">
        <v>0</v>
      </c>
      <c r="Q15" s="936"/>
      <c r="R15" s="936"/>
      <c r="S15" s="936"/>
      <c r="T15" s="936"/>
      <c r="U15" s="936"/>
    </row>
    <row r="16" spans="2:21">
      <c r="B16" s="857">
        <v>17015</v>
      </c>
      <c r="C16" s="861" t="s">
        <v>73</v>
      </c>
      <c r="D16" s="868">
        <v>69</v>
      </c>
      <c r="E16" s="487">
        <v>17.25</v>
      </c>
      <c r="F16" s="488">
        <v>6.9000000000000006E-2</v>
      </c>
      <c r="G16" s="488">
        <v>0</v>
      </c>
      <c r="H16" s="488">
        <v>1.6559999999999999</v>
      </c>
      <c r="I16" s="487">
        <v>1.38</v>
      </c>
      <c r="J16" s="489">
        <v>0</v>
      </c>
      <c r="K16" s="490">
        <v>0</v>
      </c>
      <c r="L16" s="491">
        <v>6.9000000000000008E-3</v>
      </c>
      <c r="M16" s="492">
        <v>6.9000000000000008E-3</v>
      </c>
      <c r="N16" s="490">
        <v>0</v>
      </c>
      <c r="O16" s="493">
        <v>0</v>
      </c>
      <c r="P16" s="493">
        <v>0</v>
      </c>
      <c r="Q16" s="936"/>
      <c r="R16" s="936"/>
      <c r="S16" s="936"/>
      <c r="T16" s="936"/>
      <c r="U16" s="936"/>
    </row>
    <row r="17" spans="2:21">
      <c r="B17" s="858">
        <v>17012</v>
      </c>
      <c r="C17" s="860" t="s">
        <v>2166</v>
      </c>
      <c r="D17" s="868">
        <v>3.45</v>
      </c>
      <c r="E17" s="487">
        <v>0</v>
      </c>
      <c r="F17" s="488">
        <v>0</v>
      </c>
      <c r="G17" s="488">
        <v>0</v>
      </c>
      <c r="H17" s="488">
        <v>0</v>
      </c>
      <c r="I17" s="487">
        <v>0.75900000000000001</v>
      </c>
      <c r="J17" s="489">
        <v>0</v>
      </c>
      <c r="K17" s="490">
        <v>0</v>
      </c>
      <c r="L17" s="491">
        <v>0</v>
      </c>
      <c r="M17" s="492">
        <v>0</v>
      </c>
      <c r="N17" s="490">
        <v>0</v>
      </c>
      <c r="O17" s="493">
        <v>0</v>
      </c>
      <c r="P17" s="493">
        <v>3.4189499999999997</v>
      </c>
      <c r="Q17" s="936"/>
      <c r="R17" s="936"/>
      <c r="S17" s="936"/>
      <c r="T17" s="936"/>
      <c r="U17" s="936"/>
    </row>
    <row r="18" spans="2:21">
      <c r="B18" s="862">
        <v>17064</v>
      </c>
      <c r="C18" s="860" t="s">
        <v>2418</v>
      </c>
      <c r="D18" s="868">
        <v>0.69</v>
      </c>
      <c r="E18" s="487">
        <v>2.6082000000000001</v>
      </c>
      <c r="F18" s="488">
        <v>6.9689999999999988E-2</v>
      </c>
      <c r="G18" s="488">
        <v>4.4159999999999998E-2</v>
      </c>
      <c r="H18" s="488">
        <v>0.48368999999999995</v>
      </c>
      <c r="I18" s="487">
        <v>1.6559999999999999</v>
      </c>
      <c r="J18" s="489">
        <v>5.0369999999999998E-2</v>
      </c>
      <c r="K18" s="490">
        <v>0</v>
      </c>
      <c r="L18" s="491">
        <v>1.3799999999999999E-4</v>
      </c>
      <c r="M18" s="492">
        <v>8.2799999999999985E-4</v>
      </c>
      <c r="N18" s="490">
        <v>0</v>
      </c>
      <c r="O18" s="493">
        <v>0</v>
      </c>
      <c r="P18" s="493">
        <v>0</v>
      </c>
      <c r="Q18" s="936"/>
      <c r="R18" s="936"/>
      <c r="S18" s="936"/>
      <c r="T18" s="936"/>
      <c r="U18" s="936"/>
    </row>
    <row r="19" spans="2:21">
      <c r="B19" s="863">
        <v>6153</v>
      </c>
      <c r="C19" s="864" t="s">
        <v>2169</v>
      </c>
      <c r="D19" s="869">
        <v>13.8</v>
      </c>
      <c r="E19" s="638">
        <v>5.1059999999999999</v>
      </c>
      <c r="F19" s="387">
        <v>0.13800000000000001</v>
      </c>
      <c r="G19" s="387">
        <v>1.3800000000000002E-2</v>
      </c>
      <c r="H19" s="387">
        <v>1.2144000000000001</v>
      </c>
      <c r="I19" s="638">
        <v>2.8980000000000001</v>
      </c>
      <c r="J19" s="387">
        <v>2.7600000000000003E-2</v>
      </c>
      <c r="K19" s="388">
        <v>0</v>
      </c>
      <c r="L19" s="389">
        <v>4.1399999999999996E-3</v>
      </c>
      <c r="M19" s="390">
        <v>1.3800000000000002E-3</v>
      </c>
      <c r="N19" s="388">
        <v>1.1040000000000001</v>
      </c>
      <c r="O19" s="391">
        <v>0.22080000000000002</v>
      </c>
      <c r="P19" s="391">
        <v>0</v>
      </c>
      <c r="Q19" s="937"/>
      <c r="R19" s="937"/>
      <c r="S19" s="937"/>
      <c r="T19" s="937"/>
      <c r="U19" s="937"/>
    </row>
    <row r="20" spans="2:21">
      <c r="B20" s="857"/>
      <c r="C20" s="857" t="s">
        <v>64</v>
      </c>
      <c r="D20" s="22">
        <v>1032.3400000000001</v>
      </c>
      <c r="E20" s="487">
        <v>1314.7012</v>
      </c>
      <c r="F20" s="488">
        <v>7.8708899999999993</v>
      </c>
      <c r="G20" s="488">
        <v>110.64136000000001</v>
      </c>
      <c r="H20" s="488">
        <v>70.267189999999999</v>
      </c>
      <c r="I20" s="487">
        <v>211.25699999999998</v>
      </c>
      <c r="J20" s="489">
        <v>3.7788700000000004</v>
      </c>
      <c r="K20" s="490">
        <v>961.74900000000002</v>
      </c>
      <c r="L20" s="491">
        <v>0.32109800000000005</v>
      </c>
      <c r="M20" s="492">
        <v>0.24286800000000003</v>
      </c>
      <c r="N20" s="490">
        <v>154.21100000000001</v>
      </c>
      <c r="O20" s="493">
        <v>14.995800000000003</v>
      </c>
      <c r="P20" s="493">
        <v>4.2883499999999994</v>
      </c>
      <c r="Q20" s="865"/>
      <c r="R20" s="865"/>
      <c r="S20" s="865"/>
      <c r="T20" s="865"/>
      <c r="U20" s="865"/>
    </row>
  </sheetData>
  <mergeCells count="1">
    <mergeCell ref="Q3:U19"/>
  </mergeCells>
  <phoneticPr fontId="2"/>
  <pageMargins left="0.7" right="0.7" top="0.75" bottom="0.75" header="0.3" footer="0.3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19.2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1984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6007</v>
      </c>
      <c r="C3" s="481" t="s">
        <v>1876</v>
      </c>
      <c r="D3" s="500">
        <v>15</v>
      </c>
      <c r="E3" s="487">
        <v>3.3</v>
      </c>
      <c r="F3" s="488">
        <v>0.39</v>
      </c>
      <c r="G3" s="488">
        <v>0.03</v>
      </c>
      <c r="H3" s="488">
        <v>0.58499999999999996</v>
      </c>
      <c r="I3" s="487">
        <v>2.85</v>
      </c>
      <c r="J3" s="489">
        <v>0.105</v>
      </c>
      <c r="K3" s="490">
        <v>4.6500000000000004</v>
      </c>
      <c r="L3" s="491">
        <v>2.1000000000000001E-2</v>
      </c>
      <c r="M3" s="492">
        <v>2.2499999999999999E-2</v>
      </c>
      <c r="N3" s="490">
        <v>2.25</v>
      </c>
      <c r="O3" s="493">
        <v>0.27</v>
      </c>
      <c r="P3" s="493">
        <v>0</v>
      </c>
      <c r="Q3" s="985"/>
      <c r="R3" s="985"/>
      <c r="S3" s="985"/>
      <c r="T3" s="985"/>
      <c r="U3" s="985"/>
    </row>
    <row r="4" spans="2:21">
      <c r="B4" s="480">
        <v>13014</v>
      </c>
      <c r="C4" s="482" t="s">
        <v>2419</v>
      </c>
      <c r="D4" s="486">
        <v>5</v>
      </c>
      <c r="E4" s="487">
        <v>21.65</v>
      </c>
      <c r="F4" s="488">
        <v>0.1</v>
      </c>
      <c r="G4" s="488">
        <v>2.25</v>
      </c>
      <c r="H4" s="488">
        <v>0.155</v>
      </c>
      <c r="I4" s="487">
        <v>3</v>
      </c>
      <c r="J4" s="489">
        <v>5.0000000000000001E-3</v>
      </c>
      <c r="K4" s="490">
        <v>19.5</v>
      </c>
      <c r="L4" s="491">
        <v>1E-3</v>
      </c>
      <c r="M4" s="492">
        <v>4.4999999999999997E-3</v>
      </c>
      <c r="N4" s="490">
        <v>0</v>
      </c>
      <c r="O4" s="493">
        <v>0</v>
      </c>
      <c r="P4" s="493">
        <v>5.0000000000000001E-3</v>
      </c>
      <c r="Q4" s="985"/>
      <c r="R4" s="985"/>
      <c r="S4" s="985"/>
      <c r="T4" s="985"/>
      <c r="U4" s="985"/>
    </row>
    <row r="5" spans="2:21">
      <c r="B5" s="480">
        <v>17043</v>
      </c>
      <c r="C5" s="476" t="s">
        <v>1863</v>
      </c>
      <c r="D5" s="500">
        <v>5</v>
      </c>
      <c r="E5" s="487">
        <v>33.5</v>
      </c>
      <c r="F5" s="488">
        <v>0.14000000000000001</v>
      </c>
      <c r="G5" s="488">
        <v>3.6150000000000002</v>
      </c>
      <c r="H5" s="488">
        <v>8.5000000000000006E-2</v>
      </c>
      <c r="I5" s="487">
        <v>1.1499999999999999</v>
      </c>
      <c r="J5" s="489">
        <v>4.4999999999999998E-2</v>
      </c>
      <c r="K5" s="490">
        <v>2.75</v>
      </c>
      <c r="L5" s="491">
        <v>2E-3</v>
      </c>
      <c r="M5" s="492">
        <v>5.0000000000000001E-3</v>
      </c>
      <c r="N5" s="490">
        <v>0</v>
      </c>
      <c r="O5" s="493">
        <v>0</v>
      </c>
      <c r="P5" s="493">
        <v>0.115</v>
      </c>
      <c r="Q5" s="985"/>
      <c r="R5" s="985"/>
      <c r="S5" s="985"/>
      <c r="T5" s="985"/>
      <c r="U5" s="985"/>
    </row>
    <row r="6" spans="2:21">
      <c r="B6" s="480">
        <v>7156</v>
      </c>
      <c r="C6" s="482" t="s">
        <v>1983</v>
      </c>
      <c r="D6" s="500">
        <v>1</v>
      </c>
      <c r="E6" s="487">
        <v>0.26</v>
      </c>
      <c r="F6" s="488">
        <v>4.0000000000000001E-3</v>
      </c>
      <c r="G6" s="488">
        <v>2E-3</v>
      </c>
      <c r="H6" s="488">
        <v>8.5999999999999993E-2</v>
      </c>
      <c r="I6" s="487">
        <v>7.0000000000000007E-2</v>
      </c>
      <c r="J6" s="489">
        <v>1E-3</v>
      </c>
      <c r="K6" s="490">
        <v>0.01</v>
      </c>
      <c r="L6" s="491">
        <v>4.0000000000000002E-4</v>
      </c>
      <c r="M6" s="492">
        <v>2.0000000000000001E-4</v>
      </c>
      <c r="N6" s="490">
        <v>0.5</v>
      </c>
      <c r="O6" s="493">
        <v>0</v>
      </c>
      <c r="P6" s="493">
        <v>0</v>
      </c>
      <c r="Q6" s="986"/>
      <c r="R6" s="986"/>
      <c r="S6" s="986"/>
      <c r="T6" s="986"/>
      <c r="U6" s="986"/>
    </row>
    <row r="7" spans="2:21">
      <c r="B7" s="483"/>
      <c r="C7" s="484" t="s">
        <v>895</v>
      </c>
      <c r="D7" s="485">
        <v>26</v>
      </c>
      <c r="E7" s="494">
        <v>58.71</v>
      </c>
      <c r="F7" s="495">
        <v>0.63400000000000001</v>
      </c>
      <c r="G7" s="495">
        <v>5.8969999999999994</v>
      </c>
      <c r="H7" s="495">
        <v>0.91099999999999992</v>
      </c>
      <c r="I7" s="494">
        <v>7.07</v>
      </c>
      <c r="J7" s="495">
        <v>0.156</v>
      </c>
      <c r="K7" s="496">
        <v>26.91</v>
      </c>
      <c r="L7" s="497">
        <v>2.4400000000000002E-2</v>
      </c>
      <c r="M7" s="498">
        <v>3.2199999999999999E-2</v>
      </c>
      <c r="N7" s="496">
        <v>2.75</v>
      </c>
      <c r="O7" s="499">
        <v>0.27</v>
      </c>
      <c r="P7" s="499">
        <v>0.12</v>
      </c>
      <c r="Q7" s="484">
        <v>0</v>
      </c>
      <c r="R7" s="484">
        <v>0</v>
      </c>
      <c r="S7" s="484">
        <v>1</v>
      </c>
      <c r="T7" s="484">
        <v>0</v>
      </c>
      <c r="U7" s="484">
        <v>0</v>
      </c>
    </row>
  </sheetData>
  <mergeCells count="1">
    <mergeCell ref="Q3:U6"/>
  </mergeCells>
  <phoneticPr fontId="1"/>
  <pageMargins left="0.7" right="0.7" top="0.75" bottom="0.75" header="0.3" footer="0.3"/>
  <pageSetup paperSize="9" scale="76" orientation="landscape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.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2004</v>
      </c>
    </row>
    <row r="2" spans="2:21" ht="27" customHeight="1">
      <c r="B2" s="19" t="s">
        <v>922</v>
      </c>
      <c r="C2" s="19" t="s">
        <v>923</v>
      </c>
      <c r="D2" s="20" t="s">
        <v>1990</v>
      </c>
      <c r="E2" s="20" t="s">
        <v>924</v>
      </c>
      <c r="F2" s="20" t="s">
        <v>1991</v>
      </c>
      <c r="G2" s="20" t="s">
        <v>1992</v>
      </c>
      <c r="H2" s="20" t="s">
        <v>1993</v>
      </c>
      <c r="I2" s="20" t="s">
        <v>925</v>
      </c>
      <c r="J2" s="20" t="s">
        <v>926</v>
      </c>
      <c r="K2" s="20" t="s">
        <v>927</v>
      </c>
      <c r="L2" s="20" t="s">
        <v>1994</v>
      </c>
      <c r="M2" s="20" t="s">
        <v>1995</v>
      </c>
      <c r="N2" s="20" t="s">
        <v>928</v>
      </c>
      <c r="O2" s="20" t="s">
        <v>1996</v>
      </c>
      <c r="P2" s="20" t="s">
        <v>1997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7">
        <v>6312</v>
      </c>
      <c r="C3" s="37" t="s">
        <v>319</v>
      </c>
      <c r="D3" s="27">
        <v>20</v>
      </c>
      <c r="E3" s="364">
        <v>2.4</v>
      </c>
      <c r="F3" s="471">
        <v>0.12</v>
      </c>
      <c r="G3" s="471">
        <v>0.02</v>
      </c>
      <c r="H3" s="471">
        <v>0.56000000000000005</v>
      </c>
      <c r="I3" s="364">
        <v>3.8</v>
      </c>
      <c r="J3" s="471">
        <v>0.06</v>
      </c>
      <c r="K3" s="472">
        <v>4</v>
      </c>
      <c r="L3" s="473">
        <v>0.01</v>
      </c>
      <c r="M3" s="474">
        <v>6.0000000000000001E-3</v>
      </c>
      <c r="N3" s="472">
        <v>1</v>
      </c>
      <c r="O3" s="475">
        <v>0.22</v>
      </c>
      <c r="P3" s="475">
        <v>0</v>
      </c>
      <c r="Q3" s="936"/>
      <c r="R3" s="936"/>
      <c r="S3" s="936"/>
      <c r="T3" s="936"/>
      <c r="U3" s="936"/>
    </row>
    <row r="4" spans="2:21">
      <c r="B4" s="27">
        <v>7102</v>
      </c>
      <c r="C4" s="37" t="s">
        <v>2005</v>
      </c>
      <c r="D4" s="27">
        <v>20</v>
      </c>
      <c r="E4" s="364">
        <v>16.8</v>
      </c>
      <c r="F4" s="471">
        <v>0.08</v>
      </c>
      <c r="G4" s="471">
        <v>0.02</v>
      </c>
      <c r="H4" s="471">
        <v>4.0599999999999996</v>
      </c>
      <c r="I4" s="364">
        <v>1.4</v>
      </c>
      <c r="J4" s="471">
        <v>0.06</v>
      </c>
      <c r="K4" s="472">
        <v>0.2</v>
      </c>
      <c r="L4" s="473">
        <v>1.4000000000000002E-2</v>
      </c>
      <c r="M4" s="474">
        <v>2E-3</v>
      </c>
      <c r="N4" s="472">
        <v>1.4</v>
      </c>
      <c r="O4" s="475">
        <v>0.1</v>
      </c>
      <c r="P4" s="475">
        <v>0</v>
      </c>
      <c r="Q4" s="936"/>
      <c r="R4" s="936"/>
      <c r="S4" s="936"/>
      <c r="T4" s="936"/>
      <c r="U4" s="936"/>
    </row>
    <row r="5" spans="2:21">
      <c r="B5" s="27">
        <v>7054</v>
      </c>
      <c r="C5" s="37" t="s">
        <v>321</v>
      </c>
      <c r="D5" s="27">
        <v>20</v>
      </c>
      <c r="E5" s="364">
        <v>10.6</v>
      </c>
      <c r="F5" s="471">
        <v>0.2</v>
      </c>
      <c r="G5" s="471">
        <v>0.02</v>
      </c>
      <c r="H5" s="471">
        <v>2.7</v>
      </c>
      <c r="I5" s="364">
        <v>6.6</v>
      </c>
      <c r="J5" s="471">
        <v>0.06</v>
      </c>
      <c r="K5" s="472">
        <v>1.2</v>
      </c>
      <c r="L5" s="473">
        <v>2E-3</v>
      </c>
      <c r="M5" s="474">
        <v>4.0000000000000001E-3</v>
      </c>
      <c r="N5" s="472">
        <v>13.8</v>
      </c>
      <c r="O5" s="475">
        <v>0.5</v>
      </c>
      <c r="P5" s="475">
        <v>0</v>
      </c>
      <c r="Q5" s="936"/>
      <c r="R5" s="936"/>
      <c r="S5" s="936"/>
      <c r="T5" s="936"/>
      <c r="U5" s="936"/>
    </row>
    <row r="6" spans="2:21">
      <c r="B6" s="27">
        <v>7148</v>
      </c>
      <c r="C6" s="37" t="s">
        <v>120</v>
      </c>
      <c r="D6" s="27">
        <v>50</v>
      </c>
      <c r="E6" s="364">
        <v>27</v>
      </c>
      <c r="F6" s="471">
        <v>0.1</v>
      </c>
      <c r="G6" s="471">
        <v>0.05</v>
      </c>
      <c r="H6" s="471">
        <v>7.3</v>
      </c>
      <c r="I6" s="364">
        <v>1.5</v>
      </c>
      <c r="J6" s="471">
        <v>0</v>
      </c>
      <c r="K6" s="472">
        <v>1</v>
      </c>
      <c r="L6" s="473">
        <v>0.01</v>
      </c>
      <c r="M6" s="474">
        <v>5.0000000000000001E-3</v>
      </c>
      <c r="N6" s="472">
        <v>2</v>
      </c>
      <c r="O6" s="475">
        <v>0.75</v>
      </c>
      <c r="P6" s="475">
        <v>0</v>
      </c>
      <c r="Q6" s="936"/>
      <c r="R6" s="936"/>
      <c r="S6" s="936"/>
      <c r="T6" s="936"/>
      <c r="U6" s="936"/>
    </row>
    <row r="7" spans="2:21">
      <c r="B7" s="27">
        <v>7012</v>
      </c>
      <c r="C7" s="37" t="s">
        <v>112</v>
      </c>
      <c r="D7" s="27">
        <v>5</v>
      </c>
      <c r="E7" s="364">
        <v>1.7</v>
      </c>
      <c r="F7" s="471">
        <v>4.4999999999999998E-2</v>
      </c>
      <c r="G7" s="471">
        <v>5.0000000000000001E-3</v>
      </c>
      <c r="H7" s="471">
        <v>0.42499999999999999</v>
      </c>
      <c r="I7" s="364">
        <v>0.85</v>
      </c>
      <c r="J7" s="471">
        <v>1.4999999999999999E-2</v>
      </c>
      <c r="K7" s="472">
        <v>0.05</v>
      </c>
      <c r="L7" s="473">
        <v>1.5E-3</v>
      </c>
      <c r="M7" s="474">
        <v>1E-3</v>
      </c>
      <c r="N7" s="472">
        <v>3.1</v>
      </c>
      <c r="O7" s="475">
        <v>7.0000000000000007E-2</v>
      </c>
      <c r="P7" s="475">
        <v>0</v>
      </c>
      <c r="Q7" s="936"/>
      <c r="R7" s="936"/>
      <c r="S7" s="936"/>
      <c r="T7" s="936"/>
      <c r="U7" s="936"/>
    </row>
    <row r="8" spans="2:21">
      <c r="B8" s="27">
        <v>13025</v>
      </c>
      <c r="C8" s="37" t="s">
        <v>217</v>
      </c>
      <c r="D8" s="27">
        <v>25</v>
      </c>
      <c r="E8" s="364">
        <v>15.5</v>
      </c>
      <c r="F8" s="471">
        <v>0.9</v>
      </c>
      <c r="G8" s="471">
        <v>0.75</v>
      </c>
      <c r="H8" s="471">
        <v>1.2250000000000001</v>
      </c>
      <c r="I8" s="364">
        <v>30</v>
      </c>
      <c r="J8" s="471">
        <v>0</v>
      </c>
      <c r="K8" s="472">
        <v>8.25</v>
      </c>
      <c r="L8" s="473">
        <v>0.01</v>
      </c>
      <c r="M8" s="474">
        <v>3.5000000000000003E-2</v>
      </c>
      <c r="N8" s="472">
        <v>0.25</v>
      </c>
      <c r="O8" s="475">
        <v>0</v>
      </c>
      <c r="P8" s="475">
        <v>2.5000000000000001E-2</v>
      </c>
      <c r="Q8" s="936"/>
      <c r="R8" s="936"/>
      <c r="S8" s="936"/>
      <c r="T8" s="936"/>
      <c r="U8" s="936"/>
    </row>
    <row r="9" spans="2:21">
      <c r="B9" s="40">
        <v>3022</v>
      </c>
      <c r="C9" s="242" t="s">
        <v>82</v>
      </c>
      <c r="D9" s="40">
        <v>3.5</v>
      </c>
      <c r="E9" s="269">
        <v>10.29</v>
      </c>
      <c r="F9" s="268">
        <v>7.000000000000001E-3</v>
      </c>
      <c r="G9" s="268">
        <v>0</v>
      </c>
      <c r="H9" s="268">
        <v>2.7894999999999999</v>
      </c>
      <c r="I9" s="269">
        <v>7.0000000000000007E-2</v>
      </c>
      <c r="J9" s="268">
        <v>2.8000000000000004E-2</v>
      </c>
      <c r="K9" s="270">
        <v>0</v>
      </c>
      <c r="L9" s="271">
        <v>3.5000000000000005E-4</v>
      </c>
      <c r="M9" s="272">
        <v>3.5000000000000005E-4</v>
      </c>
      <c r="N9" s="270">
        <v>0.105</v>
      </c>
      <c r="O9" s="273">
        <v>0</v>
      </c>
      <c r="P9" s="273">
        <v>0</v>
      </c>
      <c r="Q9" s="937"/>
      <c r="R9" s="937"/>
      <c r="S9" s="937"/>
      <c r="T9" s="937"/>
      <c r="U9" s="937"/>
    </row>
    <row r="10" spans="2:21">
      <c r="C10" s="29" t="s">
        <v>2006</v>
      </c>
      <c r="D10" s="10">
        <v>143.5</v>
      </c>
      <c r="E10" s="461">
        <v>84.289999999999992</v>
      </c>
      <c r="F10" s="462">
        <v>1.452</v>
      </c>
      <c r="G10" s="462">
        <v>0.86499999999999999</v>
      </c>
      <c r="H10" s="462">
        <v>19.0595</v>
      </c>
      <c r="I10" s="461">
        <v>44.22</v>
      </c>
      <c r="J10" s="471">
        <v>0.223</v>
      </c>
      <c r="K10" s="472">
        <v>14.7</v>
      </c>
      <c r="L10" s="473">
        <v>4.7850000000000011E-2</v>
      </c>
      <c r="M10" s="474">
        <v>5.3350000000000009E-2</v>
      </c>
      <c r="N10" s="472">
        <v>21.655000000000001</v>
      </c>
      <c r="O10" s="475">
        <v>1.6400000000000001</v>
      </c>
      <c r="P10" s="475">
        <v>2.5000000000000001E-2</v>
      </c>
      <c r="Q10" s="478">
        <v>0</v>
      </c>
      <c r="R10" s="478">
        <v>0</v>
      </c>
      <c r="S10" s="478">
        <v>0</v>
      </c>
      <c r="T10" s="478">
        <v>0</v>
      </c>
      <c r="U10" s="478">
        <v>1</v>
      </c>
    </row>
  </sheetData>
  <mergeCells count="1">
    <mergeCell ref="Q3:U9"/>
  </mergeCells>
  <phoneticPr fontId="1"/>
  <pageMargins left="0.7" right="0.7" top="0.75" bottom="0.75" header="0.3" footer="0.3"/>
  <pageSetup paperSize="9" scale="80" orientation="landscape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31.3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1989</v>
      </c>
    </row>
    <row r="2" spans="2:21" ht="27" customHeight="1">
      <c r="B2" s="19" t="s">
        <v>922</v>
      </c>
      <c r="C2" s="19" t="s">
        <v>923</v>
      </c>
      <c r="D2" s="20" t="s">
        <v>1990</v>
      </c>
      <c r="E2" s="20" t="s">
        <v>924</v>
      </c>
      <c r="F2" s="20" t="s">
        <v>1991</v>
      </c>
      <c r="G2" s="20" t="s">
        <v>1992</v>
      </c>
      <c r="H2" s="20" t="s">
        <v>1993</v>
      </c>
      <c r="I2" s="20" t="s">
        <v>925</v>
      </c>
      <c r="J2" s="20" t="s">
        <v>926</v>
      </c>
      <c r="K2" s="20" t="s">
        <v>927</v>
      </c>
      <c r="L2" s="20" t="s">
        <v>1994</v>
      </c>
      <c r="M2" s="20" t="s">
        <v>1995</v>
      </c>
      <c r="N2" s="20" t="s">
        <v>928</v>
      </c>
      <c r="O2" s="20" t="s">
        <v>1996</v>
      </c>
      <c r="P2" s="20" t="s">
        <v>1997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11198</v>
      </c>
      <c r="C3" s="29" t="s">
        <v>99</v>
      </c>
      <c r="D3" s="10">
        <v>9</v>
      </c>
      <c r="E3" s="461">
        <v>30.96</v>
      </c>
      <c r="F3" s="462">
        <v>7.8839999999999995</v>
      </c>
      <c r="G3" s="462">
        <v>2.6999999999999996E-2</v>
      </c>
      <c r="H3" s="462">
        <v>0</v>
      </c>
      <c r="I3" s="461">
        <v>1.44</v>
      </c>
      <c r="J3" s="471">
        <v>6.3E-2</v>
      </c>
      <c r="K3" s="472">
        <v>0</v>
      </c>
      <c r="L3" s="473">
        <v>0</v>
      </c>
      <c r="M3" s="474">
        <v>0</v>
      </c>
      <c r="N3" s="472">
        <v>0</v>
      </c>
      <c r="O3" s="475">
        <v>0</v>
      </c>
      <c r="P3" s="475">
        <v>6.3E-2</v>
      </c>
      <c r="Q3" s="936"/>
      <c r="R3" s="936"/>
      <c r="S3" s="936"/>
      <c r="T3" s="936"/>
      <c r="U3" s="936"/>
    </row>
    <row r="4" spans="2:21">
      <c r="B4" s="10"/>
      <c r="C4" s="29" t="s">
        <v>1998</v>
      </c>
      <c r="D4" s="10">
        <v>100</v>
      </c>
      <c r="E4" s="461"/>
      <c r="F4" s="462"/>
      <c r="G4" s="462"/>
      <c r="H4" s="462"/>
      <c r="I4" s="461"/>
      <c r="J4" s="471"/>
      <c r="K4" s="472"/>
      <c r="L4" s="473"/>
      <c r="M4" s="474"/>
      <c r="N4" s="472"/>
      <c r="O4" s="475"/>
      <c r="P4" s="475"/>
      <c r="Q4" s="936"/>
      <c r="R4" s="936"/>
      <c r="S4" s="936"/>
      <c r="T4" s="936"/>
      <c r="U4" s="936"/>
    </row>
    <row r="5" spans="2:21">
      <c r="B5" s="10">
        <v>3003</v>
      </c>
      <c r="C5" s="29" t="s">
        <v>4</v>
      </c>
      <c r="D5" s="10">
        <v>40</v>
      </c>
      <c r="E5" s="461">
        <v>153.6</v>
      </c>
      <c r="F5" s="462">
        <v>0</v>
      </c>
      <c r="G5" s="462">
        <v>0</v>
      </c>
      <c r="H5" s="462">
        <v>39.68</v>
      </c>
      <c r="I5" s="461">
        <v>0.4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6"/>
      <c r="R5" s="936"/>
      <c r="S5" s="936"/>
      <c r="T5" s="936"/>
      <c r="U5" s="936"/>
    </row>
    <row r="6" spans="2:21">
      <c r="B6" s="10">
        <v>13025</v>
      </c>
      <c r="C6" s="29" t="s">
        <v>217</v>
      </c>
      <c r="D6" s="10">
        <v>200</v>
      </c>
      <c r="E6" s="461">
        <v>124</v>
      </c>
      <c r="F6" s="462">
        <v>7.2</v>
      </c>
      <c r="G6" s="462">
        <v>6</v>
      </c>
      <c r="H6" s="462">
        <v>9.8000000000000007</v>
      </c>
      <c r="I6" s="461">
        <v>240</v>
      </c>
      <c r="J6" s="471">
        <v>0</v>
      </c>
      <c r="K6" s="472">
        <v>66</v>
      </c>
      <c r="L6" s="473">
        <v>0.08</v>
      </c>
      <c r="M6" s="474">
        <v>0.28000000000000003</v>
      </c>
      <c r="N6" s="472">
        <v>2</v>
      </c>
      <c r="O6" s="475">
        <v>0</v>
      </c>
      <c r="P6" s="475">
        <v>0.2</v>
      </c>
      <c r="Q6" s="936"/>
      <c r="R6" s="936"/>
      <c r="S6" s="936"/>
      <c r="T6" s="936"/>
      <c r="U6" s="936"/>
    </row>
    <row r="7" spans="2:21">
      <c r="B7" s="10">
        <v>13014</v>
      </c>
      <c r="C7" s="29" t="s">
        <v>2420</v>
      </c>
      <c r="D7" s="10">
        <v>100</v>
      </c>
      <c r="E7" s="461">
        <v>433</v>
      </c>
      <c r="F7" s="462">
        <v>2</v>
      </c>
      <c r="G7" s="462">
        <v>45</v>
      </c>
      <c r="H7" s="462">
        <v>3.1</v>
      </c>
      <c r="I7" s="461">
        <v>60</v>
      </c>
      <c r="J7" s="471">
        <v>0.1</v>
      </c>
      <c r="K7" s="472">
        <v>390</v>
      </c>
      <c r="L7" s="473">
        <v>0.02</v>
      </c>
      <c r="M7" s="474">
        <v>0.09</v>
      </c>
      <c r="N7" s="472">
        <v>0</v>
      </c>
      <c r="O7" s="475">
        <v>0</v>
      </c>
      <c r="P7" s="475">
        <v>0.1</v>
      </c>
      <c r="Q7" s="936"/>
      <c r="R7" s="936"/>
      <c r="S7" s="936"/>
      <c r="T7" s="936"/>
      <c r="U7" s="936"/>
    </row>
    <row r="8" spans="2:21">
      <c r="B8" s="40">
        <v>7042</v>
      </c>
      <c r="C8" s="242" t="s">
        <v>2003</v>
      </c>
      <c r="D8" s="40">
        <v>100</v>
      </c>
      <c r="E8" s="269">
        <v>42</v>
      </c>
      <c r="F8" s="268">
        <v>0.8</v>
      </c>
      <c r="G8" s="268">
        <v>0</v>
      </c>
      <c r="H8" s="268">
        <v>11</v>
      </c>
      <c r="I8" s="269">
        <v>9</v>
      </c>
      <c r="J8" s="268">
        <v>0.1</v>
      </c>
      <c r="K8" s="270">
        <v>3</v>
      </c>
      <c r="L8" s="271">
        <v>7.0000000000000007E-2</v>
      </c>
      <c r="M8" s="272">
        <v>0.01</v>
      </c>
      <c r="N8" s="270">
        <v>22</v>
      </c>
      <c r="O8" s="273">
        <v>0.3</v>
      </c>
      <c r="P8" s="273">
        <v>0</v>
      </c>
      <c r="Q8" s="937"/>
      <c r="R8" s="937"/>
      <c r="S8" s="937"/>
      <c r="T8" s="937"/>
      <c r="U8" s="937"/>
    </row>
    <row r="9" spans="2:21">
      <c r="C9" s="29" t="s">
        <v>1999</v>
      </c>
      <c r="D9" s="10">
        <v>549</v>
      </c>
      <c r="E9" s="461">
        <v>783.56</v>
      </c>
      <c r="F9" s="462">
        <v>17.884</v>
      </c>
      <c r="G9" s="462">
        <v>51.027000000000001</v>
      </c>
      <c r="H9" s="462">
        <v>63.580000000000005</v>
      </c>
      <c r="I9" s="461">
        <v>310.84000000000003</v>
      </c>
      <c r="J9" s="471">
        <v>0.26300000000000001</v>
      </c>
      <c r="K9" s="472">
        <v>459</v>
      </c>
      <c r="L9" s="473">
        <v>0.17</v>
      </c>
      <c r="M9" s="474">
        <v>0.38</v>
      </c>
      <c r="N9" s="472">
        <v>24</v>
      </c>
      <c r="O9" s="475">
        <v>0.3</v>
      </c>
      <c r="P9" s="475">
        <v>0.36299999999999999</v>
      </c>
      <c r="Q9" s="24" t="s">
        <v>1717</v>
      </c>
      <c r="R9" s="24" t="s">
        <v>1717</v>
      </c>
      <c r="S9" s="24" t="s">
        <v>1717</v>
      </c>
      <c r="T9" s="24" t="s">
        <v>1717</v>
      </c>
      <c r="U9" s="24" t="s">
        <v>1717</v>
      </c>
    </row>
    <row r="10" spans="2:21">
      <c r="C10" s="29"/>
      <c r="E10" s="2"/>
      <c r="F10" s="3"/>
      <c r="G10" s="3"/>
      <c r="H10" s="3"/>
      <c r="I10" s="2"/>
      <c r="J10" s="4"/>
      <c r="K10" s="7"/>
      <c r="L10" s="5"/>
      <c r="M10" s="6"/>
      <c r="N10" s="7"/>
      <c r="O10" s="8"/>
      <c r="P10" s="8"/>
      <c r="Q10" s="31"/>
      <c r="R10" s="31"/>
      <c r="S10" s="31"/>
      <c r="T10" s="31"/>
      <c r="U10" s="31"/>
    </row>
  </sheetData>
  <mergeCells count="1">
    <mergeCell ref="Q3:U8"/>
  </mergeCells>
  <phoneticPr fontId="1"/>
  <pageMargins left="0.7" right="0.7" top="0.75" bottom="0.75" header="0.3" footer="0.3"/>
  <pageSetup paperSize="9" scale="78" orientation="landscape" r:id="rId1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9"/>
  <sheetViews>
    <sheetView workbookViewId="0"/>
  </sheetViews>
  <sheetFormatPr defaultColWidth="8.875" defaultRowHeight="13.5"/>
  <cols>
    <col min="1" max="1" width="3.875" style="478" customWidth="1"/>
    <col min="2" max="2" width="12.625" style="478" customWidth="1"/>
    <col min="3" max="3" width="15.125" style="478" bestFit="1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1453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11198</v>
      </c>
      <c r="C3" s="240" t="s">
        <v>1435</v>
      </c>
      <c r="D3" s="240">
        <v>7</v>
      </c>
      <c r="E3" s="240">
        <v>24</v>
      </c>
      <c r="F3" s="240">
        <v>6.1</v>
      </c>
      <c r="G3" s="240">
        <v>0</v>
      </c>
      <c r="H3" s="240">
        <v>0</v>
      </c>
      <c r="I3" s="240">
        <v>1</v>
      </c>
      <c r="J3" s="240">
        <v>0</v>
      </c>
      <c r="K3" s="240">
        <v>0</v>
      </c>
      <c r="L3" s="240">
        <v>0</v>
      </c>
      <c r="M3" s="240">
        <v>0</v>
      </c>
      <c r="N3" s="240">
        <v>0</v>
      </c>
      <c r="O3" s="240">
        <v>0</v>
      </c>
      <c r="P3" s="240">
        <v>0</v>
      </c>
      <c r="Q3" s="935"/>
      <c r="R3" s="935"/>
      <c r="S3" s="935"/>
      <c r="T3" s="935"/>
      <c r="U3" s="935"/>
    </row>
    <row r="4" spans="2:21">
      <c r="B4" s="240">
        <v>16011</v>
      </c>
      <c r="C4" s="240" t="s">
        <v>2064</v>
      </c>
      <c r="D4" s="240">
        <v>100</v>
      </c>
      <c r="E4" s="240">
        <v>73</v>
      </c>
      <c r="F4" s="240">
        <v>0.2</v>
      </c>
      <c r="G4" s="240" t="s">
        <v>862</v>
      </c>
      <c r="H4" s="240">
        <v>1.5</v>
      </c>
      <c r="I4" s="240">
        <v>7</v>
      </c>
      <c r="J4" s="240">
        <v>0.4</v>
      </c>
      <c r="K4" s="240">
        <v>0</v>
      </c>
      <c r="L4" s="240">
        <v>0</v>
      </c>
      <c r="M4" s="240">
        <v>0.01</v>
      </c>
      <c r="N4" s="240">
        <v>0</v>
      </c>
      <c r="O4" s="238" t="s">
        <v>969</v>
      </c>
      <c r="P4" s="240">
        <v>0</v>
      </c>
      <c r="Q4" s="936"/>
      <c r="R4" s="936"/>
      <c r="S4" s="936"/>
      <c r="T4" s="936"/>
      <c r="U4" s="936"/>
    </row>
    <row r="5" spans="2:21">
      <c r="B5" s="240">
        <v>3003</v>
      </c>
      <c r="C5" s="240" t="s">
        <v>863</v>
      </c>
      <c r="D5" s="240">
        <v>40</v>
      </c>
      <c r="E5" s="240">
        <v>154</v>
      </c>
      <c r="F5" s="240">
        <v>0</v>
      </c>
      <c r="G5" s="240">
        <v>0</v>
      </c>
      <c r="H5" s="240">
        <v>39.700000000000003</v>
      </c>
      <c r="I5" s="240">
        <v>0</v>
      </c>
      <c r="J5" s="240" t="s">
        <v>862</v>
      </c>
      <c r="K5" s="240">
        <v>0</v>
      </c>
      <c r="L5" s="240">
        <v>0</v>
      </c>
      <c r="M5" s="240">
        <v>0</v>
      </c>
      <c r="N5" s="240">
        <v>0</v>
      </c>
      <c r="O5" s="240">
        <v>0</v>
      </c>
      <c r="P5" s="240">
        <v>0</v>
      </c>
      <c r="Q5" s="936"/>
      <c r="R5" s="936"/>
      <c r="S5" s="936"/>
      <c r="T5" s="936"/>
      <c r="U5" s="936"/>
    </row>
    <row r="6" spans="2:21">
      <c r="B6" s="240">
        <v>7156</v>
      </c>
      <c r="C6" s="240" t="s">
        <v>2421</v>
      </c>
      <c r="D6" s="240">
        <v>10</v>
      </c>
      <c r="E6" s="240">
        <v>3</v>
      </c>
      <c r="F6" s="240">
        <v>0</v>
      </c>
      <c r="G6" s="240">
        <v>0</v>
      </c>
      <c r="H6" s="240">
        <v>0.9</v>
      </c>
      <c r="I6" s="240">
        <v>1</v>
      </c>
      <c r="J6" s="240">
        <v>0</v>
      </c>
      <c r="K6" s="240">
        <v>0</v>
      </c>
      <c r="L6" s="240">
        <v>0</v>
      </c>
      <c r="M6" s="240">
        <v>0</v>
      </c>
      <c r="N6" s="240">
        <v>5</v>
      </c>
      <c r="O6" s="240" t="s">
        <v>862</v>
      </c>
      <c r="P6" s="240">
        <v>0</v>
      </c>
      <c r="Q6" s="936"/>
      <c r="R6" s="936"/>
      <c r="S6" s="936"/>
      <c r="T6" s="936"/>
      <c r="U6" s="936"/>
    </row>
    <row r="7" spans="2:21">
      <c r="B7" s="240">
        <v>13014</v>
      </c>
      <c r="C7" s="240" t="s">
        <v>2065</v>
      </c>
      <c r="D7" s="240">
        <v>50</v>
      </c>
      <c r="E7" s="240">
        <v>217</v>
      </c>
      <c r="F7" s="240">
        <v>1</v>
      </c>
      <c r="G7" s="240">
        <v>22.5</v>
      </c>
      <c r="H7" s="240">
        <v>1.6</v>
      </c>
      <c r="I7" s="240">
        <v>30</v>
      </c>
      <c r="J7" s="240">
        <v>0.1</v>
      </c>
      <c r="K7" s="240">
        <v>195</v>
      </c>
      <c r="L7" s="240">
        <v>0.01</v>
      </c>
      <c r="M7" s="240">
        <v>0.05</v>
      </c>
      <c r="N7" s="240" t="s">
        <v>862</v>
      </c>
      <c r="O7" s="240">
        <v>0</v>
      </c>
      <c r="P7" s="240">
        <v>0</v>
      </c>
      <c r="Q7" s="936"/>
      <c r="R7" s="936"/>
      <c r="S7" s="936"/>
      <c r="T7" s="936"/>
      <c r="U7" s="936"/>
    </row>
    <row r="8" spans="2:21">
      <c r="B8" s="240">
        <v>3003</v>
      </c>
      <c r="C8" s="240" t="s">
        <v>863</v>
      </c>
      <c r="D8" s="240">
        <v>5</v>
      </c>
      <c r="E8" s="240">
        <v>19</v>
      </c>
      <c r="F8" s="240">
        <v>0</v>
      </c>
      <c r="G8" s="240">
        <v>0</v>
      </c>
      <c r="H8" s="240">
        <v>5</v>
      </c>
      <c r="I8" s="240">
        <v>0</v>
      </c>
      <c r="J8" s="240" t="s">
        <v>862</v>
      </c>
      <c r="K8" s="240">
        <v>0</v>
      </c>
      <c r="L8" s="240">
        <v>0</v>
      </c>
      <c r="M8" s="240">
        <v>0</v>
      </c>
      <c r="N8" s="240">
        <v>0</v>
      </c>
      <c r="O8" s="240">
        <v>0</v>
      </c>
      <c r="P8" s="240">
        <v>0</v>
      </c>
      <c r="Q8" s="936"/>
      <c r="R8" s="936"/>
      <c r="S8" s="936"/>
      <c r="T8" s="936"/>
      <c r="U8" s="936"/>
    </row>
    <row r="9" spans="2:21">
      <c r="B9" s="28"/>
      <c r="C9" s="28" t="s">
        <v>2066</v>
      </c>
      <c r="D9" s="161"/>
      <c r="E9" s="241">
        <v>489</v>
      </c>
      <c r="F9" s="241">
        <v>7.4</v>
      </c>
      <c r="G9" s="241">
        <v>22.5</v>
      </c>
      <c r="H9" s="241">
        <v>48.6</v>
      </c>
      <c r="I9" s="241">
        <v>39</v>
      </c>
      <c r="J9" s="241">
        <v>0.5</v>
      </c>
      <c r="K9" s="241">
        <v>195</v>
      </c>
      <c r="L9" s="241">
        <v>0.01</v>
      </c>
      <c r="M9" s="241">
        <v>0.06</v>
      </c>
      <c r="N9" s="241">
        <v>5</v>
      </c>
      <c r="O9" s="468">
        <v>2.5000000000000001E-2</v>
      </c>
      <c r="P9" s="241">
        <v>0.1</v>
      </c>
      <c r="Q9" s="24" t="s">
        <v>1717</v>
      </c>
      <c r="R9" s="24" t="s">
        <v>1717</v>
      </c>
      <c r="S9" s="24" t="s">
        <v>1717</v>
      </c>
      <c r="T9" s="24" t="s">
        <v>1717</v>
      </c>
      <c r="U9" s="24" t="s">
        <v>1717</v>
      </c>
    </row>
  </sheetData>
  <mergeCells count="1">
    <mergeCell ref="Q3:U8"/>
  </mergeCells>
  <phoneticPr fontId="1"/>
  <pageMargins left="0.7" right="0.7" top="0.75" bottom="0.75" header="0.3" footer="0.3"/>
  <pageSetup paperSize="9" scale="83" orientation="landscape" r:id="rId1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9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6.37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1454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11198</v>
      </c>
      <c r="C3" s="240" t="s">
        <v>1435</v>
      </c>
      <c r="D3" s="240">
        <v>5</v>
      </c>
      <c r="E3" s="240">
        <v>17</v>
      </c>
      <c r="F3" s="240">
        <v>4.4000000000000004</v>
      </c>
      <c r="G3" s="240">
        <v>0</v>
      </c>
      <c r="H3" s="240">
        <v>0</v>
      </c>
      <c r="I3" s="240">
        <v>1</v>
      </c>
      <c r="J3" s="240">
        <v>0</v>
      </c>
      <c r="K3" s="240">
        <v>0</v>
      </c>
      <c r="L3" s="240">
        <v>0</v>
      </c>
      <c r="M3" s="240">
        <v>0</v>
      </c>
      <c r="N3" s="240">
        <v>0</v>
      </c>
      <c r="O3" s="240">
        <v>0</v>
      </c>
      <c r="P3" s="240">
        <v>0</v>
      </c>
      <c r="Q3" s="935"/>
      <c r="R3" s="935"/>
      <c r="S3" s="935"/>
      <c r="T3" s="935"/>
      <c r="U3" s="935"/>
    </row>
    <row r="4" spans="2:21">
      <c r="B4" s="240">
        <v>16046</v>
      </c>
      <c r="C4" s="240" t="s">
        <v>2067</v>
      </c>
      <c r="D4" s="240">
        <v>8</v>
      </c>
      <c r="E4" s="240">
        <v>23</v>
      </c>
      <c r="F4" s="240">
        <v>1.2</v>
      </c>
      <c r="G4" s="240">
        <v>0</v>
      </c>
      <c r="H4" s="240">
        <v>4.5</v>
      </c>
      <c r="I4" s="240">
        <v>11</v>
      </c>
      <c r="J4" s="240">
        <v>0.2</v>
      </c>
      <c r="K4" s="240">
        <v>0</v>
      </c>
      <c r="L4" s="240">
        <v>0</v>
      </c>
      <c r="M4" s="240">
        <v>0.01</v>
      </c>
      <c r="N4" s="240">
        <v>0</v>
      </c>
      <c r="O4" s="238" t="s">
        <v>969</v>
      </c>
      <c r="P4" s="240">
        <v>0</v>
      </c>
      <c r="Q4" s="936"/>
      <c r="R4" s="936"/>
      <c r="S4" s="936"/>
      <c r="T4" s="936"/>
      <c r="U4" s="936"/>
    </row>
    <row r="5" spans="2:21">
      <c r="B5" s="240">
        <v>3003</v>
      </c>
      <c r="C5" s="240" t="s">
        <v>863</v>
      </c>
      <c r="D5" s="240">
        <v>40</v>
      </c>
      <c r="E5" s="240">
        <v>154</v>
      </c>
      <c r="F5" s="240">
        <v>0</v>
      </c>
      <c r="G5" s="240">
        <v>0</v>
      </c>
      <c r="H5" s="240">
        <v>39.700000000000003</v>
      </c>
      <c r="I5" s="240">
        <v>0</v>
      </c>
      <c r="J5" s="240" t="s">
        <v>862</v>
      </c>
      <c r="K5" s="240">
        <v>0</v>
      </c>
      <c r="L5" s="240">
        <v>0</v>
      </c>
      <c r="M5" s="240">
        <v>0</v>
      </c>
      <c r="N5" s="240">
        <v>0</v>
      </c>
      <c r="O5" s="240">
        <v>0</v>
      </c>
      <c r="P5" s="240">
        <v>0</v>
      </c>
      <c r="Q5" s="936"/>
      <c r="R5" s="936"/>
      <c r="S5" s="936"/>
      <c r="T5" s="936"/>
      <c r="U5" s="936"/>
    </row>
    <row r="6" spans="2:21">
      <c r="B6" s="240">
        <v>16017</v>
      </c>
      <c r="C6" s="240" t="s">
        <v>55</v>
      </c>
      <c r="D6" s="240">
        <v>15</v>
      </c>
      <c r="E6" s="240">
        <v>36</v>
      </c>
      <c r="F6" s="240">
        <v>0</v>
      </c>
      <c r="G6" s="240">
        <v>0</v>
      </c>
      <c r="H6" s="240">
        <v>0</v>
      </c>
      <c r="I6" s="240">
        <v>0</v>
      </c>
      <c r="J6" s="240">
        <v>0</v>
      </c>
      <c r="K6" s="240">
        <v>0</v>
      </c>
      <c r="L6" s="240">
        <v>0</v>
      </c>
      <c r="M6" s="240">
        <v>0</v>
      </c>
      <c r="N6" s="240">
        <v>0</v>
      </c>
      <c r="O6" s="240">
        <v>0</v>
      </c>
      <c r="P6" s="240">
        <v>0</v>
      </c>
      <c r="Q6" s="936"/>
      <c r="R6" s="936"/>
      <c r="S6" s="936"/>
      <c r="T6" s="936"/>
      <c r="U6" s="936"/>
    </row>
    <row r="7" spans="2:21">
      <c r="B7" s="240">
        <v>13014</v>
      </c>
      <c r="C7" s="240" t="s">
        <v>2065</v>
      </c>
      <c r="D7" s="240">
        <v>50</v>
      </c>
      <c r="E7" s="240">
        <v>217</v>
      </c>
      <c r="F7" s="240">
        <v>1</v>
      </c>
      <c r="G7" s="240">
        <v>22.5</v>
      </c>
      <c r="H7" s="240">
        <v>1.6</v>
      </c>
      <c r="I7" s="240">
        <v>30</v>
      </c>
      <c r="J7" s="240">
        <v>0.1</v>
      </c>
      <c r="K7" s="240">
        <v>195</v>
      </c>
      <c r="L7" s="240">
        <v>0.01</v>
      </c>
      <c r="M7" s="240">
        <v>0.05</v>
      </c>
      <c r="N7" s="240" t="s">
        <v>862</v>
      </c>
      <c r="O7" s="240">
        <v>0</v>
      </c>
      <c r="P7" s="240">
        <v>0</v>
      </c>
      <c r="Q7" s="936"/>
      <c r="R7" s="936"/>
      <c r="S7" s="936"/>
      <c r="T7" s="936"/>
      <c r="U7" s="936"/>
    </row>
    <row r="8" spans="2:21">
      <c r="B8" s="240">
        <v>3003</v>
      </c>
      <c r="C8" s="240" t="s">
        <v>863</v>
      </c>
      <c r="D8" s="240">
        <v>5</v>
      </c>
      <c r="E8" s="240">
        <v>19</v>
      </c>
      <c r="F8" s="240">
        <v>0</v>
      </c>
      <c r="G8" s="240">
        <v>0</v>
      </c>
      <c r="H8" s="240">
        <v>5</v>
      </c>
      <c r="I8" s="240">
        <v>0</v>
      </c>
      <c r="J8" s="240" t="s">
        <v>862</v>
      </c>
      <c r="K8" s="240">
        <v>0</v>
      </c>
      <c r="L8" s="240">
        <v>0</v>
      </c>
      <c r="M8" s="240">
        <v>0</v>
      </c>
      <c r="N8" s="240">
        <v>0</v>
      </c>
      <c r="O8" s="240">
        <v>0</v>
      </c>
      <c r="P8" s="240">
        <v>0</v>
      </c>
      <c r="Q8" s="936"/>
      <c r="R8" s="936"/>
      <c r="S8" s="936"/>
      <c r="T8" s="936"/>
      <c r="U8" s="936"/>
    </row>
    <row r="9" spans="2:21">
      <c r="B9" s="28"/>
      <c r="C9" s="28" t="s">
        <v>2066</v>
      </c>
      <c r="D9" s="161"/>
      <c r="E9" s="241">
        <v>465</v>
      </c>
      <c r="F9" s="241">
        <v>6.6</v>
      </c>
      <c r="G9" s="241">
        <v>22.5</v>
      </c>
      <c r="H9" s="241">
        <v>50.7</v>
      </c>
      <c r="I9" s="241">
        <v>42</v>
      </c>
      <c r="J9" s="241">
        <v>0.3</v>
      </c>
      <c r="K9" s="241">
        <v>195</v>
      </c>
      <c r="L9" s="241">
        <v>0.01</v>
      </c>
      <c r="M9" s="241">
        <v>0.06</v>
      </c>
      <c r="N9" s="241">
        <v>0</v>
      </c>
      <c r="O9" s="468">
        <v>2.5000000000000001E-2</v>
      </c>
      <c r="P9" s="241">
        <v>0.1</v>
      </c>
      <c r="Q9" s="24" t="s">
        <v>1717</v>
      </c>
      <c r="R9" s="24" t="s">
        <v>1717</v>
      </c>
      <c r="S9" s="24" t="s">
        <v>1717</v>
      </c>
      <c r="T9" s="24" t="s">
        <v>1717</v>
      </c>
      <c r="U9" s="24" t="s">
        <v>1717</v>
      </c>
    </row>
  </sheetData>
  <mergeCells count="1">
    <mergeCell ref="Q3:U8"/>
  </mergeCells>
  <phoneticPr fontId="1"/>
  <pageMargins left="0.7" right="0.7" top="0.75" bottom="0.75" header="0.3" footer="0.3"/>
  <pageSetup paperSize="9" scale="83" orientation="landscape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6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2000</v>
      </c>
    </row>
    <row r="2" spans="2:21" ht="27" customHeight="1">
      <c r="B2" s="19" t="s">
        <v>922</v>
      </c>
      <c r="C2" s="19" t="s">
        <v>923</v>
      </c>
      <c r="D2" s="20" t="s">
        <v>1990</v>
      </c>
      <c r="E2" s="20" t="s">
        <v>924</v>
      </c>
      <c r="F2" s="20" t="s">
        <v>1991</v>
      </c>
      <c r="G2" s="20" t="s">
        <v>1992</v>
      </c>
      <c r="H2" s="20" t="s">
        <v>1993</v>
      </c>
      <c r="I2" s="20" t="s">
        <v>925</v>
      </c>
      <c r="J2" s="20" t="s">
        <v>926</v>
      </c>
      <c r="K2" s="20" t="s">
        <v>927</v>
      </c>
      <c r="L2" s="20" t="s">
        <v>1994</v>
      </c>
      <c r="M2" s="20" t="s">
        <v>1995</v>
      </c>
      <c r="N2" s="20" t="s">
        <v>928</v>
      </c>
      <c r="O2" s="20" t="s">
        <v>1996</v>
      </c>
      <c r="P2" s="20" t="s">
        <v>1997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/>
      <c r="C3" s="29" t="s">
        <v>2001</v>
      </c>
      <c r="D3" s="10">
        <v>12</v>
      </c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936"/>
      <c r="R3" s="936"/>
      <c r="S3" s="936"/>
      <c r="T3" s="936"/>
      <c r="U3" s="936"/>
    </row>
    <row r="4" spans="2:21">
      <c r="B4" s="10">
        <v>3003</v>
      </c>
      <c r="C4" s="29" t="s">
        <v>4</v>
      </c>
      <c r="D4" s="10">
        <v>50</v>
      </c>
      <c r="E4" s="461">
        <v>192</v>
      </c>
      <c r="F4" s="462">
        <v>0</v>
      </c>
      <c r="G4" s="462">
        <v>0</v>
      </c>
      <c r="H4" s="462">
        <v>49.6</v>
      </c>
      <c r="I4" s="461">
        <v>0.5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10"/>
      <c r="C5" s="29" t="s">
        <v>1998</v>
      </c>
      <c r="D5" s="10">
        <v>200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936"/>
      <c r="R5" s="936"/>
      <c r="S5" s="936"/>
      <c r="T5" s="936"/>
      <c r="U5" s="936"/>
    </row>
    <row r="6" spans="2:21">
      <c r="B6" s="10">
        <v>13003</v>
      </c>
      <c r="C6" s="29" t="s">
        <v>42</v>
      </c>
      <c r="D6" s="10">
        <v>200</v>
      </c>
      <c r="E6" s="461">
        <v>134</v>
      </c>
      <c r="F6" s="462">
        <v>6.6</v>
      </c>
      <c r="G6" s="462">
        <v>7.6</v>
      </c>
      <c r="H6" s="462">
        <v>9.6</v>
      </c>
      <c r="I6" s="461">
        <v>220</v>
      </c>
      <c r="J6" s="471">
        <v>0</v>
      </c>
      <c r="K6" s="472">
        <v>76</v>
      </c>
      <c r="L6" s="473">
        <v>0.08</v>
      </c>
      <c r="M6" s="474">
        <v>0.3</v>
      </c>
      <c r="N6" s="472">
        <v>2</v>
      </c>
      <c r="O6" s="475">
        <v>0</v>
      </c>
      <c r="P6" s="475">
        <v>0.2</v>
      </c>
      <c r="Q6" s="936"/>
      <c r="R6" s="936"/>
      <c r="S6" s="936"/>
      <c r="T6" s="936"/>
      <c r="U6" s="936"/>
    </row>
    <row r="7" spans="2:21">
      <c r="B7" s="10">
        <v>7012</v>
      </c>
      <c r="C7" s="29" t="s">
        <v>112</v>
      </c>
      <c r="D7" s="10">
        <v>20</v>
      </c>
      <c r="E7" s="461">
        <v>6.8</v>
      </c>
      <c r="F7" s="462">
        <v>0.18</v>
      </c>
      <c r="G7" s="462">
        <v>0.02</v>
      </c>
      <c r="H7" s="462">
        <v>1.7</v>
      </c>
      <c r="I7" s="461">
        <v>3.4</v>
      </c>
      <c r="J7" s="471">
        <v>0.06</v>
      </c>
      <c r="K7" s="472">
        <v>0.2</v>
      </c>
      <c r="L7" s="473">
        <v>6.0000000000000001E-3</v>
      </c>
      <c r="M7" s="474">
        <v>4.0000000000000001E-3</v>
      </c>
      <c r="N7" s="472">
        <v>12.4</v>
      </c>
      <c r="O7" s="475">
        <v>0.28000000000000003</v>
      </c>
      <c r="P7" s="475">
        <v>0</v>
      </c>
      <c r="Q7" s="936"/>
      <c r="R7" s="936"/>
      <c r="S7" s="936"/>
      <c r="T7" s="936"/>
      <c r="U7" s="936"/>
    </row>
    <row r="8" spans="2:21">
      <c r="B8" s="40">
        <v>7014</v>
      </c>
      <c r="C8" s="242" t="s">
        <v>2002</v>
      </c>
      <c r="D8" s="40">
        <v>20</v>
      </c>
      <c r="E8" s="269">
        <v>39.4</v>
      </c>
      <c r="F8" s="268">
        <v>0.1</v>
      </c>
      <c r="G8" s="268">
        <v>0.02</v>
      </c>
      <c r="H8" s="268">
        <v>9.68</v>
      </c>
      <c r="I8" s="269">
        <v>2.4</v>
      </c>
      <c r="J8" s="268">
        <v>0.08</v>
      </c>
      <c r="K8" s="270">
        <v>0</v>
      </c>
      <c r="L8" s="271">
        <v>2E-3</v>
      </c>
      <c r="M8" s="272">
        <v>2E-3</v>
      </c>
      <c r="N8" s="270">
        <v>2</v>
      </c>
      <c r="O8" s="273">
        <v>0.22</v>
      </c>
      <c r="P8" s="273">
        <v>0</v>
      </c>
      <c r="Q8" s="937"/>
      <c r="R8" s="937"/>
      <c r="S8" s="937"/>
      <c r="T8" s="937"/>
      <c r="U8" s="937"/>
    </row>
    <row r="9" spans="2:21">
      <c r="C9" s="29" t="s">
        <v>1999</v>
      </c>
      <c r="D9" s="10">
        <v>490</v>
      </c>
      <c r="E9" s="461">
        <v>372.2</v>
      </c>
      <c r="F9" s="462">
        <v>6.879999999999999</v>
      </c>
      <c r="G9" s="462">
        <v>7.6399999999999988</v>
      </c>
      <c r="H9" s="462">
        <v>70.580000000000013</v>
      </c>
      <c r="I9" s="461">
        <v>226.3</v>
      </c>
      <c r="J9" s="471">
        <v>0.14000000000000001</v>
      </c>
      <c r="K9" s="472">
        <v>76.2</v>
      </c>
      <c r="L9" s="473">
        <v>8.8000000000000009E-2</v>
      </c>
      <c r="M9" s="474">
        <v>0.30599999999999999</v>
      </c>
      <c r="N9" s="472">
        <v>16.399999999999999</v>
      </c>
      <c r="O9" s="475">
        <v>0.5</v>
      </c>
      <c r="P9" s="475">
        <v>0.2</v>
      </c>
      <c r="Q9" s="162" t="s">
        <v>2013</v>
      </c>
      <c r="R9" s="162" t="s">
        <v>2013</v>
      </c>
      <c r="S9" s="162" t="s">
        <v>2013</v>
      </c>
      <c r="T9" s="162" t="s">
        <v>2013</v>
      </c>
      <c r="U9" s="162" t="s">
        <v>2013</v>
      </c>
    </row>
  </sheetData>
  <mergeCells count="1">
    <mergeCell ref="Q3:U8"/>
  </mergeCells>
  <phoneticPr fontId="1"/>
  <pageMargins left="0.7" right="0.7" top="0.75" bottom="0.75" header="0.3" footer="0.3"/>
  <pageSetup paperSize="9" scale="79" orientation="landscape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5"/>
  <sheetViews>
    <sheetView zoomScaleNormal="100" workbookViewId="0"/>
  </sheetViews>
  <sheetFormatPr defaultColWidth="9" defaultRowHeight="13.5"/>
  <cols>
    <col min="1" max="1" width="3.75" style="478" customWidth="1"/>
    <col min="2" max="2" width="12.625" style="478" customWidth="1"/>
    <col min="3" max="3" width="24.3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630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78">
        <v>7042</v>
      </c>
      <c r="C3" s="478" t="s">
        <v>2184</v>
      </c>
      <c r="D3" s="14">
        <v>100</v>
      </c>
      <c r="E3" s="55">
        <v>42</v>
      </c>
      <c r="F3" s="54">
        <v>0.8</v>
      </c>
      <c r="G3" s="54">
        <v>0</v>
      </c>
      <c r="H3" s="54">
        <v>11</v>
      </c>
      <c r="I3" s="57">
        <v>9</v>
      </c>
      <c r="J3" s="54">
        <v>0.1</v>
      </c>
      <c r="K3" s="57">
        <v>3</v>
      </c>
      <c r="L3" s="56">
        <v>7.0000000000000007E-2</v>
      </c>
      <c r="M3" s="56">
        <v>0.01</v>
      </c>
      <c r="N3" s="55">
        <v>22</v>
      </c>
      <c r="O3" s="54">
        <v>0.3</v>
      </c>
      <c r="P3" s="54">
        <v>0</v>
      </c>
      <c r="Q3" s="936"/>
      <c r="R3" s="936"/>
      <c r="S3" s="936"/>
      <c r="T3" s="936"/>
      <c r="U3" s="936"/>
    </row>
    <row r="4" spans="2:21">
      <c r="B4" s="478">
        <v>11198</v>
      </c>
      <c r="C4" s="183" t="s">
        <v>1282</v>
      </c>
      <c r="D4" s="478">
        <v>3</v>
      </c>
      <c r="E4" s="55">
        <v>10.32</v>
      </c>
      <c r="F4" s="54">
        <v>2.6279999999999997</v>
      </c>
      <c r="G4" s="54">
        <v>8.9999999999999993E-3</v>
      </c>
      <c r="H4" s="54">
        <v>0</v>
      </c>
      <c r="I4" s="57">
        <v>0</v>
      </c>
      <c r="J4" s="54">
        <v>2.0999999999999998E-2</v>
      </c>
      <c r="K4" s="57">
        <v>0</v>
      </c>
      <c r="L4" s="56">
        <v>0</v>
      </c>
      <c r="M4" s="56">
        <v>0</v>
      </c>
      <c r="N4" s="55">
        <v>0</v>
      </c>
      <c r="O4" s="54">
        <v>0</v>
      </c>
      <c r="P4" s="54">
        <v>2.0999999999999998E-2</v>
      </c>
      <c r="Q4" s="936"/>
      <c r="R4" s="936"/>
      <c r="S4" s="936"/>
      <c r="T4" s="936"/>
      <c r="U4" s="936"/>
    </row>
    <row r="5" spans="2:21">
      <c r="B5" s="478">
        <v>3003</v>
      </c>
      <c r="C5" s="478" t="s">
        <v>355</v>
      </c>
      <c r="D5" s="478">
        <v>10</v>
      </c>
      <c r="E5" s="55">
        <v>38.4</v>
      </c>
      <c r="F5" s="54">
        <v>0</v>
      </c>
      <c r="G5" s="54">
        <v>0</v>
      </c>
      <c r="H5" s="54">
        <v>9.92</v>
      </c>
      <c r="I5" s="57">
        <v>0</v>
      </c>
      <c r="J5" s="54">
        <v>0</v>
      </c>
      <c r="K5" s="57">
        <v>0</v>
      </c>
      <c r="L5" s="56">
        <v>0</v>
      </c>
      <c r="M5" s="56">
        <v>0</v>
      </c>
      <c r="N5" s="55">
        <v>0</v>
      </c>
      <c r="O5" s="54">
        <v>0</v>
      </c>
      <c r="P5" s="54">
        <v>0</v>
      </c>
      <c r="Q5" s="937"/>
      <c r="R5" s="937"/>
      <c r="S5" s="937"/>
      <c r="T5" s="937"/>
      <c r="U5" s="937"/>
    </row>
    <row r="6" spans="2:21">
      <c r="B6" s="28"/>
      <c r="C6" s="28" t="s">
        <v>886</v>
      </c>
      <c r="D6" s="28">
        <v>113</v>
      </c>
      <c r="E6" s="63">
        <v>90.72</v>
      </c>
      <c r="F6" s="62">
        <v>3.4279999999999999</v>
      </c>
      <c r="G6" s="62">
        <v>8.9999999999999993E-3</v>
      </c>
      <c r="H6" s="62">
        <v>20.92</v>
      </c>
      <c r="I6" s="65">
        <v>10</v>
      </c>
      <c r="J6" s="62">
        <v>0.121</v>
      </c>
      <c r="K6" s="65">
        <v>3</v>
      </c>
      <c r="L6" s="64">
        <v>7.0000000000000007E-2</v>
      </c>
      <c r="M6" s="64">
        <v>0.01</v>
      </c>
      <c r="N6" s="63">
        <v>22</v>
      </c>
      <c r="O6" s="62">
        <v>0.3</v>
      </c>
      <c r="P6" s="62">
        <v>2.0999999999999998E-2</v>
      </c>
      <c r="Q6" s="24" t="s">
        <v>300</v>
      </c>
      <c r="R6" s="24" t="s">
        <v>300</v>
      </c>
      <c r="S6" s="24" t="s">
        <v>300</v>
      </c>
      <c r="T6" s="24" t="s">
        <v>300</v>
      </c>
      <c r="U6" s="24" t="s">
        <v>300</v>
      </c>
    </row>
    <row r="7" spans="2:21">
      <c r="D7" s="14"/>
      <c r="E7" s="14"/>
      <c r="F7" s="14"/>
      <c r="G7" s="14"/>
    </row>
    <row r="8" spans="2:21">
      <c r="C8" s="10"/>
      <c r="D8" s="17"/>
      <c r="E8" s="18"/>
      <c r="F8" s="17"/>
      <c r="G8" s="18"/>
      <c r="H8" s="11"/>
      <c r="J8" s="12"/>
      <c r="K8" s="12"/>
      <c r="L8" s="12"/>
      <c r="M8" s="12"/>
      <c r="N8" s="12"/>
      <c r="O8" s="12"/>
      <c r="P8" s="12"/>
    </row>
    <row r="9" spans="2:21">
      <c r="C9" s="10"/>
      <c r="D9" s="1"/>
      <c r="E9" s="12"/>
      <c r="F9" s="12"/>
      <c r="G9" s="12"/>
      <c r="H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2:21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</sheetData>
  <mergeCells count="1">
    <mergeCell ref="Q3:U5"/>
  </mergeCells>
  <phoneticPr fontId="1"/>
  <pageMargins left="0.7" right="0.7" top="0.75" bottom="0.75" header="0.3" footer="0.3"/>
  <pageSetup paperSize="9" scale="78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5.25" style="89" bestFit="1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855</v>
      </c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89">
        <v>10306</v>
      </c>
      <c r="C3" s="89" t="s">
        <v>183</v>
      </c>
      <c r="D3" s="92">
        <v>30</v>
      </c>
      <c r="E3" s="139">
        <v>11.4</v>
      </c>
      <c r="F3" s="91">
        <v>1.83</v>
      </c>
      <c r="G3" s="91">
        <v>0.15</v>
      </c>
      <c r="H3" s="91">
        <v>0.54</v>
      </c>
      <c r="I3" s="92">
        <v>39</v>
      </c>
      <c r="J3" s="91">
        <v>0.63</v>
      </c>
      <c r="K3" s="139">
        <v>2.7</v>
      </c>
      <c r="L3" s="93">
        <v>2.4E-2</v>
      </c>
      <c r="M3" s="93">
        <v>4.8000000000000001E-2</v>
      </c>
      <c r="N3" s="139">
        <v>0.3</v>
      </c>
      <c r="O3" s="54">
        <v>0</v>
      </c>
      <c r="P3" s="142">
        <v>0.6</v>
      </c>
      <c r="Q3" s="945"/>
      <c r="R3" s="945"/>
      <c r="S3" s="945"/>
      <c r="T3" s="945"/>
      <c r="U3" s="945"/>
    </row>
    <row r="4" spans="1:21">
      <c r="C4" s="89" t="s">
        <v>168</v>
      </c>
      <c r="D4" s="92">
        <v>150</v>
      </c>
      <c r="E4" s="139"/>
      <c r="F4" s="91"/>
      <c r="G4" s="91"/>
      <c r="H4" s="91"/>
      <c r="I4" s="92"/>
      <c r="J4" s="91"/>
      <c r="K4" s="139"/>
      <c r="L4" s="93"/>
      <c r="M4" s="93"/>
      <c r="N4" s="139"/>
      <c r="O4" s="54">
        <v>0</v>
      </c>
      <c r="P4" s="142"/>
      <c r="Q4" s="945"/>
      <c r="R4" s="945"/>
      <c r="S4" s="945"/>
      <c r="T4" s="945"/>
      <c r="U4" s="945"/>
    </row>
    <row r="5" spans="1:21">
      <c r="B5" s="89">
        <v>16001</v>
      </c>
      <c r="C5" s="89" t="s">
        <v>78</v>
      </c>
      <c r="D5" s="92">
        <v>4</v>
      </c>
      <c r="E5" s="139">
        <v>4.3600000000000003</v>
      </c>
      <c r="F5" s="91">
        <v>1.6E-2</v>
      </c>
      <c r="G5" s="91">
        <v>0</v>
      </c>
      <c r="H5" s="91">
        <v>0.19600000000000001</v>
      </c>
      <c r="I5" s="92">
        <v>0.12</v>
      </c>
      <c r="J5" s="91">
        <v>0</v>
      </c>
      <c r="K5" s="139">
        <v>0</v>
      </c>
      <c r="L5" s="93">
        <v>0</v>
      </c>
      <c r="M5" s="93">
        <v>0</v>
      </c>
      <c r="N5" s="139">
        <v>0</v>
      </c>
      <c r="O5" s="54">
        <v>0</v>
      </c>
      <c r="P5" s="142">
        <v>0</v>
      </c>
      <c r="Q5" s="945"/>
      <c r="R5" s="945"/>
      <c r="S5" s="945"/>
      <c r="T5" s="945"/>
      <c r="U5" s="945"/>
    </row>
    <row r="6" spans="1:21">
      <c r="B6" s="89">
        <v>17012</v>
      </c>
      <c r="C6" s="89" t="s">
        <v>0</v>
      </c>
      <c r="D6" s="91">
        <v>1.2</v>
      </c>
      <c r="E6" s="139">
        <v>0</v>
      </c>
      <c r="F6" s="91">
        <v>0</v>
      </c>
      <c r="G6" s="91">
        <v>0</v>
      </c>
      <c r="H6" s="91">
        <v>0</v>
      </c>
      <c r="I6" s="92">
        <v>0.26400000000000001</v>
      </c>
      <c r="J6" s="91">
        <v>0</v>
      </c>
      <c r="K6" s="139">
        <v>0</v>
      </c>
      <c r="L6" s="93">
        <v>0</v>
      </c>
      <c r="M6" s="93">
        <v>0</v>
      </c>
      <c r="N6" s="139">
        <v>0</v>
      </c>
      <c r="O6" s="54">
        <v>0</v>
      </c>
      <c r="P6" s="142">
        <v>1.1891999999999998</v>
      </c>
      <c r="Q6" s="945"/>
      <c r="R6" s="945"/>
      <c r="S6" s="945"/>
      <c r="T6" s="945"/>
      <c r="U6" s="945"/>
    </row>
    <row r="7" spans="1:21">
      <c r="B7" s="97"/>
      <c r="C7" s="97" t="s">
        <v>182</v>
      </c>
      <c r="D7" s="94">
        <v>0.1</v>
      </c>
      <c r="E7" s="140"/>
      <c r="F7" s="94"/>
      <c r="G7" s="94"/>
      <c r="H7" s="94"/>
      <c r="I7" s="95"/>
      <c r="J7" s="94"/>
      <c r="K7" s="140"/>
      <c r="L7" s="96"/>
      <c r="M7" s="96"/>
      <c r="N7" s="140"/>
      <c r="O7" s="140"/>
      <c r="P7" s="143"/>
      <c r="Q7" s="946"/>
      <c r="R7" s="946"/>
      <c r="S7" s="946"/>
      <c r="T7" s="946"/>
      <c r="U7" s="946"/>
    </row>
    <row r="8" spans="1:21">
      <c r="C8" s="89" t="s">
        <v>1936</v>
      </c>
      <c r="D8" s="91">
        <v>185.2</v>
      </c>
      <c r="E8" s="139">
        <v>15.760000000000002</v>
      </c>
      <c r="F8" s="91">
        <v>1.8460000000000001</v>
      </c>
      <c r="G8" s="91">
        <v>0.15</v>
      </c>
      <c r="H8" s="91">
        <v>0.73599999999999999</v>
      </c>
      <c r="I8" s="92">
        <v>39.384</v>
      </c>
      <c r="J8" s="91">
        <v>0.63</v>
      </c>
      <c r="K8" s="139">
        <v>2.7</v>
      </c>
      <c r="L8" s="93">
        <v>2.4E-2</v>
      </c>
      <c r="M8" s="93">
        <v>4.8000000000000001E-2</v>
      </c>
      <c r="N8" s="139">
        <v>0.3</v>
      </c>
      <c r="O8" s="54">
        <v>0</v>
      </c>
      <c r="P8" s="142">
        <v>1.7891999999999997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.6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2007</v>
      </c>
    </row>
    <row r="2" spans="2:21" ht="27" customHeight="1">
      <c r="B2" s="19" t="s">
        <v>922</v>
      </c>
      <c r="C2" s="19" t="s">
        <v>923</v>
      </c>
      <c r="D2" s="20" t="s">
        <v>1990</v>
      </c>
      <c r="E2" s="20" t="s">
        <v>924</v>
      </c>
      <c r="F2" s="20" t="s">
        <v>1991</v>
      </c>
      <c r="G2" s="20" t="s">
        <v>1992</v>
      </c>
      <c r="H2" s="20" t="s">
        <v>1993</v>
      </c>
      <c r="I2" s="20" t="s">
        <v>925</v>
      </c>
      <c r="J2" s="20" t="s">
        <v>926</v>
      </c>
      <c r="K2" s="20" t="s">
        <v>927</v>
      </c>
      <c r="L2" s="20" t="s">
        <v>1994</v>
      </c>
      <c r="M2" s="20" t="s">
        <v>1995</v>
      </c>
      <c r="N2" s="20" t="s">
        <v>928</v>
      </c>
      <c r="O2" s="20" t="s">
        <v>1996</v>
      </c>
      <c r="P2" s="20" t="s">
        <v>1997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7">
        <v>11198</v>
      </c>
      <c r="C3" s="597" t="s">
        <v>99</v>
      </c>
      <c r="D3" s="197">
        <v>5</v>
      </c>
      <c r="E3" s="407">
        <f ca="1">'[2]11'!E$199*$F3/100</f>
        <v>17.2</v>
      </c>
      <c r="F3" s="471">
        <f ca="1">'[2]11'!G$199*$F3/100</f>
        <v>4.38</v>
      </c>
      <c r="G3" s="471">
        <f ca="1">'[2]11'!I$199*$F3/100</f>
        <v>1.4999999999999999E-2</v>
      </c>
      <c r="H3" s="471">
        <f ca="1">'[2]11'!K$199*$F3/100</f>
        <v>0</v>
      </c>
      <c r="I3" s="407">
        <f ca="1">'[2]11'!O$199*$F3/100</f>
        <v>0.8</v>
      </c>
      <c r="J3" s="471">
        <f ca="1">'[2]11'!R$199*$F3/100</f>
        <v>3.5000000000000003E-2</v>
      </c>
      <c r="K3" s="472">
        <f ca="1">'[2]11'!AE$199*$F3/100</f>
        <v>0</v>
      </c>
      <c r="L3" s="473">
        <f ca="1">'[2]11'!AM$199*$F3/100</f>
        <v>0</v>
      </c>
      <c r="M3" s="474">
        <f ca="1">'[2]11'!AN$199*$F3/100</f>
        <v>0</v>
      </c>
      <c r="N3" s="472">
        <f ca="1">'[2]11'!AV$199*$F3/100</f>
        <v>0</v>
      </c>
      <c r="O3" s="475">
        <f ca="1">'[2]11'!BC$199*$F3/100</f>
        <v>0</v>
      </c>
      <c r="P3" s="475">
        <f ca="1">'[2]11'!BD$199*$F3/100</f>
        <v>3.5000000000000003E-2</v>
      </c>
      <c r="Q3" s="936"/>
      <c r="R3" s="936"/>
      <c r="S3" s="936"/>
      <c r="T3" s="936"/>
      <c r="U3" s="936"/>
    </row>
    <row r="4" spans="2:21">
      <c r="B4" s="197">
        <v>13014</v>
      </c>
      <c r="C4" s="597" t="s">
        <v>2420</v>
      </c>
      <c r="D4" s="197">
        <v>120</v>
      </c>
      <c r="E4" s="407">
        <f ca="1">'[2]13'!E$15*$F4/100</f>
        <v>519.6</v>
      </c>
      <c r="F4" s="471">
        <f ca="1">'[2]13'!G$15*$F4/100</f>
        <v>2.4</v>
      </c>
      <c r="G4" s="471">
        <f ca="1">'[2]13'!I$15*$F4/100</f>
        <v>54</v>
      </c>
      <c r="H4" s="471">
        <f ca="1">'[2]13'!K$15*$F4/100</f>
        <v>3.72</v>
      </c>
      <c r="I4" s="407">
        <f ca="1">'[2]13'!O$15*$F4/100</f>
        <v>72</v>
      </c>
      <c r="J4" s="471">
        <f ca="1">'[2]13'!R$15*$F4/100</f>
        <v>0.12</v>
      </c>
      <c r="K4" s="472">
        <f ca="1">'[2]13'!AE$15*$F4/100</f>
        <v>468</v>
      </c>
      <c r="L4" s="473">
        <f ca="1">'[2]13'!AM$15*$F4/100</f>
        <v>2.4E-2</v>
      </c>
      <c r="M4" s="474">
        <f ca="1">'[2]13'!AN$15*$F4/100</f>
        <v>0.10799999999999998</v>
      </c>
      <c r="N4" s="472">
        <f ca="1">'[2]13'!AV$15*$F4/100</f>
        <v>0</v>
      </c>
      <c r="O4" s="475">
        <f ca="1">'[2]13'!BC$15*$F4/100</f>
        <v>0</v>
      </c>
      <c r="P4" s="475">
        <f ca="1">'[2]13'!BD$15*$F4/100</f>
        <v>0.12</v>
      </c>
      <c r="Q4" s="936"/>
      <c r="R4" s="936"/>
      <c r="S4" s="936"/>
      <c r="T4" s="936"/>
      <c r="U4" s="936"/>
    </row>
    <row r="5" spans="2:21">
      <c r="B5" s="197">
        <v>13003</v>
      </c>
      <c r="C5" s="597" t="s">
        <v>42</v>
      </c>
      <c r="D5" s="197">
        <v>126</v>
      </c>
      <c r="E5" s="407">
        <f ca="1">'[2]13'!E$4*$F5/100</f>
        <v>84.42</v>
      </c>
      <c r="F5" s="471">
        <f ca="1">'[2]13'!G$4*$F5/100</f>
        <v>4.1579999999999995</v>
      </c>
      <c r="G5" s="471">
        <f ca="1">'[2]13'!I$4*$F5/100</f>
        <v>4.7879999999999994</v>
      </c>
      <c r="H5" s="471">
        <f ca="1">'[2]13'!K$4*$F5/100</f>
        <v>6.0479999999999992</v>
      </c>
      <c r="I5" s="407">
        <f ca="1">'[2]13'!O$4*$F5/100</f>
        <v>138.6</v>
      </c>
      <c r="J5" s="471">
        <f ca="1">'[2]13'!R$4*$F5/100</f>
        <v>0</v>
      </c>
      <c r="K5" s="472">
        <f ca="1">'[2]13'!AE$4*$F5/100</f>
        <v>47.88</v>
      </c>
      <c r="L5" s="473">
        <f ca="1">'[2]13'!AM$4*$F5/100</f>
        <v>5.04E-2</v>
      </c>
      <c r="M5" s="474">
        <f ca="1">'[2]13'!AN$4*$F5/100</f>
        <v>0.18899999999999997</v>
      </c>
      <c r="N5" s="472">
        <f ca="1">'[2]13'!AV$4*$F5/100</f>
        <v>1.26</v>
      </c>
      <c r="O5" s="475">
        <f ca="1">'[2]13'!BC$4*$F5/100</f>
        <v>0</v>
      </c>
      <c r="P5" s="475">
        <f ca="1">'[2]13'!BD$4*$F5/100</f>
        <v>0.126</v>
      </c>
      <c r="Q5" s="936"/>
      <c r="R5" s="936"/>
      <c r="S5" s="936"/>
      <c r="T5" s="936"/>
      <c r="U5" s="936"/>
    </row>
    <row r="6" spans="2:21">
      <c r="B6" s="197">
        <v>3005</v>
      </c>
      <c r="C6" s="597" t="s">
        <v>85</v>
      </c>
      <c r="D6" s="197">
        <v>30</v>
      </c>
      <c r="E6" s="407">
        <f ca="1">'[2]3'!E$6*$F6/100</f>
        <v>116.1</v>
      </c>
      <c r="F6" s="471">
        <f ca="1">'[2]3'!G$6*$F6/100</f>
        <v>0</v>
      </c>
      <c r="G6" s="471">
        <f ca="1">'[2]3'!I$6*$F6/100</f>
        <v>0</v>
      </c>
      <c r="H6" s="471">
        <f ca="1">'[2]3'!K$6*$F6/100</f>
        <v>30</v>
      </c>
      <c r="I6" s="407">
        <f ca="1">'[2]3'!O$6*$F6/100</f>
        <v>0</v>
      </c>
      <c r="J6" s="471">
        <f ca="1">'[2]3'!R$6*$F6/100</f>
        <v>0</v>
      </c>
      <c r="K6" s="472">
        <f ca="1">'[2]3'!AE$6*$F6/100</f>
        <v>0</v>
      </c>
      <c r="L6" s="473">
        <f ca="1">'[2]3'!AM$6*$F6/100</f>
        <v>0</v>
      </c>
      <c r="M6" s="474">
        <f ca="1">'[2]3'!AN$6*$F6/100</f>
        <v>0</v>
      </c>
      <c r="N6" s="472">
        <f ca="1">'[2]3'!AV$6*$F6/100</f>
        <v>0</v>
      </c>
      <c r="O6" s="475">
        <f ca="1">'[2]3'!BC$6*$F6/100</f>
        <v>0</v>
      </c>
      <c r="P6" s="475">
        <f ca="1">'[2]3'!BD$6*$F6/100</f>
        <v>0</v>
      </c>
      <c r="Q6" s="936"/>
      <c r="R6" s="936"/>
      <c r="S6" s="936"/>
      <c r="T6" s="936"/>
      <c r="U6" s="936"/>
    </row>
    <row r="7" spans="2:21">
      <c r="B7" s="197">
        <v>16020</v>
      </c>
      <c r="C7" s="597" t="s">
        <v>143</v>
      </c>
      <c r="D7" s="197">
        <v>15</v>
      </c>
      <c r="E7" s="407">
        <f ca="1">'[2]16'!E$21*$F7/100</f>
        <v>36</v>
      </c>
      <c r="F7" s="471">
        <f ca="1">'[2]16'!G$21*$F7/100</f>
        <v>0</v>
      </c>
      <c r="G7" s="471">
        <f ca="1">'[2]16'!I$21*$F7/100</f>
        <v>0</v>
      </c>
      <c r="H7" s="471">
        <f ca="1">'[2]16'!K$21*$F7/100</f>
        <v>1.4999999999999999E-2</v>
      </c>
      <c r="I7" s="407">
        <f ca="1">'[2]16'!O$21*$F7/100</f>
        <v>0</v>
      </c>
      <c r="J7" s="471">
        <f ca="1">'[2]16'!R$21*$F7/100</f>
        <v>0</v>
      </c>
      <c r="K7" s="472">
        <f ca="1">'[2]16'!AE$21*$F7/100</f>
        <v>0</v>
      </c>
      <c r="L7" s="473">
        <f ca="1">'[2]16'!AM$21*$F7/100</f>
        <v>0</v>
      </c>
      <c r="M7" s="474">
        <f ca="1">'[2]16'!AN$21*$F7/100</f>
        <v>0</v>
      </c>
      <c r="N7" s="472">
        <f ca="1">'[2]16'!AV$21*$F7/100</f>
        <v>0</v>
      </c>
      <c r="O7" s="475">
        <f ca="1">'[2]16'!BC$21*$F7/100</f>
        <v>0</v>
      </c>
      <c r="P7" s="475">
        <f ca="1">'[2]16'!BD$21*$F7/100</f>
        <v>0</v>
      </c>
      <c r="Q7" s="936"/>
      <c r="R7" s="936"/>
      <c r="S7" s="936"/>
      <c r="T7" s="936"/>
      <c r="U7" s="936"/>
    </row>
    <row r="8" spans="2:21">
      <c r="B8" s="197">
        <v>7124</v>
      </c>
      <c r="C8" s="597" t="s">
        <v>2008</v>
      </c>
      <c r="D8" s="197">
        <v>60</v>
      </c>
      <c r="E8" s="407">
        <f ca="1">'[2]7'!E$135*$F8/100</f>
        <v>29.4</v>
      </c>
      <c r="F8" s="471">
        <f ca="1">'[2]7'!G$135*$F8/100</f>
        <v>0.3</v>
      </c>
      <c r="G8" s="471">
        <f ca="1">'[2]7'!I$135*$F8/100</f>
        <v>0.06</v>
      </c>
      <c r="H8" s="471">
        <f ca="1">'[2]7'!K$135*$F8/100</f>
        <v>7.74</v>
      </c>
      <c r="I8" s="407">
        <f ca="1">'[2]7'!O$135*$F8/100</f>
        <v>4.8</v>
      </c>
      <c r="J8" s="471">
        <f ca="1">'[2]7'!R$135*$F8/100</f>
        <v>0.12</v>
      </c>
      <c r="K8" s="472">
        <f ca="1">'[2]7'!AE$135*$F8/100</f>
        <v>3</v>
      </c>
      <c r="L8" s="473">
        <f ca="1">'[2]7'!AM$135*$F8/100</f>
        <v>1.7999999999999999E-2</v>
      </c>
      <c r="M8" s="474">
        <f ca="1">'[2]7'!AN$135*$F8/100</f>
        <v>1.7999999999999999E-2</v>
      </c>
      <c r="N8" s="472">
        <f ca="1">'[2]7'!AV$135*$F8/100</f>
        <v>5.4</v>
      </c>
      <c r="O8" s="475">
        <f ca="1">'[2]7'!BC$135*$F8/100</f>
        <v>1.98</v>
      </c>
      <c r="P8" s="475">
        <f ca="1">'[2]7'!BD$135*$F8/100</f>
        <v>0</v>
      </c>
      <c r="Q8" s="936"/>
      <c r="R8" s="936"/>
      <c r="S8" s="936"/>
      <c r="T8" s="936"/>
      <c r="U8" s="936"/>
    </row>
    <row r="9" spans="2:21">
      <c r="B9" s="197">
        <v>3003</v>
      </c>
      <c r="C9" s="597" t="s">
        <v>4</v>
      </c>
      <c r="D9" s="197">
        <v>18</v>
      </c>
      <c r="E9" s="407">
        <f ca="1">'[2]3'!E$4*$F9/100</f>
        <v>69.12</v>
      </c>
      <c r="F9" s="471">
        <f ca="1">'[2]3'!G$4*$F9/100</f>
        <v>0</v>
      </c>
      <c r="G9" s="471">
        <f ca="1">'[2]3'!I$4*$F9/100</f>
        <v>0</v>
      </c>
      <c r="H9" s="471">
        <f ca="1">'[2]3'!K$4*$F9/100</f>
        <v>17.856000000000002</v>
      </c>
      <c r="I9" s="407">
        <f ca="1">'[2]3'!O$4*$F9/100</f>
        <v>0.18</v>
      </c>
      <c r="J9" s="471">
        <f ca="1">'[2]3'!R$4*$F9/100</f>
        <v>0</v>
      </c>
      <c r="K9" s="472">
        <f ca="1">'[2]3'!AE$4*$F9/100</f>
        <v>0</v>
      </c>
      <c r="L9" s="473">
        <f ca="1">'[2]3'!AM$4*$F9/100</f>
        <v>0</v>
      </c>
      <c r="M9" s="474">
        <f ca="1">'[2]3'!AN$4*$F9/100</f>
        <v>0</v>
      </c>
      <c r="N9" s="472">
        <f ca="1">'[2]3'!AV$4*$F9/100</f>
        <v>0</v>
      </c>
      <c r="O9" s="475">
        <f ca="1">'[2]3'!BC$4*$F9/100</f>
        <v>0</v>
      </c>
      <c r="P9" s="475">
        <f ca="1">'[2]3'!BD$4*$F9/100</f>
        <v>0</v>
      </c>
      <c r="Q9" s="936"/>
      <c r="R9" s="936"/>
      <c r="S9" s="936"/>
      <c r="T9" s="936"/>
      <c r="U9" s="936"/>
    </row>
    <row r="10" spans="2:21">
      <c r="B10" s="266">
        <v>7156</v>
      </c>
      <c r="C10" s="377" t="s">
        <v>93</v>
      </c>
      <c r="D10" s="266">
        <v>5</v>
      </c>
      <c r="E10" s="267">
        <f ca="1">'[2]7'!E$170*$F10/100</f>
        <v>1.3</v>
      </c>
      <c r="F10" s="268">
        <f ca="1">'[2]7'!G$170*$F10/100</f>
        <v>0.02</v>
      </c>
      <c r="G10" s="268">
        <f ca="1">'[2]7'!I$170*$F10/100</f>
        <v>0.01</v>
      </c>
      <c r="H10" s="268">
        <f ca="1">'[2]7'!K$170*$F10/100</f>
        <v>0.43</v>
      </c>
      <c r="I10" s="267">
        <f ca="1">'[2]7'!O$170*$F10/100</f>
        <v>0.35</v>
      </c>
      <c r="J10" s="268">
        <f ca="1">'[2]7'!R$170*$F10/100</f>
        <v>5.0000000000000001E-3</v>
      </c>
      <c r="K10" s="270">
        <f ca="1">'[2]7'!AE$170*$F10/100</f>
        <v>0.05</v>
      </c>
      <c r="L10" s="271">
        <f ca="1">'[2]7'!AM$170*$F10/100</f>
        <v>2E-3</v>
      </c>
      <c r="M10" s="272">
        <f ca="1">'[2]7'!AN$170*$F10/100</f>
        <v>1E-3</v>
      </c>
      <c r="N10" s="270">
        <f ca="1">'[2]7'!AV$170*$F10/100</f>
        <v>2.5</v>
      </c>
      <c r="O10" s="273">
        <f ca="1">'[2]7'!BC$170*$F10/100</f>
        <v>0</v>
      </c>
      <c r="P10" s="273">
        <f ca="1">'[2]7'!BD$170*$F10/100</f>
        <v>0</v>
      </c>
      <c r="Q10" s="937"/>
      <c r="R10" s="937"/>
      <c r="S10" s="937"/>
      <c r="T10" s="937"/>
      <c r="U10" s="937"/>
    </row>
    <row r="11" spans="2:21">
      <c r="B11" s="39"/>
      <c r="C11" s="478" t="s">
        <v>1999</v>
      </c>
      <c r="D11" s="197">
        <f t="shared" ref="D11:P11" si="0">SUM(D3:D10)</f>
        <v>379</v>
      </c>
      <c r="E11" s="407">
        <f t="shared" ca="1" si="0"/>
        <v>873.14</v>
      </c>
      <c r="F11" s="471">
        <f t="shared" ca="1" si="0"/>
        <v>11.257999999999999</v>
      </c>
      <c r="G11" s="471">
        <f t="shared" ca="1" si="0"/>
        <v>58.872999999999998</v>
      </c>
      <c r="H11" s="471">
        <f t="shared" ca="1" si="0"/>
        <v>65.809000000000012</v>
      </c>
      <c r="I11" s="407">
        <f t="shared" ca="1" si="0"/>
        <v>216.73</v>
      </c>
      <c r="J11" s="471">
        <f t="shared" ca="1" si="0"/>
        <v>0.28000000000000003</v>
      </c>
      <c r="K11" s="472">
        <f t="shared" ca="1" si="0"/>
        <v>518.92999999999995</v>
      </c>
      <c r="L11" s="473">
        <f t="shared" ca="1" si="0"/>
        <v>9.4399999999999998E-2</v>
      </c>
      <c r="M11" s="474">
        <f t="shared" ca="1" si="0"/>
        <v>0.31599999999999995</v>
      </c>
      <c r="N11" s="472">
        <f t="shared" ca="1" si="0"/>
        <v>9.16</v>
      </c>
      <c r="O11" s="475">
        <f t="shared" ca="1" si="0"/>
        <v>1.98</v>
      </c>
      <c r="P11" s="475">
        <f t="shared" ca="1" si="0"/>
        <v>0.28100000000000003</v>
      </c>
      <c r="Q11" s="162" t="s">
        <v>2013</v>
      </c>
      <c r="R11" s="162" t="s">
        <v>2013</v>
      </c>
      <c r="S11" s="162" t="s">
        <v>2013</v>
      </c>
      <c r="T11" s="162" t="s">
        <v>2013</v>
      </c>
      <c r="U11" s="162" t="s">
        <v>2013</v>
      </c>
    </row>
  </sheetData>
  <mergeCells count="1">
    <mergeCell ref="Q3:U10"/>
  </mergeCells>
  <phoneticPr fontId="1"/>
  <pageMargins left="0.7" right="0.7" top="0.75" bottom="0.75" header="0.3" footer="0.3"/>
  <pageSetup paperSize="9" scale="80" orientation="landscape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6.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2009</v>
      </c>
    </row>
    <row r="2" spans="2:21" ht="27" customHeight="1">
      <c r="B2" s="19" t="s">
        <v>922</v>
      </c>
      <c r="C2" s="19" t="s">
        <v>923</v>
      </c>
      <c r="D2" s="20" t="s">
        <v>1990</v>
      </c>
      <c r="E2" s="20" t="s">
        <v>924</v>
      </c>
      <c r="F2" s="20" t="s">
        <v>1991</v>
      </c>
      <c r="G2" s="20" t="s">
        <v>1992</v>
      </c>
      <c r="H2" s="20" t="s">
        <v>1993</v>
      </c>
      <c r="I2" s="20" t="s">
        <v>925</v>
      </c>
      <c r="J2" s="20" t="s">
        <v>926</v>
      </c>
      <c r="K2" s="20" t="s">
        <v>927</v>
      </c>
      <c r="L2" s="20" t="s">
        <v>1994</v>
      </c>
      <c r="M2" s="20" t="s">
        <v>1995</v>
      </c>
      <c r="N2" s="20" t="s">
        <v>928</v>
      </c>
      <c r="O2" s="20" t="s">
        <v>1996</v>
      </c>
      <c r="P2" s="20" t="s">
        <v>1997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7">
        <v>11198</v>
      </c>
      <c r="C3" s="597" t="s">
        <v>99</v>
      </c>
      <c r="D3" s="197">
        <v>6</v>
      </c>
      <c r="E3" s="407">
        <f ca="1">'[2]11'!E$199*$F3/100</f>
        <v>20.64</v>
      </c>
      <c r="F3" s="471">
        <f ca="1">'[2]11'!G$199*$F3/100</f>
        <v>5.2559999999999993</v>
      </c>
      <c r="G3" s="471">
        <f ca="1">'[2]11'!I$199*$F3/100</f>
        <v>1.7999999999999999E-2</v>
      </c>
      <c r="H3" s="471">
        <f ca="1">'[2]11'!K$199*$F3/100</f>
        <v>0</v>
      </c>
      <c r="I3" s="407">
        <f ca="1">'[2]11'!O$199*$F3/100</f>
        <v>0.96</v>
      </c>
      <c r="J3" s="471">
        <f ca="1">'[2]11'!R$199*$F3/100</f>
        <v>4.1999999999999996E-2</v>
      </c>
      <c r="K3" s="472">
        <f ca="1">'[2]11'!AE$199*$F3/100</f>
        <v>0</v>
      </c>
      <c r="L3" s="473">
        <f ca="1">'[2]11'!AM$199*$F3/100</f>
        <v>0</v>
      </c>
      <c r="M3" s="474">
        <f ca="1">'[2]11'!AN$199*$F3/100</f>
        <v>0</v>
      </c>
      <c r="N3" s="472">
        <f ca="1">'[2]11'!AV$199*$F3/100</f>
        <v>0</v>
      </c>
      <c r="O3" s="475">
        <f ca="1">'[2]11'!BC$199*$F3/100</f>
        <v>0</v>
      </c>
      <c r="P3" s="475">
        <f ca="1">'[2]11'!BD$199*$F3/100</f>
        <v>4.1999999999999996E-2</v>
      </c>
      <c r="Q3" s="936"/>
      <c r="R3" s="936"/>
      <c r="S3" s="936"/>
      <c r="T3" s="936"/>
      <c r="U3" s="936"/>
    </row>
    <row r="4" spans="2:21">
      <c r="B4" s="197">
        <v>13003</v>
      </c>
      <c r="C4" s="597" t="s">
        <v>42</v>
      </c>
      <c r="D4" s="197">
        <v>252</v>
      </c>
      <c r="E4" s="407">
        <f ca="1">'[2]13'!E$4*$F4/100</f>
        <v>168.84</v>
      </c>
      <c r="F4" s="471">
        <f ca="1">'[2]13'!G$4*$F4/100</f>
        <v>8.3159999999999989</v>
      </c>
      <c r="G4" s="471">
        <f ca="1">'[2]13'!I$4*$F4/100</f>
        <v>9.5759999999999987</v>
      </c>
      <c r="H4" s="471">
        <f ca="1">'[2]13'!K$4*$F4/100</f>
        <v>12.095999999999998</v>
      </c>
      <c r="I4" s="407">
        <f ca="1">'[2]13'!O$4*$F4/100</f>
        <v>277.2</v>
      </c>
      <c r="J4" s="471">
        <f ca="1">'[2]13'!R$4*$F4/100</f>
        <v>0</v>
      </c>
      <c r="K4" s="472">
        <f ca="1">'[2]13'!AE$4*$F4/100</f>
        <v>95.76</v>
      </c>
      <c r="L4" s="473">
        <f ca="1">'[2]13'!AM$4*$F4/100</f>
        <v>0.1008</v>
      </c>
      <c r="M4" s="474">
        <f ca="1">'[2]13'!AN$4*$F4/100</f>
        <v>0.37799999999999995</v>
      </c>
      <c r="N4" s="472">
        <f ca="1">'[2]13'!AV$4*$F4/100</f>
        <v>2.52</v>
      </c>
      <c r="O4" s="475">
        <f ca="1">'[2]13'!BC$4*$F4/100</f>
        <v>0</v>
      </c>
      <c r="P4" s="475">
        <f ca="1">'[2]13'!BD$4*$F4/100</f>
        <v>0.252</v>
      </c>
      <c r="Q4" s="936"/>
      <c r="R4" s="936"/>
      <c r="S4" s="936"/>
      <c r="T4" s="936"/>
      <c r="U4" s="936"/>
    </row>
    <row r="5" spans="2:21">
      <c r="B5" s="197">
        <v>3003</v>
      </c>
      <c r="C5" s="597" t="s">
        <v>4</v>
      </c>
      <c r="D5" s="197">
        <v>30</v>
      </c>
      <c r="E5" s="407">
        <f ca="1">'[2]3'!E$4*$F5/100</f>
        <v>115.2</v>
      </c>
      <c r="F5" s="471">
        <f ca="1">'[2]3'!G$4*$F5/100</f>
        <v>0</v>
      </c>
      <c r="G5" s="471">
        <f ca="1">'[2]3'!I$4*$F5/100</f>
        <v>0</v>
      </c>
      <c r="H5" s="471">
        <f ca="1">'[2]3'!K$4*$F5/100</f>
        <v>29.76</v>
      </c>
      <c r="I5" s="407">
        <f ca="1">'[2]3'!O$4*$F5/100</f>
        <v>0.3</v>
      </c>
      <c r="J5" s="471">
        <f ca="1">'[2]3'!R$4*$F5/100</f>
        <v>0</v>
      </c>
      <c r="K5" s="472">
        <f ca="1">'[2]3'!AE$4*$F5/100</f>
        <v>0</v>
      </c>
      <c r="L5" s="473">
        <f ca="1">'[2]3'!AM$4*$F5/100</f>
        <v>0</v>
      </c>
      <c r="M5" s="474">
        <f ca="1">'[2]3'!AN$4*$F5/100</f>
        <v>0</v>
      </c>
      <c r="N5" s="472">
        <f ca="1">'[2]3'!AV$4*$F5/100</f>
        <v>0</v>
      </c>
      <c r="O5" s="475">
        <f ca="1">'[2]3'!BC$4*$F5/100</f>
        <v>0</v>
      </c>
      <c r="P5" s="475">
        <f ca="1">'[2]3'!BD$4*$F5/100</f>
        <v>0</v>
      </c>
      <c r="Q5" s="936"/>
      <c r="R5" s="936"/>
      <c r="S5" s="936"/>
      <c r="T5" s="936"/>
      <c r="U5" s="936"/>
    </row>
    <row r="6" spans="2:21">
      <c r="B6" s="197">
        <v>13014</v>
      </c>
      <c r="C6" s="597" t="s">
        <v>2422</v>
      </c>
      <c r="D6" s="197">
        <v>60</v>
      </c>
      <c r="E6" s="407">
        <f ca="1">'[2]13'!E$15*$F6/100</f>
        <v>259.8</v>
      </c>
      <c r="F6" s="471">
        <f ca="1">'[2]13'!G$15*$F6/100</f>
        <v>1.2</v>
      </c>
      <c r="G6" s="471">
        <f ca="1">'[2]13'!I$15*$F6/100</f>
        <v>27</v>
      </c>
      <c r="H6" s="471">
        <f ca="1">'[2]13'!K$15*$F6/100</f>
        <v>1.86</v>
      </c>
      <c r="I6" s="407">
        <f ca="1">'[2]13'!O$15*$F6/100</f>
        <v>36</v>
      </c>
      <c r="J6" s="471">
        <f ca="1">'[2]13'!R$15*$F6/100</f>
        <v>0.06</v>
      </c>
      <c r="K6" s="472">
        <f ca="1">'[2]13'!AE$15*$F6/100</f>
        <v>234</v>
      </c>
      <c r="L6" s="473">
        <f ca="1">'[2]13'!AM$15*$F6/100</f>
        <v>1.2E-2</v>
      </c>
      <c r="M6" s="474">
        <f ca="1">'[2]13'!AN$15*$F6/100</f>
        <v>5.3999999999999992E-2</v>
      </c>
      <c r="N6" s="472">
        <f ca="1">'[2]13'!AV$15*$F6/100</f>
        <v>0</v>
      </c>
      <c r="O6" s="475">
        <f ca="1">'[2]13'!BC$15*$F6/100</f>
        <v>0</v>
      </c>
      <c r="P6" s="475">
        <f ca="1">'[2]13'!BD$15*$F6/100</f>
        <v>0.06</v>
      </c>
      <c r="Q6" s="936"/>
      <c r="R6" s="936"/>
      <c r="S6" s="936"/>
      <c r="T6" s="936"/>
      <c r="U6" s="936"/>
    </row>
    <row r="7" spans="2:21">
      <c r="B7" s="197">
        <v>7012</v>
      </c>
      <c r="C7" s="597" t="s">
        <v>112</v>
      </c>
      <c r="D7" s="197">
        <v>80</v>
      </c>
      <c r="E7" s="407">
        <f ca="1">'[2]7'!E$14*$F7/100</f>
        <v>27.2</v>
      </c>
      <c r="F7" s="471">
        <f ca="1">'[2]7'!G$14*$F7/100</f>
        <v>0.72</v>
      </c>
      <c r="G7" s="471">
        <f ca="1">'[2]7'!I$14*$F7/100</f>
        <v>0.08</v>
      </c>
      <c r="H7" s="471">
        <f ca="1">'[2]7'!K$14*$F7/100</f>
        <v>6.8</v>
      </c>
      <c r="I7" s="407">
        <f ca="1">'[2]7'!O$14*$F7/100</f>
        <v>13.6</v>
      </c>
      <c r="J7" s="471">
        <f ca="1">'[2]7'!R$14*$F7/100</f>
        <v>0.24</v>
      </c>
      <c r="K7" s="472">
        <f ca="1">'[2]7'!AE$14*$F7/100</f>
        <v>0.8</v>
      </c>
      <c r="L7" s="473">
        <f ca="1">'[2]7'!AM$14*$F7/100</f>
        <v>2.4E-2</v>
      </c>
      <c r="M7" s="474">
        <f ca="1">'[2]7'!AN$14*$F7/100</f>
        <v>1.6E-2</v>
      </c>
      <c r="N7" s="472">
        <f ca="1">'[2]7'!AV$14*$F7/100</f>
        <v>49.6</v>
      </c>
      <c r="O7" s="475">
        <f ca="1">'[2]7'!BC$14*$F7/100</f>
        <v>1.1200000000000001</v>
      </c>
      <c r="P7" s="475">
        <f ca="1">'[2]7'!BD$14*$F7/100</f>
        <v>0</v>
      </c>
      <c r="Q7" s="936"/>
      <c r="R7" s="936"/>
      <c r="S7" s="936"/>
      <c r="T7" s="936"/>
      <c r="U7" s="936"/>
    </row>
    <row r="8" spans="2:21">
      <c r="B8" s="197">
        <v>3003</v>
      </c>
      <c r="C8" s="597" t="s">
        <v>2423</v>
      </c>
      <c r="D8" s="197">
        <v>13.5</v>
      </c>
      <c r="E8" s="407">
        <f ca="1">'[2]3'!E$4*$F8/100</f>
        <v>51.84</v>
      </c>
      <c r="F8" s="471">
        <f ca="1">'[2]3'!G$4*$F8/100</f>
        <v>0</v>
      </c>
      <c r="G8" s="471">
        <f ca="1">'[2]3'!I$4*$F8/100</f>
        <v>0</v>
      </c>
      <c r="H8" s="471">
        <f ca="1">'[2]3'!K$4*$F8/100</f>
        <v>13.392000000000001</v>
      </c>
      <c r="I8" s="407">
        <f ca="1">'[2]3'!O$4*$F8/100</f>
        <v>0.13500000000000001</v>
      </c>
      <c r="J8" s="471">
        <f ca="1">'[2]3'!R$4*$F8/100</f>
        <v>0</v>
      </c>
      <c r="K8" s="472">
        <f ca="1">'[2]3'!AE$4*$F8/100</f>
        <v>0</v>
      </c>
      <c r="L8" s="473">
        <f ca="1">'[2]3'!AM$4*$F8/100</f>
        <v>0</v>
      </c>
      <c r="M8" s="474">
        <f ca="1">'[2]3'!AN$4*$F8/100</f>
        <v>0</v>
      </c>
      <c r="N8" s="472">
        <f ca="1">'[2]3'!AV$4*$F8/100</f>
        <v>0</v>
      </c>
      <c r="O8" s="475">
        <f ca="1">'[2]3'!BC$4*$F8/100</f>
        <v>0</v>
      </c>
      <c r="P8" s="475">
        <f ca="1">'[2]3'!BD$4*$F8/100</f>
        <v>0</v>
      </c>
      <c r="Q8" s="936"/>
      <c r="R8" s="936"/>
      <c r="S8" s="936"/>
      <c r="T8" s="936"/>
      <c r="U8" s="936"/>
    </row>
    <row r="9" spans="2:21">
      <c r="B9" s="266">
        <v>7156</v>
      </c>
      <c r="C9" s="377" t="s">
        <v>93</v>
      </c>
      <c r="D9" s="266">
        <v>2.5</v>
      </c>
      <c r="E9" s="267">
        <f ca="1">'[2]7'!E$170*$F9/100</f>
        <v>0.65</v>
      </c>
      <c r="F9" s="268">
        <f ca="1">'[2]7'!G$170*$F9/100</f>
        <v>0.01</v>
      </c>
      <c r="G9" s="268">
        <f ca="1">'[2]7'!I$170*$F9/100</f>
        <v>5.0000000000000001E-3</v>
      </c>
      <c r="H9" s="268">
        <f ca="1">'[2]7'!K$170*$F9/100</f>
        <v>0.215</v>
      </c>
      <c r="I9" s="267">
        <f ca="1">'[2]7'!O$170*$F9/100</f>
        <v>0.17499999999999999</v>
      </c>
      <c r="J9" s="268">
        <f ca="1">'[2]7'!R$170*$F9/100</f>
        <v>2.5000000000000001E-3</v>
      </c>
      <c r="K9" s="270">
        <f ca="1">'[2]7'!AE$170*$F9/100</f>
        <v>2.5000000000000001E-2</v>
      </c>
      <c r="L9" s="271">
        <f ca="1">'[2]7'!AM$170*$F9/100</f>
        <v>1E-3</v>
      </c>
      <c r="M9" s="272">
        <f ca="1">'[2]7'!AN$170*$F9/100</f>
        <v>5.0000000000000001E-4</v>
      </c>
      <c r="N9" s="270">
        <f ca="1">'[2]7'!AV$170*$F9/100</f>
        <v>1.25</v>
      </c>
      <c r="O9" s="273">
        <f ca="1">'[2]7'!BC$170*$F9/100</f>
        <v>0</v>
      </c>
      <c r="P9" s="273">
        <f ca="1">'[2]7'!BD$170*$F9/100</f>
        <v>0</v>
      </c>
      <c r="Q9" s="937"/>
      <c r="R9" s="937"/>
      <c r="S9" s="937"/>
      <c r="T9" s="937"/>
      <c r="U9" s="937"/>
    </row>
    <row r="10" spans="2:21">
      <c r="B10" s="39"/>
      <c r="C10" s="29" t="s">
        <v>1999</v>
      </c>
      <c r="D10" s="197">
        <f t="shared" ref="D10:P10" si="0">SUM(D3:D9)</f>
        <v>444</v>
      </c>
      <c r="E10" s="407">
        <f t="shared" ca="1" si="0"/>
        <v>644.17000000000007</v>
      </c>
      <c r="F10" s="471">
        <f t="shared" ca="1" si="0"/>
        <v>15.501999999999999</v>
      </c>
      <c r="G10" s="471">
        <f t="shared" ca="1" si="0"/>
        <v>36.679000000000002</v>
      </c>
      <c r="H10" s="471">
        <f t="shared" ca="1" si="0"/>
        <v>64.123000000000005</v>
      </c>
      <c r="I10" s="407">
        <f t="shared" ca="1" si="0"/>
        <v>328.37</v>
      </c>
      <c r="J10" s="471">
        <f t="shared" ca="1" si="0"/>
        <v>0.34449999999999997</v>
      </c>
      <c r="K10" s="472">
        <f t="shared" ca="1" si="0"/>
        <v>330.58499999999998</v>
      </c>
      <c r="L10" s="473">
        <f t="shared" ca="1" si="0"/>
        <v>0.13780000000000001</v>
      </c>
      <c r="M10" s="474">
        <f t="shared" ca="1" si="0"/>
        <v>0.44849999999999995</v>
      </c>
      <c r="N10" s="472">
        <f t="shared" ca="1" si="0"/>
        <v>53.370000000000005</v>
      </c>
      <c r="O10" s="475">
        <f t="shared" ca="1" si="0"/>
        <v>1.1200000000000001</v>
      </c>
      <c r="P10" s="475">
        <f t="shared" ca="1" si="0"/>
        <v>0.35399999999999998</v>
      </c>
      <c r="Q10" s="162" t="s">
        <v>2013</v>
      </c>
      <c r="R10" s="162" t="s">
        <v>2013</v>
      </c>
      <c r="S10" s="162" t="s">
        <v>2013</v>
      </c>
      <c r="T10" s="162" t="s">
        <v>2013</v>
      </c>
      <c r="U10" s="162" t="s">
        <v>2013</v>
      </c>
    </row>
    <row r="24" spans="12:12">
      <c r="L24" s="1"/>
    </row>
  </sheetData>
  <mergeCells count="1">
    <mergeCell ref="Q3:U9"/>
  </mergeCells>
  <phoneticPr fontId="1"/>
  <pageMargins left="0.7" right="0.7" top="0.75" bottom="0.75" header="0.3" footer="0.3"/>
  <pageSetup paperSize="9" scale="82" orientation="landscape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2010</v>
      </c>
    </row>
    <row r="2" spans="2:21" ht="27" customHeight="1">
      <c r="B2" s="19" t="s">
        <v>922</v>
      </c>
      <c r="C2" s="19" t="s">
        <v>923</v>
      </c>
      <c r="D2" s="20" t="s">
        <v>1990</v>
      </c>
      <c r="E2" s="20" t="s">
        <v>924</v>
      </c>
      <c r="F2" s="20" t="s">
        <v>1991</v>
      </c>
      <c r="G2" s="20" t="s">
        <v>1992</v>
      </c>
      <c r="H2" s="20" t="s">
        <v>1993</v>
      </c>
      <c r="I2" s="20" t="s">
        <v>925</v>
      </c>
      <c r="J2" s="20" t="s">
        <v>926</v>
      </c>
      <c r="K2" s="20" t="s">
        <v>927</v>
      </c>
      <c r="L2" s="20" t="s">
        <v>1994</v>
      </c>
      <c r="M2" s="20" t="s">
        <v>1995</v>
      </c>
      <c r="N2" s="20" t="s">
        <v>928</v>
      </c>
      <c r="O2" s="20" t="s">
        <v>1996</v>
      </c>
      <c r="P2" s="20" t="s">
        <v>1997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64">
        <v>15098</v>
      </c>
      <c r="C3" s="38" t="s">
        <v>2011</v>
      </c>
      <c r="D3" s="264">
        <v>80</v>
      </c>
      <c r="E3" s="248">
        <f ca="1">'[2]15'!E$99*$F3/100</f>
        <v>417.6</v>
      </c>
      <c r="F3" s="462">
        <f ca="1">'[2]15'!G$99*$F3/100</f>
        <v>4.5599999999999996</v>
      </c>
      <c r="G3" s="462">
        <f ca="1">'[2]15'!I$99*$F3/100</f>
        <v>22.08</v>
      </c>
      <c r="H3" s="462">
        <f ca="1">'[2]15'!K$99*$F3/100</f>
        <v>50.08</v>
      </c>
      <c r="I3" s="248">
        <f ca="1">'[2]15'!O$99*$F3/100</f>
        <v>16</v>
      </c>
      <c r="J3" s="471">
        <f ca="1">'[2]15'!R$99*$F3/100</f>
        <v>0.4</v>
      </c>
      <c r="K3" s="472">
        <f ca="1">'[2]15'!AE$99*$F3/100</f>
        <v>120</v>
      </c>
      <c r="L3" s="473">
        <f ca="1">'[2]15'!AM$99*$F3/100</f>
        <v>4.8000000000000001E-2</v>
      </c>
      <c r="M3" s="474">
        <f ca="1">'[2]15'!AN$99*$F3/100</f>
        <v>0.04</v>
      </c>
      <c r="N3" s="472">
        <f ca="1">'[2]15'!AV$99*$F3/100</f>
        <v>0</v>
      </c>
      <c r="O3" s="475">
        <f ca="1">'[2]15'!BC$99*$F3/100</f>
        <v>1.1200000000000001</v>
      </c>
      <c r="P3" s="475">
        <f ca="1">'[2]15'!BD$99*$F3/100</f>
        <v>0.48</v>
      </c>
      <c r="Q3" s="936"/>
      <c r="R3" s="936"/>
      <c r="S3" s="936"/>
      <c r="T3" s="936"/>
      <c r="U3" s="936"/>
    </row>
    <row r="4" spans="2:21">
      <c r="B4" s="264">
        <v>14018</v>
      </c>
      <c r="C4" s="38" t="s">
        <v>45</v>
      </c>
      <c r="D4" s="264">
        <v>40</v>
      </c>
      <c r="E4" s="248">
        <f ca="1">'[2]14'!E$22*$F4/100</f>
        <v>305.2</v>
      </c>
      <c r="F4" s="462">
        <f ca="1">'[2]14'!G$22*$F4/100</f>
        <v>0.2</v>
      </c>
      <c r="G4" s="462">
        <f ca="1">'[2]14'!I$22*$F4/100</f>
        <v>33.200000000000003</v>
      </c>
      <c r="H4" s="462">
        <f ca="1">'[2]14'!K$22*$F4/100</f>
        <v>0.08</v>
      </c>
      <c r="I4" s="248">
        <f ca="1">'[2]14'!O$22*$F4/100</f>
        <v>5.6</v>
      </c>
      <c r="J4" s="471">
        <f ca="1">'[2]14'!R$22*$F4/100</f>
        <v>0.16</v>
      </c>
      <c r="K4" s="472">
        <f ca="1">'[2]14'!AE$22*$F4/100</f>
        <v>316</v>
      </c>
      <c r="L4" s="473">
        <f ca="1">'[2]14'!AM$22*$F4/100</f>
        <v>0</v>
      </c>
      <c r="M4" s="474">
        <f ca="1">'[2]14'!AN$22*$F4/100</f>
        <v>1.2E-2</v>
      </c>
      <c r="N4" s="472">
        <f ca="1">'[2]14'!AV$22*$F4/100</f>
        <v>0</v>
      </c>
      <c r="O4" s="475">
        <f ca="1">'[2]14'!BC$22*$F4/100</f>
        <v>0</v>
      </c>
      <c r="P4" s="475">
        <f ca="1">'[2]14'!BD$22*$F4/100</f>
        <v>0</v>
      </c>
      <c r="Q4" s="936"/>
      <c r="R4" s="936"/>
      <c r="S4" s="936"/>
      <c r="T4" s="936"/>
      <c r="U4" s="936"/>
    </row>
    <row r="5" spans="2:21">
      <c r="B5" s="264">
        <v>11198</v>
      </c>
      <c r="C5" s="38" t="s">
        <v>99</v>
      </c>
      <c r="D5" s="264">
        <v>7</v>
      </c>
      <c r="E5" s="248">
        <f ca="1">'[2]11'!E$199*$F5/100</f>
        <v>24.08</v>
      </c>
      <c r="F5" s="462">
        <f ca="1">'[2]11'!G$199*$F5/100</f>
        <v>6.1319999999999997</v>
      </c>
      <c r="G5" s="462">
        <f ca="1">'[2]11'!I$199*$F5/100</f>
        <v>2.1000000000000001E-2</v>
      </c>
      <c r="H5" s="462">
        <f ca="1">'[2]11'!K$199*$F5/100</f>
        <v>0</v>
      </c>
      <c r="I5" s="248">
        <f ca="1">'[2]11'!O$199*$F5/100</f>
        <v>1.1200000000000001</v>
      </c>
      <c r="J5" s="471">
        <f ca="1">'[2]11'!R$199*$F5/100</f>
        <v>4.8999999999999995E-2</v>
      </c>
      <c r="K5" s="472">
        <f ca="1">'[2]11'!AE$199*$F5/100</f>
        <v>0</v>
      </c>
      <c r="L5" s="473">
        <f ca="1">'[2]11'!AM$199*$F5/100</f>
        <v>0</v>
      </c>
      <c r="M5" s="474">
        <f ca="1">'[2]11'!AN$199*$F5/100</f>
        <v>0</v>
      </c>
      <c r="N5" s="472">
        <f ca="1">'[2]11'!AV$199*$F5/100</f>
        <v>0</v>
      </c>
      <c r="O5" s="475">
        <f ca="1">'[2]11'!BC$199*$F5/100</f>
        <v>0</v>
      </c>
      <c r="P5" s="475">
        <f ca="1">'[2]11'!BD$199*$F5/100</f>
        <v>4.8999999999999995E-2</v>
      </c>
      <c r="Q5" s="936"/>
      <c r="R5" s="936"/>
      <c r="S5" s="936"/>
      <c r="T5" s="936"/>
      <c r="U5" s="936"/>
    </row>
    <row r="6" spans="2:21">
      <c r="B6" s="264">
        <v>13003</v>
      </c>
      <c r="C6" s="38" t="s">
        <v>42</v>
      </c>
      <c r="D6" s="264">
        <v>40</v>
      </c>
      <c r="E6" s="248">
        <f ca="1">'[2]13'!E$4*$F6/100</f>
        <v>26.8</v>
      </c>
      <c r="F6" s="462">
        <f ca="1">'[2]13'!G$4*$F6/100</f>
        <v>1.32</v>
      </c>
      <c r="G6" s="462">
        <f ca="1">'[2]13'!I$4*$F6/100</f>
        <v>1.52</v>
      </c>
      <c r="H6" s="462">
        <f ca="1">'[2]13'!K$4*$F6/100</f>
        <v>1.92</v>
      </c>
      <c r="I6" s="248">
        <f ca="1">'[2]13'!O$4*$F6/100</f>
        <v>44</v>
      </c>
      <c r="J6" s="471">
        <f ca="1">'[2]13'!R$4*$F6/100</f>
        <v>0</v>
      </c>
      <c r="K6" s="472">
        <f ca="1">'[2]13'!AE$4*$F6/100</f>
        <v>15.2</v>
      </c>
      <c r="L6" s="473">
        <f ca="1">'[2]13'!AM$4*$F6/100</f>
        <v>1.6E-2</v>
      </c>
      <c r="M6" s="474">
        <f ca="1">'[2]13'!AN$4*$F6/100</f>
        <v>0.06</v>
      </c>
      <c r="N6" s="472">
        <f ca="1">'[2]13'!AV$4*$F6/100</f>
        <v>0.4</v>
      </c>
      <c r="O6" s="475">
        <f ca="1">'[2]13'!BC$4*$F6/100</f>
        <v>0</v>
      </c>
      <c r="P6" s="475">
        <f ca="1">'[2]13'!BD$4*$F6/100</f>
        <v>0.04</v>
      </c>
      <c r="Q6" s="936"/>
      <c r="R6" s="936"/>
      <c r="S6" s="936"/>
      <c r="T6" s="936"/>
      <c r="U6" s="936"/>
    </row>
    <row r="7" spans="2:21">
      <c r="B7" s="264">
        <v>3003</v>
      </c>
      <c r="C7" s="38" t="s">
        <v>4</v>
      </c>
      <c r="D7" s="264">
        <v>30</v>
      </c>
      <c r="E7" s="248">
        <f ca="1">'[2]3'!E$4*$F7/100</f>
        <v>115.2</v>
      </c>
      <c r="F7" s="462">
        <f ca="1">'[2]3'!G$4*$F7/100</f>
        <v>0</v>
      </c>
      <c r="G7" s="462">
        <f ca="1">'[2]3'!I$4*$F7/100</f>
        <v>0</v>
      </c>
      <c r="H7" s="462">
        <f ca="1">'[2]3'!K$4*$F7/100</f>
        <v>29.76</v>
      </c>
      <c r="I7" s="248">
        <f ca="1">'[2]3'!O$4*$F7/100</f>
        <v>0.3</v>
      </c>
      <c r="J7" s="471">
        <f ca="1">'[2]3'!R$4*$F7/100</f>
        <v>0</v>
      </c>
      <c r="K7" s="472">
        <f ca="1">'[2]3'!AE$4*$F7/100</f>
        <v>0</v>
      </c>
      <c r="L7" s="473">
        <f ca="1">'[2]3'!AM$4*$F7/100</f>
        <v>0</v>
      </c>
      <c r="M7" s="474">
        <f ca="1">'[2]3'!AN$4*$F7/100</f>
        <v>0</v>
      </c>
      <c r="N7" s="472">
        <f ca="1">'[2]3'!AV$4*$F7/100</f>
        <v>0</v>
      </c>
      <c r="O7" s="475">
        <f ca="1">'[2]3'!BC$4*$F7/100</f>
        <v>0</v>
      </c>
      <c r="P7" s="475">
        <f ca="1">'[2]3'!BD$4*$F7/100</f>
        <v>0</v>
      </c>
      <c r="Q7" s="936"/>
      <c r="R7" s="936"/>
      <c r="S7" s="936"/>
      <c r="T7" s="936"/>
      <c r="U7" s="936"/>
    </row>
    <row r="8" spans="2:21">
      <c r="B8" s="264">
        <v>13035</v>
      </c>
      <c r="C8" s="38" t="s">
        <v>2012</v>
      </c>
      <c r="D8" s="264">
        <v>100</v>
      </c>
      <c r="E8" s="248">
        <f ca="1">'[2]13'!E$36*$F8/100</f>
        <v>346</v>
      </c>
      <c r="F8" s="462">
        <f ca="1">'[2]13'!G$36*$F8/100</f>
        <v>8.1999999999999993</v>
      </c>
      <c r="G8" s="462">
        <f ca="1">'[2]13'!I$36*$F8/100</f>
        <v>33</v>
      </c>
      <c r="H8" s="462">
        <f ca="1">'[2]13'!K$36*$F8/100</f>
        <v>2.2999999999999998</v>
      </c>
      <c r="I8" s="248">
        <f ca="1">'[2]13'!O$36*$F8/100</f>
        <v>70</v>
      </c>
      <c r="J8" s="471">
        <f ca="1">'[2]13'!R$36*$F8/100</f>
        <v>0.1</v>
      </c>
      <c r="K8" s="472">
        <f ca="1">'[2]13'!AE$36*$F8/100</f>
        <v>250</v>
      </c>
      <c r="L8" s="473">
        <f ca="1">'[2]13'!AM$36*$F8/100</f>
        <v>0.03</v>
      </c>
      <c r="M8" s="474">
        <f ca="1">'[2]13'!AN$36*$F8/100</f>
        <v>0.22</v>
      </c>
      <c r="N8" s="472">
        <f ca="1">'[2]13'!AV$36*$F8/100</f>
        <v>0</v>
      </c>
      <c r="O8" s="475">
        <f ca="1">'[2]13'!BC$36*$F8/100</f>
        <v>0</v>
      </c>
      <c r="P8" s="475">
        <f ca="1">'[2]13'!BD$36*$F8/100</f>
        <v>0.7</v>
      </c>
      <c r="Q8" s="936"/>
      <c r="R8" s="936"/>
      <c r="S8" s="936"/>
      <c r="T8" s="936"/>
      <c r="U8" s="936"/>
    </row>
    <row r="9" spans="2:21">
      <c r="B9" s="264">
        <v>13025</v>
      </c>
      <c r="C9" s="38" t="s">
        <v>217</v>
      </c>
      <c r="D9" s="264">
        <v>20</v>
      </c>
      <c r="E9" s="248">
        <f ca="1">'[2]13'!E$26*$F9/100</f>
        <v>12.4</v>
      </c>
      <c r="F9" s="462">
        <f ca="1">'[2]13'!G$26*$F9/100</f>
        <v>0.72</v>
      </c>
      <c r="G9" s="462">
        <f ca="1">'[2]13'!I$26*$F9/100</f>
        <v>0.6</v>
      </c>
      <c r="H9" s="462">
        <f ca="1">'[2]13'!K$26*$F9/100</f>
        <v>0.98</v>
      </c>
      <c r="I9" s="248">
        <f ca="1">'[2]13'!O$26*$F9/100</f>
        <v>24</v>
      </c>
      <c r="J9" s="471">
        <f ca="1">'[2]13'!R$26*$F9/100</f>
        <v>0</v>
      </c>
      <c r="K9" s="472">
        <f ca="1">'[2]13'!AE$26*$F9/100</f>
        <v>6.6</v>
      </c>
      <c r="L9" s="473">
        <f ca="1">'[2]13'!AM$26*$F9/100</f>
        <v>8.0000000000000002E-3</v>
      </c>
      <c r="M9" s="474">
        <f ca="1">'[2]13'!AN$26*$F9/100</f>
        <v>2.8000000000000004E-2</v>
      </c>
      <c r="N9" s="472">
        <f ca="1">'[2]13'!AV$26*$F9/100</f>
        <v>0.2</v>
      </c>
      <c r="O9" s="475">
        <f ca="1">'[2]13'!BC$26*$F9/100</f>
        <v>0</v>
      </c>
      <c r="P9" s="475">
        <f ca="1">'[2]13'!BD$26*$F9/100</f>
        <v>0.02</v>
      </c>
      <c r="Q9" s="936"/>
      <c r="R9" s="936"/>
      <c r="S9" s="936"/>
      <c r="T9" s="936"/>
      <c r="U9" s="936"/>
    </row>
    <row r="10" spans="2:21">
      <c r="B10" s="264">
        <v>7156</v>
      </c>
      <c r="C10" s="38" t="s">
        <v>93</v>
      </c>
      <c r="D10" s="264">
        <v>15</v>
      </c>
      <c r="E10" s="248">
        <f ca="1">'[2]7'!E$170*$F10/100</f>
        <v>3.9</v>
      </c>
      <c r="F10" s="462">
        <f ca="1">'[2]7'!G$170*$F10/100</f>
        <v>0.06</v>
      </c>
      <c r="G10" s="462">
        <f ca="1">'[2]7'!I$170*$F10/100</f>
        <v>0.03</v>
      </c>
      <c r="H10" s="462">
        <f ca="1">'[2]7'!K$170*$F10/100</f>
        <v>1.29</v>
      </c>
      <c r="I10" s="248">
        <f ca="1">'[2]7'!O$170*$F10/100</f>
        <v>1.05</v>
      </c>
      <c r="J10" s="471">
        <f ca="1">'[2]7'!R$170*$F10/100</f>
        <v>1.4999999999999999E-2</v>
      </c>
      <c r="K10" s="472">
        <f ca="1">'[2]7'!AE$170*$F10/100</f>
        <v>0.15</v>
      </c>
      <c r="L10" s="473">
        <f ca="1">'[2]7'!AM$170*$F10/100</f>
        <v>6.0000000000000001E-3</v>
      </c>
      <c r="M10" s="474">
        <f ca="1">'[2]7'!AN$170*$F10/100</f>
        <v>3.0000000000000001E-3</v>
      </c>
      <c r="N10" s="472">
        <f ca="1">'[2]7'!AV$170*$F10/100</f>
        <v>7.5</v>
      </c>
      <c r="O10" s="475">
        <f ca="1">'[2]7'!BC$170*$F10/100</f>
        <v>0</v>
      </c>
      <c r="P10" s="475">
        <f ca="1">'[2]7'!BD$170*$F10/100</f>
        <v>0</v>
      </c>
      <c r="Q10" s="936"/>
      <c r="R10" s="936"/>
      <c r="S10" s="936"/>
      <c r="T10" s="936"/>
      <c r="U10" s="936"/>
    </row>
    <row r="11" spans="2:21">
      <c r="B11" s="264">
        <v>16028</v>
      </c>
      <c r="C11" s="38" t="s">
        <v>116</v>
      </c>
      <c r="D11" s="264">
        <v>5</v>
      </c>
      <c r="E11" s="248">
        <f ca="1">'[2]16'!E$29*$F11/100</f>
        <v>16.100000000000001</v>
      </c>
      <c r="F11" s="462">
        <f ca="1">'[2]16'!G$29*$F11/100</f>
        <v>0</v>
      </c>
      <c r="G11" s="462">
        <f ca="1">'[2]16'!I$29*$F11/100</f>
        <v>0</v>
      </c>
      <c r="H11" s="462">
        <f ca="1">'[2]16'!K$29*$F11/100</f>
        <v>1.32</v>
      </c>
      <c r="I11" s="248">
        <f ca="1">'[2]16'!O$29*$F11/100</f>
        <v>0</v>
      </c>
      <c r="J11" s="471">
        <f ca="1">'[2]16'!R$29*$F11/100</f>
        <v>0</v>
      </c>
      <c r="K11" s="472">
        <f ca="1">'[2]16'!AE$29*$F11/100</f>
        <v>0</v>
      </c>
      <c r="L11" s="473">
        <f ca="1">'[2]16'!AM$29*$F11/100</f>
        <v>0</v>
      </c>
      <c r="M11" s="474">
        <f ca="1">'[2]16'!AN$29*$F11/100</f>
        <v>0</v>
      </c>
      <c r="N11" s="472">
        <f ca="1">'[2]16'!AV$29*$F11/100</f>
        <v>0</v>
      </c>
      <c r="O11" s="475">
        <f ca="1">'[2]16'!BC$29*$F11/100</f>
        <v>0</v>
      </c>
      <c r="P11" s="475">
        <f ca="1">'[2]16'!BD$29*$F11/100</f>
        <v>0</v>
      </c>
      <c r="Q11" s="936"/>
      <c r="R11" s="936"/>
      <c r="S11" s="936"/>
      <c r="T11" s="936"/>
      <c r="U11" s="936"/>
    </row>
    <row r="12" spans="2:21">
      <c r="B12" s="264">
        <v>13014</v>
      </c>
      <c r="C12" s="38" t="s">
        <v>2424</v>
      </c>
      <c r="D12" s="264">
        <v>50</v>
      </c>
      <c r="E12" s="248">
        <f ca="1">'[2]13'!E$15*$F12/100</f>
        <v>216.5</v>
      </c>
      <c r="F12" s="462">
        <f ca="1">'[2]13'!G$15*$F12/100</f>
        <v>1</v>
      </c>
      <c r="G12" s="462">
        <f ca="1">'[2]13'!I$15*$F12/100</f>
        <v>22.5</v>
      </c>
      <c r="H12" s="462">
        <f ca="1">'[2]13'!K$15*$F12/100</f>
        <v>1.55</v>
      </c>
      <c r="I12" s="248">
        <f ca="1">'[2]13'!O$15*$F12/100</f>
        <v>30</v>
      </c>
      <c r="J12" s="471">
        <f ca="1">'[2]13'!R$15*$F12/100</f>
        <v>0.05</v>
      </c>
      <c r="K12" s="472">
        <f ca="1">'[2]13'!AE$15*$F12/100</f>
        <v>195</v>
      </c>
      <c r="L12" s="473">
        <f ca="1">'[2]13'!AM$15*$F12/100</f>
        <v>0.01</v>
      </c>
      <c r="M12" s="474">
        <f ca="1">'[2]13'!AN$15*$F12/100</f>
        <v>4.4999999999999998E-2</v>
      </c>
      <c r="N12" s="472">
        <f ca="1">'[2]13'!AV$15*$F12/100</f>
        <v>0</v>
      </c>
      <c r="O12" s="475">
        <f ca="1">'[2]13'!BC$15*$F12/100</f>
        <v>0</v>
      </c>
      <c r="P12" s="475">
        <f ca="1">'[2]13'!BD$15*$F12/100</f>
        <v>0.05</v>
      </c>
      <c r="Q12" s="936"/>
      <c r="R12" s="936"/>
      <c r="S12" s="936"/>
      <c r="T12" s="936"/>
      <c r="U12" s="936"/>
    </row>
    <row r="13" spans="2:21">
      <c r="B13" s="264">
        <v>13014</v>
      </c>
      <c r="C13" s="38" t="s">
        <v>2422</v>
      </c>
      <c r="D13" s="264">
        <v>20</v>
      </c>
      <c r="E13" s="248">
        <f ca="1">'[2]13'!E$15*$F13/100</f>
        <v>86.6</v>
      </c>
      <c r="F13" s="462">
        <f ca="1">'[2]13'!G$15*$F13/100</f>
        <v>0.4</v>
      </c>
      <c r="G13" s="462">
        <f ca="1">'[2]13'!I$15*$F13/100</f>
        <v>9</v>
      </c>
      <c r="H13" s="462">
        <f ca="1">'[2]13'!K$15*$F13/100</f>
        <v>0.62</v>
      </c>
      <c r="I13" s="248">
        <f ca="1">'[2]13'!O$15*$F13/100</f>
        <v>12</v>
      </c>
      <c r="J13" s="471">
        <f ca="1">'[2]13'!R$15*$F13/100</f>
        <v>0.02</v>
      </c>
      <c r="K13" s="472">
        <f ca="1">'[2]13'!AE$15*$F13/100</f>
        <v>78</v>
      </c>
      <c r="L13" s="473">
        <f ca="1">'[2]13'!AM$15*$F13/100</f>
        <v>4.0000000000000001E-3</v>
      </c>
      <c r="M13" s="474">
        <f ca="1">'[2]13'!AN$15*$F13/100</f>
        <v>1.7999999999999999E-2</v>
      </c>
      <c r="N13" s="472">
        <f ca="1">'[2]13'!AV$15*$F13/100</f>
        <v>0</v>
      </c>
      <c r="O13" s="475">
        <f ca="1">'[2]13'!BC$15*$F13/100</f>
        <v>0</v>
      </c>
      <c r="P13" s="475">
        <f ca="1">'[2]13'!BD$15*$F13/100</f>
        <v>0.02</v>
      </c>
      <c r="Q13" s="936"/>
      <c r="R13" s="936"/>
      <c r="S13" s="936"/>
      <c r="T13" s="936"/>
      <c r="U13" s="936"/>
    </row>
    <row r="14" spans="2:21">
      <c r="B14" s="264">
        <v>3003</v>
      </c>
      <c r="C14" s="38" t="s">
        <v>4</v>
      </c>
      <c r="D14" s="264">
        <v>0.14000000000000001</v>
      </c>
      <c r="E14" s="248">
        <f ca="1">'[2]3'!E$4*$F14/100</f>
        <v>0.53760000000000008</v>
      </c>
      <c r="F14" s="462">
        <f ca="1">'[2]3'!G$4*$F14/100</f>
        <v>0</v>
      </c>
      <c r="G14" s="462">
        <f ca="1">'[2]3'!I$4*$F14/100</f>
        <v>0</v>
      </c>
      <c r="H14" s="462">
        <f ca="1">'[2]3'!K$4*$F14/100</f>
        <v>0.13888</v>
      </c>
      <c r="I14" s="248">
        <f ca="1">'[2]3'!O$4*$F14/100</f>
        <v>1.4000000000000002E-3</v>
      </c>
      <c r="J14" s="471">
        <f ca="1">'[2]3'!R$4*$F14/100</f>
        <v>0</v>
      </c>
      <c r="K14" s="472">
        <f ca="1">'[2]3'!AE$4*$F14/100</f>
        <v>0</v>
      </c>
      <c r="L14" s="473">
        <f ca="1">'[2]3'!AM$4*$F14/100</f>
        <v>0</v>
      </c>
      <c r="M14" s="474">
        <f ca="1">'[2]3'!AN$4*$F14/100</f>
        <v>0</v>
      </c>
      <c r="N14" s="472">
        <f ca="1">'[2]3'!AV$4*$F14/100</f>
        <v>0</v>
      </c>
      <c r="O14" s="475">
        <f ca="1">'[2]3'!BC$4*$F14/100</f>
        <v>0</v>
      </c>
      <c r="P14" s="475">
        <f ca="1">'[2]3'!BD$4*$F14/100</f>
        <v>0</v>
      </c>
      <c r="Q14" s="936"/>
      <c r="R14" s="936"/>
      <c r="S14" s="936"/>
      <c r="T14" s="936"/>
      <c r="U14" s="936"/>
    </row>
    <row r="15" spans="2:21">
      <c r="B15" s="266">
        <v>7012</v>
      </c>
      <c r="C15" s="377" t="s">
        <v>112</v>
      </c>
      <c r="D15" s="266">
        <v>22.5</v>
      </c>
      <c r="E15" s="267">
        <f ca="1">'[2]7'!E$14*$F15/100</f>
        <v>7.65</v>
      </c>
      <c r="F15" s="268">
        <f ca="1">'[2]7'!G$14*$F15/100</f>
        <v>0.20250000000000001</v>
      </c>
      <c r="G15" s="268">
        <f ca="1">'[2]7'!I$14*$F15/100</f>
        <v>2.2499999999999999E-2</v>
      </c>
      <c r="H15" s="268">
        <f ca="1">'[2]7'!K$14*$F15/100</f>
        <v>1.9125000000000001</v>
      </c>
      <c r="I15" s="267">
        <f ca="1">'[2]7'!O$14*$F15/100</f>
        <v>3.8250000000000002</v>
      </c>
      <c r="J15" s="268">
        <f ca="1">'[2]7'!R$14*$F15/100</f>
        <v>6.7500000000000004E-2</v>
      </c>
      <c r="K15" s="270">
        <f ca="1">'[2]7'!AE$14*$F15/100</f>
        <v>0.22500000000000001</v>
      </c>
      <c r="L15" s="271">
        <f ca="1">'[2]7'!AM$14*$F15/100</f>
        <v>6.7499999999999991E-3</v>
      </c>
      <c r="M15" s="272">
        <f ca="1">'[2]7'!AN$14*$F15/100</f>
        <v>4.5000000000000005E-3</v>
      </c>
      <c r="N15" s="270">
        <f ca="1">'[2]7'!AV$14*$F15/100</f>
        <v>13.95</v>
      </c>
      <c r="O15" s="273">
        <f ca="1">'[2]7'!BC$14*$F15/100</f>
        <v>0.31499999999999995</v>
      </c>
      <c r="P15" s="273">
        <f ca="1">'[2]7'!BD$14*$F15/100</f>
        <v>0</v>
      </c>
      <c r="Q15" s="937"/>
      <c r="R15" s="937"/>
      <c r="S15" s="937"/>
      <c r="T15" s="937"/>
      <c r="U15" s="937"/>
    </row>
    <row r="16" spans="2:21">
      <c r="B16" s="14"/>
      <c r="C16" s="29" t="s">
        <v>1999</v>
      </c>
      <c r="D16" s="264">
        <f t="shared" ref="D16:P16" si="0">SUM(D3:D15)</f>
        <v>429.64</v>
      </c>
      <c r="E16" s="248">
        <f t="shared" ca="1" si="0"/>
        <v>1578.5676000000003</v>
      </c>
      <c r="F16" s="462">
        <f t="shared" ca="1" si="0"/>
        <v>22.794499999999996</v>
      </c>
      <c r="G16" s="462">
        <f t="shared" ca="1" si="0"/>
        <v>121.97349999999999</v>
      </c>
      <c r="H16" s="462">
        <f t="shared" ca="1" si="0"/>
        <v>91.95138</v>
      </c>
      <c r="I16" s="248">
        <f t="shared" ca="1" si="0"/>
        <v>207.89639999999997</v>
      </c>
      <c r="J16" s="471">
        <f t="shared" ca="1" si="0"/>
        <v>0.86150000000000015</v>
      </c>
      <c r="K16" s="472">
        <f t="shared" ca="1" si="0"/>
        <v>981.17500000000007</v>
      </c>
      <c r="L16" s="473">
        <f t="shared" ca="1" si="0"/>
        <v>0.12875</v>
      </c>
      <c r="M16" s="474">
        <f t="shared" ca="1" si="0"/>
        <v>0.43050000000000005</v>
      </c>
      <c r="N16" s="472">
        <f t="shared" ca="1" si="0"/>
        <v>22.049999999999997</v>
      </c>
      <c r="O16" s="475">
        <f t="shared" ca="1" si="0"/>
        <v>1.4350000000000001</v>
      </c>
      <c r="P16" s="475">
        <f t="shared" ca="1" si="0"/>
        <v>1.3590000000000002</v>
      </c>
      <c r="Q16" s="162" t="s">
        <v>2013</v>
      </c>
      <c r="R16" s="162" t="s">
        <v>2013</v>
      </c>
      <c r="S16" s="162" t="s">
        <v>2013</v>
      </c>
      <c r="T16" s="162" t="s">
        <v>2013</v>
      </c>
      <c r="U16" s="162" t="s">
        <v>2013</v>
      </c>
    </row>
  </sheetData>
  <mergeCells count="1">
    <mergeCell ref="Q3:U15"/>
  </mergeCells>
  <phoneticPr fontId="1"/>
  <pageMargins left="0.7" right="0.7" top="0.75" bottom="0.75" header="0.3" footer="0.3"/>
  <pageSetup paperSize="9" scale="80" orientation="landscape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1283</v>
      </c>
    </row>
    <row r="2" spans="2:21" ht="27" customHeight="1">
      <c r="B2" s="19" t="s">
        <v>922</v>
      </c>
      <c r="C2" s="19" t="s">
        <v>923</v>
      </c>
      <c r="D2" s="20" t="s">
        <v>1990</v>
      </c>
      <c r="E2" s="20" t="s">
        <v>924</v>
      </c>
      <c r="F2" s="20" t="s">
        <v>1991</v>
      </c>
      <c r="G2" s="20" t="s">
        <v>1992</v>
      </c>
      <c r="H2" s="20" t="s">
        <v>1993</v>
      </c>
      <c r="I2" s="20" t="s">
        <v>925</v>
      </c>
      <c r="J2" s="20" t="s">
        <v>926</v>
      </c>
      <c r="K2" s="20" t="s">
        <v>927</v>
      </c>
      <c r="L2" s="20" t="s">
        <v>1994</v>
      </c>
      <c r="M2" s="20" t="s">
        <v>1995</v>
      </c>
      <c r="N2" s="20" t="s">
        <v>928</v>
      </c>
      <c r="O2" s="20" t="s">
        <v>1996</v>
      </c>
      <c r="P2" s="20" t="s">
        <v>1997</v>
      </c>
      <c r="Q2" s="13" t="s">
        <v>929</v>
      </c>
      <c r="R2" s="13" t="s">
        <v>930</v>
      </c>
      <c r="S2" s="13" t="s">
        <v>931</v>
      </c>
      <c r="T2" s="13" t="s">
        <v>932</v>
      </c>
      <c r="U2" s="13" t="s">
        <v>933</v>
      </c>
    </row>
    <row r="3" spans="2:21">
      <c r="B3" s="264">
        <v>11198</v>
      </c>
      <c r="C3" s="29" t="s">
        <v>99</v>
      </c>
      <c r="D3" s="10">
        <v>2</v>
      </c>
      <c r="E3" s="461">
        <v>6.88</v>
      </c>
      <c r="F3" s="462">
        <v>1.7519999999999998</v>
      </c>
      <c r="G3" s="462">
        <v>6.0000000000000001E-3</v>
      </c>
      <c r="H3" s="462">
        <v>0</v>
      </c>
      <c r="I3" s="461">
        <v>0.32</v>
      </c>
      <c r="J3" s="471">
        <v>1.3999999999999999E-2</v>
      </c>
      <c r="K3" s="472">
        <v>0</v>
      </c>
      <c r="L3" s="473">
        <v>0</v>
      </c>
      <c r="M3" s="474">
        <v>0</v>
      </c>
      <c r="N3" s="472">
        <v>0</v>
      </c>
      <c r="O3" s="475">
        <v>0</v>
      </c>
      <c r="P3" s="475">
        <v>1.3999999999999999E-2</v>
      </c>
      <c r="Q3" s="980"/>
      <c r="R3" s="980"/>
      <c r="S3" s="980"/>
      <c r="T3" s="980"/>
      <c r="U3" s="980"/>
    </row>
    <row r="4" spans="2:21">
      <c r="B4" s="264">
        <v>13003</v>
      </c>
      <c r="C4" s="29" t="s">
        <v>42</v>
      </c>
      <c r="D4" s="10">
        <v>50</v>
      </c>
      <c r="E4" s="461">
        <v>33.5</v>
      </c>
      <c r="F4" s="462">
        <v>1.65</v>
      </c>
      <c r="G4" s="462">
        <v>1.9</v>
      </c>
      <c r="H4" s="462">
        <v>2.4</v>
      </c>
      <c r="I4" s="461">
        <v>55</v>
      </c>
      <c r="J4" s="471">
        <v>0</v>
      </c>
      <c r="K4" s="472">
        <v>19</v>
      </c>
      <c r="L4" s="473">
        <v>0.02</v>
      </c>
      <c r="M4" s="474">
        <v>7.4999999999999997E-2</v>
      </c>
      <c r="N4" s="472">
        <v>0.5</v>
      </c>
      <c r="O4" s="475">
        <v>0</v>
      </c>
      <c r="P4" s="475">
        <v>0.05</v>
      </c>
      <c r="Q4" s="972"/>
      <c r="R4" s="972"/>
      <c r="S4" s="972"/>
      <c r="T4" s="972"/>
      <c r="U4" s="972"/>
    </row>
    <row r="5" spans="2:21">
      <c r="B5" s="264">
        <v>3003</v>
      </c>
      <c r="C5" s="29" t="s">
        <v>4</v>
      </c>
      <c r="D5" s="10">
        <v>8</v>
      </c>
      <c r="E5" s="461">
        <v>30.72</v>
      </c>
      <c r="F5" s="462">
        <v>0</v>
      </c>
      <c r="G5" s="462">
        <v>0</v>
      </c>
      <c r="H5" s="462">
        <v>7.9359999999999999</v>
      </c>
      <c r="I5" s="461">
        <v>0.08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72"/>
      <c r="R5" s="972"/>
      <c r="S5" s="972"/>
      <c r="T5" s="972"/>
      <c r="U5" s="972"/>
    </row>
    <row r="6" spans="2:21">
      <c r="B6" s="264">
        <v>12010</v>
      </c>
      <c r="C6" s="29" t="s">
        <v>71</v>
      </c>
      <c r="D6" s="10">
        <v>8</v>
      </c>
      <c r="E6" s="461">
        <v>30.96</v>
      </c>
      <c r="F6" s="462">
        <v>1.32</v>
      </c>
      <c r="G6" s="462">
        <v>2.68</v>
      </c>
      <c r="H6" s="462">
        <v>8.0000000000000002E-3</v>
      </c>
      <c r="I6" s="461">
        <v>12</v>
      </c>
      <c r="J6" s="471">
        <v>0.48</v>
      </c>
      <c r="K6" s="472">
        <v>38.4</v>
      </c>
      <c r="L6" s="473">
        <v>1.6799999999999999E-2</v>
      </c>
      <c r="M6" s="474">
        <v>4.1599999999999998E-2</v>
      </c>
      <c r="N6" s="472">
        <v>0</v>
      </c>
      <c r="O6" s="475">
        <v>0</v>
      </c>
      <c r="P6" s="475">
        <v>8.0000000000000002E-3</v>
      </c>
      <c r="Q6" s="972"/>
      <c r="R6" s="972"/>
      <c r="S6" s="972"/>
      <c r="T6" s="972"/>
      <c r="U6" s="972"/>
    </row>
    <row r="7" spans="2:21">
      <c r="B7" s="264">
        <v>13014</v>
      </c>
      <c r="C7" s="29" t="s">
        <v>2420</v>
      </c>
      <c r="D7" s="10">
        <v>25</v>
      </c>
      <c r="E7" s="461">
        <v>108.25</v>
      </c>
      <c r="F7" s="462">
        <v>0.5</v>
      </c>
      <c r="G7" s="462">
        <v>11.25</v>
      </c>
      <c r="H7" s="462">
        <v>0.77500000000000002</v>
      </c>
      <c r="I7" s="461">
        <v>15</v>
      </c>
      <c r="J7" s="471">
        <v>2.5000000000000001E-2</v>
      </c>
      <c r="K7" s="472">
        <v>97.5</v>
      </c>
      <c r="L7" s="473">
        <v>5.0000000000000001E-3</v>
      </c>
      <c r="M7" s="474">
        <v>2.2499999999999999E-2</v>
      </c>
      <c r="N7" s="472">
        <v>0</v>
      </c>
      <c r="O7" s="475">
        <v>0</v>
      </c>
      <c r="P7" s="475">
        <v>2.5000000000000001E-2</v>
      </c>
      <c r="Q7" s="973"/>
      <c r="R7" s="973"/>
      <c r="S7" s="973"/>
      <c r="T7" s="973"/>
      <c r="U7" s="973"/>
    </row>
    <row r="8" spans="2:21">
      <c r="B8" s="256"/>
      <c r="C8" s="245" t="s">
        <v>1999</v>
      </c>
      <c r="D8" s="265">
        <v>93</v>
      </c>
      <c r="E8" s="463">
        <v>210.31</v>
      </c>
      <c r="F8" s="464">
        <v>5.2219999999999995</v>
      </c>
      <c r="G8" s="464">
        <v>15.836</v>
      </c>
      <c r="H8" s="464">
        <v>11.119</v>
      </c>
      <c r="I8" s="463">
        <v>82.4</v>
      </c>
      <c r="J8" s="464">
        <v>0.51900000000000002</v>
      </c>
      <c r="K8" s="465">
        <v>154.9</v>
      </c>
      <c r="L8" s="466">
        <v>4.1799999999999997E-2</v>
      </c>
      <c r="M8" s="467">
        <v>0.1391</v>
      </c>
      <c r="N8" s="465">
        <v>0.5</v>
      </c>
      <c r="O8" s="468">
        <v>0</v>
      </c>
      <c r="P8" s="468">
        <v>9.7000000000000003E-2</v>
      </c>
      <c r="Q8" s="162" t="s">
        <v>2013</v>
      </c>
      <c r="R8" s="162" t="s">
        <v>2013</v>
      </c>
      <c r="S8" s="162" t="s">
        <v>2013</v>
      </c>
      <c r="T8" s="162" t="s">
        <v>2013</v>
      </c>
      <c r="U8" s="162" t="s">
        <v>2013</v>
      </c>
    </row>
    <row r="9" spans="2:21">
      <c r="B9" s="264"/>
    </row>
    <row r="10" spans="2:21">
      <c r="B10" s="264"/>
    </row>
    <row r="11" spans="2:21">
      <c r="B11" s="264"/>
    </row>
    <row r="12" spans="2:21">
      <c r="B12" s="264"/>
    </row>
    <row r="13" spans="2:21">
      <c r="B13" s="264"/>
    </row>
    <row r="14" spans="2:21">
      <c r="B14" s="264"/>
    </row>
    <row r="15" spans="2:21">
      <c r="B15" s="264"/>
    </row>
    <row r="16" spans="2:21">
      <c r="B16" s="14"/>
    </row>
  </sheetData>
  <mergeCells count="1">
    <mergeCell ref="Q3:U7"/>
  </mergeCells>
  <phoneticPr fontId="1"/>
  <pageMargins left="0.7" right="0.7" top="0.75" bottom="0.75" header="0.3" footer="0.3"/>
  <pageSetup paperSize="9" scale="64" orientation="landscape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18.5" style="478" customWidth="1"/>
    <col min="4" max="16" width="11.125" style="478" customWidth="1"/>
    <col min="17" max="16384" width="9" style="478"/>
  </cols>
  <sheetData>
    <row r="1" spans="2:21">
      <c r="B1" s="196" t="s">
        <v>1787</v>
      </c>
    </row>
    <row r="2" spans="2:21" ht="27" customHeight="1">
      <c r="B2" s="772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3003</v>
      </c>
      <c r="C3" s="29" t="s">
        <v>4</v>
      </c>
      <c r="D3" s="10">
        <v>50</v>
      </c>
      <c r="E3" s="461">
        <v>192</v>
      </c>
      <c r="F3" s="462">
        <v>0</v>
      </c>
      <c r="G3" s="462">
        <v>0</v>
      </c>
      <c r="H3" s="462">
        <v>49.6</v>
      </c>
      <c r="I3" s="461">
        <v>0.5</v>
      </c>
      <c r="J3" s="471">
        <v>0</v>
      </c>
      <c r="K3" s="472">
        <v>0</v>
      </c>
      <c r="L3" s="473">
        <v>0</v>
      </c>
      <c r="M3" s="474">
        <v>0</v>
      </c>
      <c r="N3" s="472">
        <v>0</v>
      </c>
      <c r="O3" s="475">
        <v>0</v>
      </c>
      <c r="P3" s="475">
        <v>0</v>
      </c>
      <c r="Q3" s="980"/>
      <c r="R3" s="980"/>
      <c r="S3" s="980"/>
      <c r="T3" s="980"/>
      <c r="U3" s="980"/>
    </row>
    <row r="4" spans="2:21">
      <c r="B4" s="195">
        <v>11198</v>
      </c>
      <c r="C4" s="29" t="s">
        <v>99</v>
      </c>
      <c r="D4" s="10">
        <v>8</v>
      </c>
      <c r="E4" s="461">
        <v>27.52</v>
      </c>
      <c r="F4" s="462">
        <v>7.0079999999999991</v>
      </c>
      <c r="G4" s="462">
        <v>2.4E-2</v>
      </c>
      <c r="H4" s="462">
        <v>0</v>
      </c>
      <c r="I4" s="461">
        <v>1.28</v>
      </c>
      <c r="J4" s="471">
        <v>5.5999999999999994E-2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5.5999999999999994E-2</v>
      </c>
      <c r="Q4" s="972"/>
      <c r="R4" s="972"/>
      <c r="S4" s="972"/>
      <c r="T4" s="972"/>
      <c r="U4" s="972"/>
    </row>
    <row r="5" spans="2:21">
      <c r="B5" s="195">
        <v>12014</v>
      </c>
      <c r="C5" s="29" t="s">
        <v>72</v>
      </c>
      <c r="D5" s="10">
        <v>35</v>
      </c>
      <c r="E5" s="461">
        <v>16.45</v>
      </c>
      <c r="F5" s="462">
        <v>3.6749999999999998</v>
      </c>
      <c r="G5" s="462">
        <v>0</v>
      </c>
      <c r="H5" s="462">
        <v>0.14000000000000001</v>
      </c>
      <c r="I5" s="461">
        <v>2.1</v>
      </c>
      <c r="J5" s="471">
        <v>0</v>
      </c>
      <c r="K5" s="472">
        <v>0</v>
      </c>
      <c r="L5" s="473">
        <v>0</v>
      </c>
      <c r="M5" s="474">
        <v>0.13650000000000001</v>
      </c>
      <c r="N5" s="472">
        <v>0</v>
      </c>
      <c r="O5" s="475">
        <v>0</v>
      </c>
      <c r="P5" s="475">
        <v>0.17499999999999999</v>
      </c>
      <c r="Q5" s="972"/>
      <c r="R5" s="972"/>
      <c r="S5" s="972"/>
      <c r="T5" s="972"/>
      <c r="U5" s="972"/>
    </row>
    <row r="6" spans="2:21">
      <c r="B6" s="195">
        <v>12010</v>
      </c>
      <c r="C6" s="29" t="s">
        <v>71</v>
      </c>
      <c r="D6" s="10">
        <v>20</v>
      </c>
      <c r="E6" s="461">
        <v>77.400000000000006</v>
      </c>
      <c r="F6" s="462">
        <v>3.3</v>
      </c>
      <c r="G6" s="462">
        <v>6.7</v>
      </c>
      <c r="H6" s="462">
        <v>0.02</v>
      </c>
      <c r="I6" s="461">
        <v>30</v>
      </c>
      <c r="J6" s="471">
        <v>1.2</v>
      </c>
      <c r="K6" s="472">
        <v>96</v>
      </c>
      <c r="L6" s="473">
        <v>4.2000000000000003E-2</v>
      </c>
      <c r="M6" s="474">
        <v>0.10400000000000001</v>
      </c>
      <c r="N6" s="472">
        <v>0</v>
      </c>
      <c r="O6" s="475">
        <v>0</v>
      </c>
      <c r="P6" s="475">
        <v>0.02</v>
      </c>
      <c r="Q6" s="972"/>
      <c r="R6" s="972"/>
      <c r="S6" s="972"/>
      <c r="T6" s="972"/>
      <c r="U6" s="972"/>
    </row>
    <row r="7" spans="2:21">
      <c r="B7" s="195">
        <v>3003</v>
      </c>
      <c r="C7" s="29" t="s">
        <v>4</v>
      </c>
      <c r="D7" s="10">
        <v>45</v>
      </c>
      <c r="E7" s="461">
        <v>172.8</v>
      </c>
      <c r="F7" s="462">
        <v>0</v>
      </c>
      <c r="G7" s="462">
        <v>0</v>
      </c>
      <c r="H7" s="462">
        <v>44.64</v>
      </c>
      <c r="I7" s="461">
        <v>0.45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</v>
      </c>
      <c r="Q7" s="972"/>
      <c r="R7" s="972"/>
      <c r="S7" s="972"/>
      <c r="T7" s="972"/>
      <c r="U7" s="972"/>
    </row>
    <row r="8" spans="2:21">
      <c r="B8" s="195">
        <v>11198</v>
      </c>
      <c r="C8" s="29" t="s">
        <v>99</v>
      </c>
      <c r="D8" s="10">
        <v>8</v>
      </c>
      <c r="E8" s="461">
        <v>27.52</v>
      </c>
      <c r="F8" s="462">
        <v>7.0079999999999991</v>
      </c>
      <c r="G8" s="462">
        <v>2.4E-2</v>
      </c>
      <c r="H8" s="462">
        <v>0</v>
      </c>
      <c r="I8" s="461">
        <v>1.28</v>
      </c>
      <c r="J8" s="471">
        <v>5.5999999999999994E-2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5.5999999999999994E-2</v>
      </c>
      <c r="Q8" s="972"/>
      <c r="R8" s="972"/>
      <c r="S8" s="972"/>
      <c r="T8" s="972"/>
      <c r="U8" s="972"/>
    </row>
    <row r="9" spans="2:21">
      <c r="B9" s="195">
        <v>13003</v>
      </c>
      <c r="C9" s="29" t="s">
        <v>42</v>
      </c>
      <c r="D9" s="10">
        <v>200</v>
      </c>
      <c r="E9" s="461">
        <v>134</v>
      </c>
      <c r="F9" s="462">
        <v>6.6</v>
      </c>
      <c r="G9" s="462">
        <v>7.6</v>
      </c>
      <c r="H9" s="462">
        <v>9.6</v>
      </c>
      <c r="I9" s="461">
        <v>220</v>
      </c>
      <c r="J9" s="471">
        <v>0</v>
      </c>
      <c r="K9" s="472">
        <v>76</v>
      </c>
      <c r="L9" s="473">
        <v>0.08</v>
      </c>
      <c r="M9" s="474">
        <v>0.3</v>
      </c>
      <c r="N9" s="472">
        <v>2</v>
      </c>
      <c r="O9" s="475">
        <v>0</v>
      </c>
      <c r="P9" s="475">
        <v>0.2</v>
      </c>
      <c r="Q9" s="972"/>
      <c r="R9" s="972"/>
      <c r="S9" s="972"/>
      <c r="T9" s="972"/>
      <c r="U9" s="972"/>
    </row>
    <row r="10" spans="2:21">
      <c r="B10" s="195">
        <v>13014</v>
      </c>
      <c r="C10" s="29" t="s">
        <v>2420</v>
      </c>
      <c r="D10" s="10">
        <v>200</v>
      </c>
      <c r="E10" s="461">
        <v>866</v>
      </c>
      <c r="F10" s="462">
        <v>4</v>
      </c>
      <c r="G10" s="462">
        <v>90</v>
      </c>
      <c r="H10" s="462">
        <v>6.2</v>
      </c>
      <c r="I10" s="461">
        <v>120</v>
      </c>
      <c r="J10" s="471">
        <v>0.2</v>
      </c>
      <c r="K10" s="472">
        <v>780</v>
      </c>
      <c r="L10" s="473">
        <v>0.04</v>
      </c>
      <c r="M10" s="474">
        <v>0.18</v>
      </c>
      <c r="N10" s="472">
        <v>0</v>
      </c>
      <c r="O10" s="475">
        <v>0</v>
      </c>
      <c r="P10" s="475">
        <v>0.2</v>
      </c>
      <c r="Q10" s="972"/>
      <c r="R10" s="972"/>
      <c r="S10" s="972"/>
      <c r="T10" s="972"/>
      <c r="U10" s="972"/>
    </row>
    <row r="11" spans="2:21">
      <c r="B11" s="195">
        <v>7012</v>
      </c>
      <c r="C11" s="29" t="s">
        <v>112</v>
      </c>
      <c r="D11" s="10">
        <v>160</v>
      </c>
      <c r="E11" s="461">
        <v>54.4</v>
      </c>
      <c r="F11" s="462">
        <v>1.44</v>
      </c>
      <c r="G11" s="462">
        <v>0.16</v>
      </c>
      <c r="H11" s="462">
        <v>13.6</v>
      </c>
      <c r="I11" s="461">
        <v>27.2</v>
      </c>
      <c r="J11" s="471">
        <v>0.48</v>
      </c>
      <c r="K11" s="472">
        <v>1.6</v>
      </c>
      <c r="L11" s="473">
        <v>4.8000000000000001E-2</v>
      </c>
      <c r="M11" s="474">
        <v>3.2000000000000001E-2</v>
      </c>
      <c r="N11" s="472">
        <v>99.2</v>
      </c>
      <c r="O11" s="475">
        <v>2.2400000000000002</v>
      </c>
      <c r="P11" s="475">
        <v>0</v>
      </c>
      <c r="Q11" s="973"/>
      <c r="R11" s="973"/>
      <c r="S11" s="973"/>
      <c r="T11" s="973"/>
      <c r="U11" s="973"/>
    </row>
    <row r="12" spans="2:21">
      <c r="B12" s="244"/>
      <c r="C12" s="245" t="s">
        <v>1999</v>
      </c>
      <c r="D12" s="265">
        <v>726</v>
      </c>
      <c r="E12" s="463">
        <v>1568.0900000000001</v>
      </c>
      <c r="F12" s="464">
        <v>33.030999999999999</v>
      </c>
      <c r="G12" s="464">
        <v>104.508</v>
      </c>
      <c r="H12" s="464">
        <v>123.8</v>
      </c>
      <c r="I12" s="463">
        <v>402.81</v>
      </c>
      <c r="J12" s="464">
        <v>1.992</v>
      </c>
      <c r="K12" s="465">
        <v>953.6</v>
      </c>
      <c r="L12" s="466">
        <v>0.21000000000000002</v>
      </c>
      <c r="M12" s="467">
        <v>0.75249999999999995</v>
      </c>
      <c r="N12" s="465">
        <v>101.2</v>
      </c>
      <c r="O12" s="468">
        <v>2.2400000000000002</v>
      </c>
      <c r="P12" s="468">
        <v>0.70700000000000007</v>
      </c>
      <c r="Q12" s="162" t="s">
        <v>2013</v>
      </c>
      <c r="R12" s="162" t="s">
        <v>2013</v>
      </c>
      <c r="S12" s="162" t="s">
        <v>2013</v>
      </c>
      <c r="T12" s="162" t="s">
        <v>2013</v>
      </c>
      <c r="U12" s="162" t="s">
        <v>2013</v>
      </c>
    </row>
  </sheetData>
  <mergeCells count="1">
    <mergeCell ref="Q3:U11"/>
  </mergeCells>
  <phoneticPr fontId="1"/>
  <pageMargins left="0.7" right="0.7" top="0.75" bottom="0.75" header="0.3" footer="0.3"/>
  <pageSetup paperSize="9" scale="66" orientation="landscape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4.75" style="478" customWidth="1"/>
    <col min="4" max="16" width="11.125" style="478" customWidth="1"/>
    <col min="17" max="16384" width="9" style="478"/>
  </cols>
  <sheetData>
    <row r="1" spans="2:21">
      <c r="B1" s="196" t="s">
        <v>2014</v>
      </c>
    </row>
    <row r="2" spans="2:21" ht="27" customHeight="1">
      <c r="B2" s="19" t="s">
        <v>922</v>
      </c>
      <c r="C2" s="19" t="s">
        <v>923</v>
      </c>
      <c r="D2" s="20" t="s">
        <v>1990</v>
      </c>
      <c r="E2" s="20" t="s">
        <v>924</v>
      </c>
      <c r="F2" s="20" t="s">
        <v>1991</v>
      </c>
      <c r="G2" s="20" t="s">
        <v>1992</v>
      </c>
      <c r="H2" s="20" t="s">
        <v>1993</v>
      </c>
      <c r="I2" s="20" t="s">
        <v>925</v>
      </c>
      <c r="J2" s="20" t="s">
        <v>926</v>
      </c>
      <c r="K2" s="20" t="s">
        <v>927</v>
      </c>
      <c r="L2" s="20" t="s">
        <v>1994</v>
      </c>
      <c r="M2" s="20" t="s">
        <v>1995</v>
      </c>
      <c r="N2" s="20" t="s">
        <v>928</v>
      </c>
      <c r="O2" s="20" t="s">
        <v>1996</v>
      </c>
      <c r="P2" s="20" t="s">
        <v>1997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4">
        <v>12004</v>
      </c>
      <c r="C3" s="245" t="s">
        <v>1</v>
      </c>
      <c r="D3" s="774">
        <v>25</v>
      </c>
      <c r="E3" s="463">
        <v>37.75</v>
      </c>
      <c r="F3" s="464">
        <v>3.0750000000000002</v>
      </c>
      <c r="G3" s="464">
        <v>2.5750000000000002</v>
      </c>
      <c r="H3" s="464">
        <v>7.4999999999999997E-2</v>
      </c>
      <c r="I3" s="463">
        <v>12.75</v>
      </c>
      <c r="J3" s="464">
        <v>0.45</v>
      </c>
      <c r="K3" s="465">
        <v>37.5</v>
      </c>
      <c r="L3" s="466">
        <v>1.4999999999999999E-2</v>
      </c>
      <c r="M3" s="467">
        <v>0.1075</v>
      </c>
      <c r="N3" s="465">
        <v>0</v>
      </c>
      <c r="O3" s="468">
        <v>0</v>
      </c>
      <c r="P3" s="468">
        <v>0.1</v>
      </c>
      <c r="Q3" s="980"/>
      <c r="R3" s="980"/>
      <c r="S3" s="980"/>
      <c r="T3" s="980"/>
      <c r="U3" s="980"/>
    </row>
    <row r="4" spans="2:21">
      <c r="B4" s="405">
        <v>13003</v>
      </c>
      <c r="C4" s="37" t="s">
        <v>42</v>
      </c>
      <c r="D4" s="775">
        <v>55</v>
      </c>
      <c r="E4" s="364">
        <v>36.85</v>
      </c>
      <c r="F4" s="471">
        <v>1.8149999999999999</v>
      </c>
      <c r="G4" s="471">
        <v>2.09</v>
      </c>
      <c r="H4" s="471">
        <v>2.64</v>
      </c>
      <c r="I4" s="364">
        <v>60.5</v>
      </c>
      <c r="J4" s="471">
        <v>0</v>
      </c>
      <c r="K4" s="472">
        <v>20.9</v>
      </c>
      <c r="L4" s="473">
        <v>2.2000000000000002E-2</v>
      </c>
      <c r="M4" s="474">
        <v>8.2500000000000004E-2</v>
      </c>
      <c r="N4" s="472">
        <v>0.55000000000000004</v>
      </c>
      <c r="O4" s="475">
        <v>0</v>
      </c>
      <c r="P4" s="475">
        <v>5.5E-2</v>
      </c>
      <c r="Q4" s="972"/>
      <c r="R4" s="972"/>
      <c r="S4" s="972"/>
      <c r="T4" s="972"/>
      <c r="U4" s="972"/>
    </row>
    <row r="5" spans="2:21">
      <c r="B5" s="405">
        <v>3003</v>
      </c>
      <c r="C5" s="37" t="s">
        <v>4</v>
      </c>
      <c r="D5" s="776">
        <v>8</v>
      </c>
      <c r="E5" s="364">
        <v>30.72</v>
      </c>
      <c r="F5" s="471">
        <v>0</v>
      </c>
      <c r="G5" s="471">
        <v>0</v>
      </c>
      <c r="H5" s="471">
        <v>7.9359999999999999</v>
      </c>
      <c r="I5" s="364">
        <v>0.08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72"/>
      <c r="R5" s="972"/>
      <c r="S5" s="972"/>
      <c r="T5" s="972"/>
      <c r="U5" s="972"/>
    </row>
    <row r="6" spans="2:21">
      <c r="B6" s="405">
        <v>3003</v>
      </c>
      <c r="C6" s="37" t="s">
        <v>4</v>
      </c>
      <c r="D6" s="773">
        <v>5</v>
      </c>
      <c r="E6" s="364">
        <v>19.2</v>
      </c>
      <c r="F6" s="471">
        <v>0</v>
      </c>
      <c r="G6" s="471">
        <v>0</v>
      </c>
      <c r="H6" s="471">
        <v>4.96</v>
      </c>
      <c r="I6" s="364">
        <v>0.05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72"/>
      <c r="R6" s="972"/>
      <c r="S6" s="972"/>
      <c r="T6" s="972"/>
      <c r="U6" s="972"/>
    </row>
    <row r="7" spans="2:21">
      <c r="B7" s="405">
        <v>7054</v>
      </c>
      <c r="C7" s="37" t="s">
        <v>321</v>
      </c>
      <c r="D7" s="773">
        <v>20</v>
      </c>
      <c r="E7" s="364">
        <v>10.6</v>
      </c>
      <c r="F7" s="471">
        <v>0.2</v>
      </c>
      <c r="G7" s="471">
        <v>0.02</v>
      </c>
      <c r="H7" s="471">
        <v>2.7</v>
      </c>
      <c r="I7" s="364">
        <v>6.6</v>
      </c>
      <c r="J7" s="471">
        <v>0.06</v>
      </c>
      <c r="K7" s="472">
        <v>1.2</v>
      </c>
      <c r="L7" s="473">
        <v>2E-3</v>
      </c>
      <c r="M7" s="474">
        <v>4.0000000000000001E-3</v>
      </c>
      <c r="N7" s="472">
        <v>13.8</v>
      </c>
      <c r="O7" s="475">
        <v>0.5</v>
      </c>
      <c r="P7" s="475">
        <v>0</v>
      </c>
      <c r="Q7" s="972"/>
      <c r="R7" s="972"/>
      <c r="S7" s="972"/>
      <c r="T7" s="972"/>
      <c r="U7" s="972"/>
    </row>
    <row r="8" spans="2:21">
      <c r="B8" s="406">
        <v>7070</v>
      </c>
      <c r="C8" s="242" t="s">
        <v>2015</v>
      </c>
      <c r="D8" s="777">
        <v>5</v>
      </c>
      <c r="E8" s="269">
        <v>3</v>
      </c>
      <c r="F8" s="268">
        <v>0.05</v>
      </c>
      <c r="G8" s="268">
        <v>0.01</v>
      </c>
      <c r="H8" s="268">
        <v>0.76</v>
      </c>
      <c r="I8" s="269">
        <v>0.65</v>
      </c>
      <c r="J8" s="268">
        <v>1.4999999999999999E-2</v>
      </c>
      <c r="K8" s="270">
        <v>0.4</v>
      </c>
      <c r="L8" s="271">
        <v>1.5E-3</v>
      </c>
      <c r="M8" s="272">
        <v>1.5E-3</v>
      </c>
      <c r="N8" s="270">
        <v>0.5</v>
      </c>
      <c r="O8" s="273">
        <v>0.06</v>
      </c>
      <c r="P8" s="273">
        <v>0</v>
      </c>
      <c r="Q8" s="973"/>
      <c r="R8" s="973"/>
      <c r="S8" s="973"/>
      <c r="T8" s="973"/>
      <c r="U8" s="973"/>
    </row>
    <row r="9" spans="2:21">
      <c r="C9" s="245" t="s">
        <v>1999</v>
      </c>
      <c r="D9" s="10">
        <v>118</v>
      </c>
      <c r="E9" s="461">
        <v>138.12</v>
      </c>
      <c r="F9" s="462">
        <v>5.1400000000000006</v>
      </c>
      <c r="G9" s="462">
        <v>4.6949999999999994</v>
      </c>
      <c r="H9" s="462">
        <v>19.071000000000002</v>
      </c>
      <c r="I9" s="461">
        <v>80.63</v>
      </c>
      <c r="J9" s="471">
        <v>0.52500000000000002</v>
      </c>
      <c r="K9" s="472">
        <v>60</v>
      </c>
      <c r="L9" s="473">
        <v>4.0500000000000008E-2</v>
      </c>
      <c r="M9" s="474">
        <v>0.19550000000000001</v>
      </c>
      <c r="N9" s="472">
        <v>14.850000000000001</v>
      </c>
      <c r="O9" s="475">
        <v>0.56000000000000005</v>
      </c>
      <c r="P9" s="475">
        <v>0.155</v>
      </c>
      <c r="Q9" s="162" t="s">
        <v>2013</v>
      </c>
      <c r="R9" s="162" t="s">
        <v>2013</v>
      </c>
      <c r="S9" s="162" t="s">
        <v>2013</v>
      </c>
      <c r="T9" s="162" t="s">
        <v>2013</v>
      </c>
      <c r="U9" s="162" t="s">
        <v>2013</v>
      </c>
    </row>
  </sheetData>
  <mergeCells count="1">
    <mergeCell ref="Q3:U8"/>
  </mergeCells>
  <phoneticPr fontId="1"/>
  <pageMargins left="0.7" right="0.7" top="0.75" bottom="0.75" header="0.3" footer="0.3"/>
  <pageSetup paperSize="9" scale="64" orientation="landscape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6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2016</v>
      </c>
    </row>
    <row r="2" spans="2:21" ht="27" customHeight="1">
      <c r="B2" s="19" t="s">
        <v>922</v>
      </c>
      <c r="C2" s="19" t="s">
        <v>923</v>
      </c>
      <c r="D2" s="20" t="s">
        <v>1990</v>
      </c>
      <c r="E2" s="20" t="s">
        <v>924</v>
      </c>
      <c r="F2" s="20" t="s">
        <v>1991</v>
      </c>
      <c r="G2" s="20" t="s">
        <v>1992</v>
      </c>
      <c r="H2" s="20" t="s">
        <v>1993</v>
      </c>
      <c r="I2" s="20" t="s">
        <v>925</v>
      </c>
      <c r="J2" s="20" t="s">
        <v>926</v>
      </c>
      <c r="K2" s="20" t="s">
        <v>927</v>
      </c>
      <c r="L2" s="20" t="s">
        <v>1994</v>
      </c>
      <c r="M2" s="20" t="s">
        <v>1995</v>
      </c>
      <c r="N2" s="20" t="s">
        <v>928</v>
      </c>
      <c r="O2" s="20" t="s">
        <v>1996</v>
      </c>
      <c r="P2" s="20" t="s">
        <v>1997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12010</v>
      </c>
      <c r="C3" s="29" t="s">
        <v>71</v>
      </c>
      <c r="D3" s="10">
        <v>150</v>
      </c>
      <c r="E3" s="248">
        <v>580.5</v>
      </c>
      <c r="F3" s="462">
        <v>24.75</v>
      </c>
      <c r="G3" s="462">
        <v>50.25</v>
      </c>
      <c r="H3" s="462">
        <v>0.15</v>
      </c>
      <c r="I3" s="461">
        <v>225</v>
      </c>
      <c r="J3" s="471">
        <v>9</v>
      </c>
      <c r="K3" s="472">
        <v>720</v>
      </c>
      <c r="L3" s="473">
        <v>0.315</v>
      </c>
      <c r="M3" s="474">
        <v>0.78</v>
      </c>
      <c r="N3" s="472">
        <v>0</v>
      </c>
      <c r="O3" s="475">
        <v>0</v>
      </c>
      <c r="P3" s="475">
        <v>0.15</v>
      </c>
      <c r="Q3" s="935"/>
      <c r="R3" s="935"/>
      <c r="S3" s="935"/>
      <c r="T3" s="935"/>
      <c r="U3" s="935"/>
    </row>
    <row r="4" spans="2:21">
      <c r="B4" s="10">
        <v>3005</v>
      </c>
      <c r="C4" s="29" t="s">
        <v>85</v>
      </c>
      <c r="D4" s="10">
        <v>120</v>
      </c>
      <c r="E4" s="248">
        <v>464.4</v>
      </c>
      <c r="F4" s="462">
        <v>0</v>
      </c>
      <c r="G4" s="462">
        <v>0</v>
      </c>
      <c r="H4" s="462">
        <v>120</v>
      </c>
      <c r="I4" s="461">
        <v>0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10">
        <v>13014</v>
      </c>
      <c r="C5" s="29" t="s">
        <v>2420</v>
      </c>
      <c r="D5" s="10">
        <v>250</v>
      </c>
      <c r="E5" s="248">
        <v>1082.5</v>
      </c>
      <c r="F5" s="462">
        <v>5</v>
      </c>
      <c r="G5" s="462">
        <v>112.5</v>
      </c>
      <c r="H5" s="462">
        <v>7.75</v>
      </c>
      <c r="I5" s="461">
        <v>150</v>
      </c>
      <c r="J5" s="471">
        <v>0.25</v>
      </c>
      <c r="K5" s="472">
        <v>975</v>
      </c>
      <c r="L5" s="473">
        <v>0.05</v>
      </c>
      <c r="M5" s="474">
        <v>0.22500000000000001</v>
      </c>
      <c r="N5" s="472">
        <v>0</v>
      </c>
      <c r="O5" s="475">
        <v>0</v>
      </c>
      <c r="P5" s="475">
        <v>0.25</v>
      </c>
      <c r="Q5" s="936"/>
      <c r="R5" s="936"/>
      <c r="S5" s="936"/>
      <c r="T5" s="936"/>
      <c r="U5" s="936"/>
    </row>
    <row r="6" spans="2:21">
      <c r="B6" s="10">
        <v>13003</v>
      </c>
      <c r="C6" s="29" t="s">
        <v>42</v>
      </c>
      <c r="D6" s="10">
        <v>250</v>
      </c>
      <c r="E6" s="248">
        <v>167.5</v>
      </c>
      <c r="F6" s="462">
        <v>8.25</v>
      </c>
      <c r="G6" s="462">
        <v>9.5</v>
      </c>
      <c r="H6" s="462">
        <v>12</v>
      </c>
      <c r="I6" s="461">
        <v>275</v>
      </c>
      <c r="J6" s="471">
        <v>0</v>
      </c>
      <c r="K6" s="472">
        <v>95</v>
      </c>
      <c r="L6" s="473">
        <v>0.1</v>
      </c>
      <c r="M6" s="474">
        <v>0.375</v>
      </c>
      <c r="N6" s="472">
        <v>2.5</v>
      </c>
      <c r="O6" s="475">
        <v>0</v>
      </c>
      <c r="P6" s="475">
        <v>0.25</v>
      </c>
      <c r="Q6" s="936"/>
      <c r="R6" s="936"/>
      <c r="S6" s="936"/>
      <c r="T6" s="936"/>
      <c r="U6" s="936"/>
    </row>
    <row r="7" spans="2:21">
      <c r="B7" s="10">
        <v>3005</v>
      </c>
      <c r="C7" s="29" t="s">
        <v>85</v>
      </c>
      <c r="D7" s="10">
        <v>20</v>
      </c>
      <c r="E7" s="248">
        <v>77.400000000000006</v>
      </c>
      <c r="F7" s="462">
        <v>0</v>
      </c>
      <c r="G7" s="462">
        <v>0</v>
      </c>
      <c r="H7" s="462">
        <v>20</v>
      </c>
      <c r="I7" s="461">
        <v>0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</v>
      </c>
      <c r="Q7" s="936"/>
      <c r="R7" s="936"/>
      <c r="S7" s="936"/>
      <c r="T7" s="936"/>
      <c r="U7" s="936"/>
    </row>
    <row r="8" spans="2:21">
      <c r="B8" s="28"/>
      <c r="C8" s="245" t="s">
        <v>2006</v>
      </c>
      <c r="D8" s="256">
        <v>790</v>
      </c>
      <c r="E8" s="257">
        <v>2372.3000000000002</v>
      </c>
      <c r="F8" s="464">
        <v>38</v>
      </c>
      <c r="G8" s="464">
        <v>172.25</v>
      </c>
      <c r="H8" s="464">
        <v>159.9</v>
      </c>
      <c r="I8" s="463">
        <v>650</v>
      </c>
      <c r="J8" s="464">
        <v>9.25</v>
      </c>
      <c r="K8" s="465">
        <v>1790</v>
      </c>
      <c r="L8" s="466">
        <v>0.46499999999999997</v>
      </c>
      <c r="M8" s="467">
        <v>1.3800000000000001</v>
      </c>
      <c r="N8" s="465">
        <v>2.5</v>
      </c>
      <c r="O8" s="468">
        <v>0</v>
      </c>
      <c r="P8" s="468">
        <v>0.65</v>
      </c>
      <c r="Q8" s="24" t="s">
        <v>2013</v>
      </c>
      <c r="R8" s="24" t="s">
        <v>2013</v>
      </c>
      <c r="S8" s="24" t="s">
        <v>2013</v>
      </c>
      <c r="T8" s="24" t="s">
        <v>2013</v>
      </c>
      <c r="U8" s="24" t="s">
        <v>2013</v>
      </c>
    </row>
  </sheetData>
  <mergeCells count="1">
    <mergeCell ref="Q3:U7"/>
  </mergeCells>
  <phoneticPr fontId="1"/>
  <pageMargins left="0.7" right="0.7" top="0.75" bottom="0.75" header="0.3" footer="0.3"/>
  <pageSetup paperSize="9" scale="79" orientation="landscape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8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9.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1455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 ht="14.25">
      <c r="B3" s="455">
        <v>1015</v>
      </c>
      <c r="C3" s="240" t="s">
        <v>1028</v>
      </c>
      <c r="D3" s="240">
        <v>25</v>
      </c>
      <c r="E3" s="240">
        <v>92</v>
      </c>
      <c r="F3" s="240">
        <v>2</v>
      </c>
      <c r="G3" s="240">
        <v>0.4</v>
      </c>
      <c r="H3" s="240">
        <v>19</v>
      </c>
      <c r="I3" s="240">
        <v>6</v>
      </c>
      <c r="J3" s="240">
        <v>0.2</v>
      </c>
      <c r="K3" s="240">
        <v>0</v>
      </c>
      <c r="L3" s="240">
        <v>0.03</v>
      </c>
      <c r="M3" s="240">
        <v>0.01</v>
      </c>
      <c r="N3" s="240">
        <v>0</v>
      </c>
      <c r="O3" s="240">
        <v>0.6</v>
      </c>
      <c r="P3" s="240">
        <v>0</v>
      </c>
      <c r="Q3" s="935"/>
      <c r="R3" s="935"/>
      <c r="S3" s="935"/>
      <c r="T3" s="935"/>
      <c r="U3" s="935"/>
    </row>
    <row r="4" spans="2:21" ht="14.25">
      <c r="B4" s="455">
        <v>13003</v>
      </c>
      <c r="C4" s="240" t="s">
        <v>42</v>
      </c>
      <c r="D4" s="240">
        <v>165</v>
      </c>
      <c r="E4" s="240">
        <v>111</v>
      </c>
      <c r="F4" s="240">
        <v>5.4</v>
      </c>
      <c r="G4" s="240">
        <v>6.3</v>
      </c>
      <c r="H4" s="240">
        <v>7.9</v>
      </c>
      <c r="I4" s="240">
        <v>182</v>
      </c>
      <c r="J4" s="240" t="s">
        <v>862</v>
      </c>
      <c r="K4" s="240">
        <v>63</v>
      </c>
      <c r="L4" s="240">
        <v>7.0000000000000007E-2</v>
      </c>
      <c r="M4" s="240">
        <v>0.25</v>
      </c>
      <c r="N4" s="240">
        <v>2</v>
      </c>
      <c r="O4" s="240">
        <v>0</v>
      </c>
      <c r="P4" s="240">
        <v>0.2</v>
      </c>
      <c r="Q4" s="936"/>
      <c r="R4" s="936"/>
      <c r="S4" s="936"/>
      <c r="T4" s="936"/>
      <c r="U4" s="936"/>
    </row>
    <row r="5" spans="2:21" ht="14.25">
      <c r="B5" s="455">
        <v>3003</v>
      </c>
      <c r="C5" s="240" t="s">
        <v>863</v>
      </c>
      <c r="D5" s="240">
        <v>30</v>
      </c>
      <c r="E5" s="240">
        <v>115</v>
      </c>
      <c r="F5" s="240">
        <v>0</v>
      </c>
      <c r="G5" s="240">
        <v>0</v>
      </c>
      <c r="H5" s="240">
        <v>29.8</v>
      </c>
      <c r="I5" s="240">
        <v>0</v>
      </c>
      <c r="J5" s="240" t="s">
        <v>862</v>
      </c>
      <c r="K5" s="240">
        <v>0</v>
      </c>
      <c r="L5" s="240">
        <v>0</v>
      </c>
      <c r="M5" s="240">
        <v>0</v>
      </c>
      <c r="N5" s="240">
        <v>0</v>
      </c>
      <c r="O5" s="240">
        <v>0</v>
      </c>
      <c r="P5" s="240">
        <v>0</v>
      </c>
      <c r="Q5" s="936"/>
      <c r="R5" s="936"/>
      <c r="S5" s="936"/>
      <c r="T5" s="936"/>
      <c r="U5" s="936"/>
    </row>
    <row r="6" spans="2:21" ht="14.25">
      <c r="B6" s="455">
        <v>14018</v>
      </c>
      <c r="C6" s="240" t="s">
        <v>45</v>
      </c>
      <c r="D6" s="240">
        <v>20</v>
      </c>
      <c r="E6" s="240">
        <v>153</v>
      </c>
      <c r="F6" s="240">
        <v>0.1</v>
      </c>
      <c r="G6" s="240">
        <v>16.600000000000001</v>
      </c>
      <c r="H6" s="240">
        <v>0</v>
      </c>
      <c r="I6" s="240">
        <v>3</v>
      </c>
      <c r="J6" s="240">
        <v>0.1</v>
      </c>
      <c r="K6" s="240">
        <v>158</v>
      </c>
      <c r="L6" s="240">
        <v>0</v>
      </c>
      <c r="M6" s="240">
        <v>0.01</v>
      </c>
      <c r="N6" s="240">
        <v>0</v>
      </c>
      <c r="O6" s="240">
        <v>0</v>
      </c>
      <c r="P6" s="240">
        <v>0</v>
      </c>
      <c r="Q6" s="936"/>
      <c r="R6" s="936"/>
      <c r="S6" s="936"/>
      <c r="T6" s="936"/>
      <c r="U6" s="936"/>
    </row>
    <row r="7" spans="2:21" ht="14.25">
      <c r="B7" s="455">
        <v>12004</v>
      </c>
      <c r="C7" s="240" t="s">
        <v>1004</v>
      </c>
      <c r="D7" s="240">
        <v>110</v>
      </c>
      <c r="E7" s="240">
        <v>166</v>
      </c>
      <c r="F7" s="240">
        <v>13.5</v>
      </c>
      <c r="G7" s="240">
        <v>11.3</v>
      </c>
      <c r="H7" s="240">
        <v>0.3</v>
      </c>
      <c r="I7" s="240">
        <v>56</v>
      </c>
      <c r="J7" s="240">
        <v>2</v>
      </c>
      <c r="K7" s="240">
        <v>165</v>
      </c>
      <c r="L7" s="240">
        <v>7.0000000000000007E-2</v>
      </c>
      <c r="M7" s="240">
        <v>0.47</v>
      </c>
      <c r="N7" s="240">
        <v>0</v>
      </c>
      <c r="O7" s="240">
        <v>0</v>
      </c>
      <c r="P7" s="240">
        <v>0.4</v>
      </c>
      <c r="Q7" s="936"/>
      <c r="R7" s="936"/>
      <c r="S7" s="936"/>
      <c r="T7" s="936"/>
      <c r="U7" s="936"/>
    </row>
    <row r="8" spans="2:21">
      <c r="B8" s="28"/>
      <c r="C8" s="28" t="s">
        <v>2066</v>
      </c>
      <c r="D8" s="161"/>
      <c r="E8" s="241">
        <v>636</v>
      </c>
      <c r="F8" s="241">
        <v>21.1</v>
      </c>
      <c r="G8" s="241">
        <v>34.6</v>
      </c>
      <c r="H8" s="468">
        <v>57</v>
      </c>
      <c r="I8" s="241">
        <v>246</v>
      </c>
      <c r="J8" s="241">
        <v>2.2000000000000002</v>
      </c>
      <c r="K8" s="241">
        <v>386</v>
      </c>
      <c r="L8" s="241">
        <v>0.16</v>
      </c>
      <c r="M8" s="241">
        <v>0.74</v>
      </c>
      <c r="N8" s="241">
        <v>2</v>
      </c>
      <c r="O8" s="241">
        <v>0.6</v>
      </c>
      <c r="P8" s="241">
        <v>0.6</v>
      </c>
      <c r="Q8" s="24" t="s">
        <v>1717</v>
      </c>
      <c r="R8" s="24" t="s">
        <v>1717</v>
      </c>
      <c r="S8" s="24" t="s">
        <v>1717</v>
      </c>
      <c r="T8" s="24" t="s">
        <v>1717</v>
      </c>
      <c r="U8" s="24" t="s">
        <v>1717</v>
      </c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5.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2017</v>
      </c>
    </row>
    <row r="2" spans="2:21" ht="27" customHeight="1">
      <c r="B2" s="19" t="s">
        <v>922</v>
      </c>
      <c r="C2" s="19" t="s">
        <v>923</v>
      </c>
      <c r="D2" s="20" t="s">
        <v>1990</v>
      </c>
      <c r="E2" s="20" t="s">
        <v>924</v>
      </c>
      <c r="F2" s="20" t="s">
        <v>1991</v>
      </c>
      <c r="G2" s="20" t="s">
        <v>1992</v>
      </c>
      <c r="H2" s="20" t="s">
        <v>1993</v>
      </c>
      <c r="I2" s="20" t="s">
        <v>925</v>
      </c>
      <c r="J2" s="20" t="s">
        <v>926</v>
      </c>
      <c r="K2" s="20" t="s">
        <v>927</v>
      </c>
      <c r="L2" s="20" t="s">
        <v>1994</v>
      </c>
      <c r="M2" s="20" t="s">
        <v>1995</v>
      </c>
      <c r="N2" s="20" t="s">
        <v>928</v>
      </c>
      <c r="O2" s="20" t="s">
        <v>1996</v>
      </c>
      <c r="P2" s="20" t="s">
        <v>1997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2006</v>
      </c>
      <c r="C3" s="29" t="s">
        <v>225</v>
      </c>
      <c r="D3" s="10">
        <v>100</v>
      </c>
      <c r="E3" s="461">
        <v>132</v>
      </c>
      <c r="F3" s="462">
        <v>1.2</v>
      </c>
      <c r="G3" s="462">
        <v>0.2</v>
      </c>
      <c r="H3" s="462">
        <v>31.5</v>
      </c>
      <c r="I3" s="461">
        <v>40</v>
      </c>
      <c r="J3" s="471">
        <v>0.7</v>
      </c>
      <c r="K3" s="472">
        <v>2</v>
      </c>
      <c r="L3" s="473">
        <v>0.11</v>
      </c>
      <c r="M3" s="474">
        <v>0.03</v>
      </c>
      <c r="N3" s="472">
        <v>29</v>
      </c>
      <c r="O3" s="475">
        <v>2.2999999999999998</v>
      </c>
      <c r="P3" s="475">
        <v>0</v>
      </c>
      <c r="Q3" s="936"/>
      <c r="R3" s="936"/>
      <c r="S3" s="936"/>
      <c r="T3" s="936"/>
      <c r="U3" s="936"/>
    </row>
    <row r="4" spans="2:21">
      <c r="B4" s="10">
        <v>3003</v>
      </c>
      <c r="C4" s="29" t="s">
        <v>4</v>
      </c>
      <c r="D4" s="10">
        <v>10</v>
      </c>
      <c r="E4" s="461">
        <v>38.4</v>
      </c>
      <c r="F4" s="462">
        <v>0</v>
      </c>
      <c r="G4" s="462">
        <v>0</v>
      </c>
      <c r="H4" s="462">
        <v>9.92</v>
      </c>
      <c r="I4" s="461">
        <v>0.1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10">
        <v>14017</v>
      </c>
      <c r="C5" s="29" t="s">
        <v>40</v>
      </c>
      <c r="D5" s="10">
        <v>2.5</v>
      </c>
      <c r="E5" s="461">
        <v>18.625</v>
      </c>
      <c r="F5" s="462">
        <v>1.4999999999999999E-2</v>
      </c>
      <c r="G5" s="462">
        <v>2.0249999999999999</v>
      </c>
      <c r="H5" s="462">
        <v>5.0000000000000001E-3</v>
      </c>
      <c r="I5" s="461">
        <v>0.375</v>
      </c>
      <c r="J5" s="471">
        <v>2.5000000000000001E-3</v>
      </c>
      <c r="K5" s="472">
        <v>12.75</v>
      </c>
      <c r="L5" s="473">
        <v>2.5000000000000001E-4</v>
      </c>
      <c r="M5" s="474">
        <v>7.5000000000000002E-4</v>
      </c>
      <c r="N5" s="472">
        <v>0</v>
      </c>
      <c r="O5" s="475">
        <v>0</v>
      </c>
      <c r="P5" s="475">
        <v>4.7500000000000001E-2</v>
      </c>
      <c r="Q5" s="936"/>
      <c r="R5" s="936"/>
      <c r="S5" s="936"/>
      <c r="T5" s="936"/>
      <c r="U5" s="936"/>
    </row>
    <row r="6" spans="2:21">
      <c r="B6" s="10">
        <v>13003</v>
      </c>
      <c r="C6" s="29" t="s">
        <v>42</v>
      </c>
      <c r="D6" s="10">
        <v>15</v>
      </c>
      <c r="E6" s="461">
        <v>10.050000000000001</v>
      </c>
      <c r="F6" s="462">
        <v>0.495</v>
      </c>
      <c r="G6" s="462">
        <v>0.56999999999999995</v>
      </c>
      <c r="H6" s="462">
        <v>0.72</v>
      </c>
      <c r="I6" s="461">
        <v>16.5</v>
      </c>
      <c r="J6" s="471">
        <v>0</v>
      </c>
      <c r="K6" s="472">
        <v>5.7</v>
      </c>
      <c r="L6" s="473">
        <v>6.0000000000000001E-3</v>
      </c>
      <c r="M6" s="474">
        <v>2.2499999999999999E-2</v>
      </c>
      <c r="N6" s="472">
        <v>0.15</v>
      </c>
      <c r="O6" s="475">
        <v>0</v>
      </c>
      <c r="P6" s="475">
        <v>1.4999999999999999E-2</v>
      </c>
      <c r="Q6" s="936"/>
      <c r="R6" s="936"/>
      <c r="S6" s="936"/>
      <c r="T6" s="936"/>
      <c r="U6" s="936"/>
    </row>
    <row r="7" spans="2:21">
      <c r="B7" s="10">
        <v>12004</v>
      </c>
      <c r="C7" s="29" t="s">
        <v>1</v>
      </c>
      <c r="D7" s="10">
        <v>7</v>
      </c>
      <c r="E7" s="461">
        <v>10.57</v>
      </c>
      <c r="F7" s="462">
        <v>0.8610000000000001</v>
      </c>
      <c r="G7" s="462">
        <v>0.72100000000000009</v>
      </c>
      <c r="H7" s="462">
        <v>2.1000000000000001E-2</v>
      </c>
      <c r="I7" s="461">
        <v>3.57</v>
      </c>
      <c r="J7" s="471">
        <v>0.126</v>
      </c>
      <c r="K7" s="472">
        <v>10.5</v>
      </c>
      <c r="L7" s="473">
        <v>4.1999999999999997E-3</v>
      </c>
      <c r="M7" s="474">
        <v>3.0099999999999998E-2</v>
      </c>
      <c r="N7" s="472">
        <v>0</v>
      </c>
      <c r="O7" s="475">
        <v>0</v>
      </c>
      <c r="P7" s="475">
        <v>2.8000000000000004E-2</v>
      </c>
      <c r="Q7" s="936"/>
      <c r="R7" s="936"/>
      <c r="S7" s="936"/>
      <c r="T7" s="936"/>
      <c r="U7" s="936"/>
    </row>
    <row r="8" spans="2:21">
      <c r="B8" s="10">
        <v>17012</v>
      </c>
      <c r="C8" s="29" t="s">
        <v>0</v>
      </c>
      <c r="D8" s="10">
        <v>0.13</v>
      </c>
      <c r="E8" s="461">
        <v>0</v>
      </c>
      <c r="F8" s="462">
        <v>0</v>
      </c>
      <c r="G8" s="462">
        <v>0</v>
      </c>
      <c r="H8" s="462">
        <v>0</v>
      </c>
      <c r="I8" s="461">
        <v>2.8600000000000004E-2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0.12883</v>
      </c>
      <c r="Q8" s="936"/>
      <c r="R8" s="936"/>
      <c r="S8" s="936"/>
      <c r="T8" s="936"/>
      <c r="U8" s="936"/>
    </row>
    <row r="9" spans="2:21">
      <c r="B9" s="27">
        <v>17067</v>
      </c>
      <c r="C9" s="37" t="s">
        <v>86</v>
      </c>
      <c r="D9" s="27">
        <v>0.05</v>
      </c>
      <c r="E9" s="364">
        <v>0.182</v>
      </c>
      <c r="F9" s="471">
        <v>1.8000000000000002E-3</v>
      </c>
      <c r="G9" s="471">
        <v>1.7500000000000003E-3</v>
      </c>
      <c r="H9" s="471">
        <v>3.9800000000000002E-2</v>
      </c>
      <c r="I9" s="364">
        <v>0.6</v>
      </c>
      <c r="J9" s="471">
        <v>3.5499999999999998E-3</v>
      </c>
      <c r="K9" s="472">
        <v>5.0000000000000001E-4</v>
      </c>
      <c r="L9" s="473">
        <v>4.0000000000000003E-5</v>
      </c>
      <c r="M9" s="474">
        <v>7.0000000000000007E-5</v>
      </c>
      <c r="N9" s="472">
        <v>0</v>
      </c>
      <c r="O9" s="475">
        <v>0</v>
      </c>
      <c r="P9" s="475">
        <v>5.0000000000000009E-5</v>
      </c>
      <c r="Q9" s="936"/>
      <c r="R9" s="936"/>
      <c r="S9" s="936"/>
      <c r="T9" s="936"/>
      <c r="U9" s="936"/>
    </row>
    <row r="10" spans="2:21">
      <c r="B10" s="40">
        <v>12004</v>
      </c>
      <c r="C10" s="242" t="s">
        <v>1</v>
      </c>
      <c r="D10" s="40">
        <v>7</v>
      </c>
      <c r="E10" s="269">
        <v>10.57</v>
      </c>
      <c r="F10" s="268">
        <v>0.8610000000000001</v>
      </c>
      <c r="G10" s="268">
        <v>0.72100000000000009</v>
      </c>
      <c r="H10" s="268">
        <v>2.1000000000000001E-2</v>
      </c>
      <c r="I10" s="269">
        <v>3.57</v>
      </c>
      <c r="J10" s="268">
        <v>0.126</v>
      </c>
      <c r="K10" s="270">
        <v>10.5</v>
      </c>
      <c r="L10" s="271">
        <v>4.1999999999999997E-3</v>
      </c>
      <c r="M10" s="272">
        <v>3.0099999999999998E-2</v>
      </c>
      <c r="N10" s="270">
        <v>0</v>
      </c>
      <c r="O10" s="273">
        <v>0</v>
      </c>
      <c r="P10" s="273">
        <v>2.8000000000000004E-2</v>
      </c>
      <c r="Q10" s="937"/>
      <c r="R10" s="937"/>
      <c r="S10" s="937"/>
      <c r="T10" s="937"/>
      <c r="U10" s="937"/>
    </row>
    <row r="11" spans="2:21">
      <c r="C11" s="245" t="s">
        <v>2006</v>
      </c>
      <c r="D11" s="10">
        <v>141.68</v>
      </c>
      <c r="E11" s="248">
        <v>220.39699999999999</v>
      </c>
      <c r="F11" s="462">
        <v>3.4338000000000002</v>
      </c>
      <c r="G11" s="462">
        <v>4.2387499999999996</v>
      </c>
      <c r="H11" s="462">
        <v>42.226800000000004</v>
      </c>
      <c r="I11" s="461">
        <v>64.743600000000001</v>
      </c>
      <c r="J11" s="471">
        <v>0.95804999999999996</v>
      </c>
      <c r="K11" s="472">
        <v>41.450499999999998</v>
      </c>
      <c r="L11" s="473">
        <v>0.12469</v>
      </c>
      <c r="M11" s="474">
        <v>0.11352</v>
      </c>
      <c r="N11" s="472">
        <v>29.15</v>
      </c>
      <c r="O11" s="475">
        <v>2.2999999999999998</v>
      </c>
      <c r="P11" s="475">
        <v>0.24737999999999999</v>
      </c>
      <c r="Q11" s="24" t="s">
        <v>2013</v>
      </c>
      <c r="R11" s="24" t="s">
        <v>2013</v>
      </c>
      <c r="S11" s="24" t="s">
        <v>2013</v>
      </c>
      <c r="T11" s="24" t="s">
        <v>2013</v>
      </c>
      <c r="U11" s="24" t="s">
        <v>2013</v>
      </c>
    </row>
  </sheetData>
  <mergeCells count="1">
    <mergeCell ref="Q3:U10"/>
  </mergeCells>
  <phoneticPr fontId="1"/>
  <pageMargins left="0.7" right="0.7" top="0.75" bottom="0.75" header="0.3" footer="0.3"/>
  <pageSetup paperSize="9" scale="77" orientation="landscape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19" style="478" customWidth="1"/>
    <col min="4" max="16" width="11.125" style="478" customWidth="1"/>
    <col min="17" max="16384" width="9" style="478"/>
  </cols>
  <sheetData>
    <row r="1" spans="2:21">
      <c r="B1" s="196" t="s">
        <v>2018</v>
      </c>
    </row>
    <row r="2" spans="2:21" ht="27" customHeight="1">
      <c r="B2" s="19" t="s">
        <v>922</v>
      </c>
      <c r="C2" s="19" t="s">
        <v>923</v>
      </c>
      <c r="D2" s="20" t="s">
        <v>1990</v>
      </c>
      <c r="E2" s="20" t="s">
        <v>924</v>
      </c>
      <c r="F2" s="20" t="s">
        <v>1991</v>
      </c>
      <c r="G2" s="20" t="s">
        <v>1992</v>
      </c>
      <c r="H2" s="20" t="s">
        <v>1993</v>
      </c>
      <c r="I2" s="20" t="s">
        <v>925</v>
      </c>
      <c r="J2" s="20" t="s">
        <v>926</v>
      </c>
      <c r="K2" s="20" t="s">
        <v>927</v>
      </c>
      <c r="L2" s="20" t="s">
        <v>1994</v>
      </c>
      <c r="M2" s="20" t="s">
        <v>1995</v>
      </c>
      <c r="N2" s="20" t="s">
        <v>928</v>
      </c>
      <c r="O2" s="20" t="s">
        <v>1996</v>
      </c>
      <c r="P2" s="20" t="s">
        <v>1997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7148</v>
      </c>
      <c r="C3" s="29" t="s">
        <v>120</v>
      </c>
      <c r="D3" s="22">
        <v>200</v>
      </c>
      <c r="E3" s="487">
        <v>108</v>
      </c>
      <c r="F3" s="488">
        <v>0.4</v>
      </c>
      <c r="G3" s="488">
        <v>0.2</v>
      </c>
      <c r="H3" s="488">
        <v>29.2</v>
      </c>
      <c r="I3" s="487">
        <v>6</v>
      </c>
      <c r="J3" s="489">
        <v>0</v>
      </c>
      <c r="K3" s="490">
        <v>4</v>
      </c>
      <c r="L3" s="491">
        <v>0.04</v>
      </c>
      <c r="M3" s="492">
        <v>0.02</v>
      </c>
      <c r="N3" s="490">
        <v>8</v>
      </c>
      <c r="O3" s="493">
        <v>3</v>
      </c>
      <c r="P3" s="493">
        <v>0</v>
      </c>
      <c r="Q3" s="980"/>
      <c r="R3" s="980"/>
      <c r="S3" s="980"/>
      <c r="T3" s="980"/>
      <c r="U3" s="980"/>
    </row>
    <row r="4" spans="2:21">
      <c r="B4" s="195">
        <v>3003</v>
      </c>
      <c r="C4" s="29" t="s">
        <v>4</v>
      </c>
      <c r="D4" s="22">
        <v>20</v>
      </c>
      <c r="E4" s="487">
        <v>76.8</v>
      </c>
      <c r="F4" s="488">
        <v>0</v>
      </c>
      <c r="G4" s="488">
        <v>0</v>
      </c>
      <c r="H4" s="488">
        <v>19.84</v>
      </c>
      <c r="I4" s="487">
        <v>0.2</v>
      </c>
      <c r="J4" s="489">
        <v>0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0</v>
      </c>
      <c r="Q4" s="972"/>
      <c r="R4" s="972"/>
      <c r="S4" s="972"/>
      <c r="T4" s="972"/>
      <c r="U4" s="972"/>
    </row>
    <row r="5" spans="2:21">
      <c r="B5" s="195">
        <v>14017</v>
      </c>
      <c r="C5" s="29" t="s">
        <v>40</v>
      </c>
      <c r="D5" s="22">
        <v>3</v>
      </c>
      <c r="E5" s="487">
        <v>22.35</v>
      </c>
      <c r="F5" s="488">
        <v>1.7999999999999999E-2</v>
      </c>
      <c r="G5" s="488">
        <v>2.4300000000000002</v>
      </c>
      <c r="H5" s="488">
        <v>6.000000000000001E-3</v>
      </c>
      <c r="I5" s="487">
        <v>0.45</v>
      </c>
      <c r="J5" s="489">
        <v>3.0000000000000005E-3</v>
      </c>
      <c r="K5" s="490">
        <v>15.3</v>
      </c>
      <c r="L5" s="491">
        <v>2.9999999999999997E-4</v>
      </c>
      <c r="M5" s="492">
        <v>8.9999999999999998E-4</v>
      </c>
      <c r="N5" s="490">
        <v>0</v>
      </c>
      <c r="O5" s="493">
        <v>0</v>
      </c>
      <c r="P5" s="493">
        <v>5.6999999999999995E-2</v>
      </c>
      <c r="Q5" s="973"/>
      <c r="R5" s="973"/>
      <c r="S5" s="973"/>
      <c r="T5" s="973"/>
      <c r="U5" s="973"/>
    </row>
    <row r="6" spans="2:21">
      <c r="B6" s="244"/>
      <c r="C6" s="245" t="s">
        <v>2006</v>
      </c>
      <c r="D6" s="23">
        <v>223</v>
      </c>
      <c r="E6" s="494">
        <v>207.15</v>
      </c>
      <c r="F6" s="495">
        <v>0.41800000000000004</v>
      </c>
      <c r="G6" s="495">
        <v>2.6300000000000003</v>
      </c>
      <c r="H6" s="495">
        <v>49.045999999999999</v>
      </c>
      <c r="I6" s="494">
        <v>6.65</v>
      </c>
      <c r="J6" s="495">
        <v>3.0000000000000005E-3</v>
      </c>
      <c r="K6" s="496">
        <v>19.3</v>
      </c>
      <c r="L6" s="497">
        <v>4.0300000000000002E-2</v>
      </c>
      <c r="M6" s="498">
        <v>2.0900000000000002E-2</v>
      </c>
      <c r="N6" s="496">
        <v>8</v>
      </c>
      <c r="O6" s="499">
        <v>3</v>
      </c>
      <c r="P6" s="499">
        <v>5.6999999999999995E-2</v>
      </c>
      <c r="Q6" s="24" t="s">
        <v>2013</v>
      </c>
      <c r="R6" s="24" t="s">
        <v>2013</v>
      </c>
      <c r="S6" s="24" t="s">
        <v>2013</v>
      </c>
      <c r="T6" s="24" t="s">
        <v>2013</v>
      </c>
      <c r="U6" s="24" t="s">
        <v>2013</v>
      </c>
    </row>
  </sheetData>
  <mergeCells count="1">
    <mergeCell ref="Q3:U5"/>
  </mergeCells>
  <phoneticPr fontId="1"/>
  <pageMargins left="0.7" right="0.7" top="0.75" bottom="0.75" header="0.3" footer="0.3"/>
  <pageSetup paperSize="9" scale="64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"/>
  <sheetViews>
    <sheetView zoomScaleNormal="100" workbookViewId="0"/>
  </sheetViews>
  <sheetFormatPr defaultColWidth="8.875" defaultRowHeight="13.5"/>
  <cols>
    <col min="1" max="1" width="3.875" style="478" customWidth="1"/>
    <col min="2" max="2" width="12.5" style="89" customWidth="1"/>
    <col min="3" max="3" width="15.25" style="89" bestFit="1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914</v>
      </c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89">
        <v>17021</v>
      </c>
      <c r="C3" s="89" t="s">
        <v>174</v>
      </c>
      <c r="D3" s="92">
        <v>150</v>
      </c>
      <c r="E3" s="92">
        <v>3</v>
      </c>
      <c r="F3" s="91">
        <v>0.45</v>
      </c>
      <c r="G3" s="91">
        <v>0</v>
      </c>
      <c r="H3" s="91">
        <v>0.45</v>
      </c>
      <c r="I3" s="92">
        <v>4.5</v>
      </c>
      <c r="J3" s="91">
        <v>0</v>
      </c>
      <c r="K3" s="92">
        <v>0</v>
      </c>
      <c r="L3" s="93">
        <v>1.4999999999999999E-2</v>
      </c>
      <c r="M3" s="93">
        <v>1.4999999999999999E-2</v>
      </c>
      <c r="N3" s="92">
        <v>0</v>
      </c>
      <c r="O3" s="91">
        <v>0</v>
      </c>
      <c r="P3" s="91">
        <v>0.15</v>
      </c>
      <c r="Q3" s="948"/>
      <c r="R3" s="948"/>
      <c r="S3" s="948"/>
      <c r="T3" s="948"/>
      <c r="U3" s="948"/>
    </row>
    <row r="4" spans="1:21">
      <c r="B4" s="89">
        <v>17012</v>
      </c>
      <c r="C4" s="89" t="s">
        <v>0</v>
      </c>
      <c r="D4" s="91">
        <v>0.6</v>
      </c>
      <c r="E4" s="92">
        <v>0</v>
      </c>
      <c r="F4" s="91">
        <v>0</v>
      </c>
      <c r="G4" s="91">
        <v>0</v>
      </c>
      <c r="H4" s="91">
        <v>0</v>
      </c>
      <c r="I4" s="92">
        <v>0.13200000000000001</v>
      </c>
      <c r="J4" s="91">
        <v>0</v>
      </c>
      <c r="K4" s="92">
        <v>0</v>
      </c>
      <c r="L4" s="93">
        <v>0</v>
      </c>
      <c r="M4" s="93">
        <v>0</v>
      </c>
      <c r="N4" s="92">
        <v>0</v>
      </c>
      <c r="O4" s="91">
        <v>0</v>
      </c>
      <c r="P4" s="91">
        <v>0.59459999999999991</v>
      </c>
      <c r="Q4" s="945"/>
      <c r="R4" s="945"/>
      <c r="S4" s="945"/>
      <c r="T4" s="945"/>
      <c r="U4" s="945"/>
    </row>
    <row r="5" spans="1:21">
      <c r="B5" s="89">
        <v>16001</v>
      </c>
      <c r="C5" s="89" t="s">
        <v>78</v>
      </c>
      <c r="D5" s="91">
        <v>1.25</v>
      </c>
      <c r="E5" s="92">
        <v>1.3625</v>
      </c>
      <c r="F5" s="91">
        <v>5.0000000000000001E-3</v>
      </c>
      <c r="G5" s="91">
        <v>0</v>
      </c>
      <c r="H5" s="91">
        <v>6.1249999999999999E-2</v>
      </c>
      <c r="I5" s="92">
        <v>3.7499999999999999E-2</v>
      </c>
      <c r="J5" s="91">
        <v>0</v>
      </c>
      <c r="K5" s="92">
        <v>0</v>
      </c>
      <c r="L5" s="93">
        <v>0</v>
      </c>
      <c r="M5" s="93">
        <v>0</v>
      </c>
      <c r="N5" s="92">
        <v>0</v>
      </c>
      <c r="O5" s="91">
        <v>0</v>
      </c>
      <c r="P5" s="91">
        <v>0</v>
      </c>
      <c r="Q5" s="945"/>
      <c r="R5" s="945"/>
      <c r="S5" s="945"/>
      <c r="T5" s="945"/>
      <c r="U5" s="945"/>
    </row>
    <row r="6" spans="1:21">
      <c r="B6" s="89">
        <v>17008</v>
      </c>
      <c r="C6" s="89" t="s">
        <v>170</v>
      </c>
      <c r="D6" s="91">
        <v>1.25</v>
      </c>
      <c r="E6" s="92">
        <v>0.67500000000000004</v>
      </c>
      <c r="F6" s="91">
        <v>7.1249999999999994E-2</v>
      </c>
      <c r="G6" s="91">
        <v>0</v>
      </c>
      <c r="H6" s="91">
        <v>9.7500000000000003E-2</v>
      </c>
      <c r="I6" s="92">
        <v>0.3</v>
      </c>
      <c r="J6" s="91">
        <v>1.375E-2</v>
      </c>
      <c r="K6" s="92">
        <v>0</v>
      </c>
      <c r="L6" s="93">
        <v>6.2500000000000001E-4</v>
      </c>
      <c r="M6" s="93">
        <v>1.3750000000000001E-3</v>
      </c>
      <c r="N6" s="92">
        <v>0</v>
      </c>
      <c r="O6" s="91">
        <v>0</v>
      </c>
      <c r="P6" s="91">
        <v>0.2</v>
      </c>
      <c r="Q6" s="945"/>
      <c r="R6" s="945"/>
      <c r="S6" s="945"/>
      <c r="T6" s="945"/>
      <c r="U6" s="945"/>
    </row>
    <row r="7" spans="1:21">
      <c r="B7" s="89">
        <v>2034</v>
      </c>
      <c r="C7" s="89" t="s">
        <v>3</v>
      </c>
      <c r="D7" s="91">
        <v>1</v>
      </c>
      <c r="E7" s="92">
        <v>3.3</v>
      </c>
      <c r="F7" s="91">
        <v>1E-3</v>
      </c>
      <c r="G7" s="91">
        <v>1E-3</v>
      </c>
      <c r="H7" s="91">
        <v>0.81599999999999995</v>
      </c>
      <c r="I7" s="92">
        <v>0.1</v>
      </c>
      <c r="J7" s="91">
        <v>6.0000000000000001E-3</v>
      </c>
      <c r="K7" s="92">
        <v>0</v>
      </c>
      <c r="L7" s="93">
        <v>0</v>
      </c>
      <c r="M7" s="93">
        <v>0</v>
      </c>
      <c r="N7" s="92">
        <v>0</v>
      </c>
      <c r="O7" s="91">
        <v>0</v>
      </c>
      <c r="P7" s="91">
        <v>0</v>
      </c>
      <c r="Q7" s="945"/>
      <c r="R7" s="945"/>
      <c r="S7" s="945"/>
      <c r="T7" s="945"/>
      <c r="U7" s="945"/>
    </row>
    <row r="8" spans="1:21">
      <c r="B8" s="89">
        <v>12004</v>
      </c>
      <c r="C8" s="89" t="s">
        <v>1</v>
      </c>
      <c r="D8" s="92">
        <v>15</v>
      </c>
      <c r="E8" s="92">
        <v>22.65</v>
      </c>
      <c r="F8" s="91">
        <v>1.845</v>
      </c>
      <c r="G8" s="91">
        <v>1.5449999999999999</v>
      </c>
      <c r="H8" s="91">
        <v>4.4999999999999998E-2</v>
      </c>
      <c r="I8" s="92">
        <v>7.65</v>
      </c>
      <c r="J8" s="91">
        <v>0.27</v>
      </c>
      <c r="K8" s="92">
        <v>22.5</v>
      </c>
      <c r="L8" s="93">
        <v>8.9999999999999993E-3</v>
      </c>
      <c r="M8" s="93">
        <v>6.4500000000000002E-2</v>
      </c>
      <c r="N8" s="92">
        <v>0</v>
      </c>
      <c r="O8" s="91">
        <v>0</v>
      </c>
      <c r="P8" s="91">
        <v>0.06</v>
      </c>
      <c r="Q8" s="945"/>
      <c r="R8" s="945"/>
      <c r="S8" s="945"/>
      <c r="T8" s="945"/>
      <c r="U8" s="945"/>
    </row>
    <row r="9" spans="1:21">
      <c r="B9" s="97">
        <v>6278</v>
      </c>
      <c r="C9" s="97" t="s">
        <v>181</v>
      </c>
      <c r="D9" s="94">
        <v>1</v>
      </c>
      <c r="E9" s="95">
        <v>0.13</v>
      </c>
      <c r="F9" s="94">
        <v>9.0000000000000011E-3</v>
      </c>
      <c r="G9" s="94">
        <v>1E-3</v>
      </c>
      <c r="H9" s="94">
        <v>2.8999999999999998E-2</v>
      </c>
      <c r="I9" s="95">
        <v>0.47</v>
      </c>
      <c r="J9" s="94">
        <v>9.0000000000000011E-3</v>
      </c>
      <c r="K9" s="95">
        <v>2.7</v>
      </c>
      <c r="L9" s="96">
        <v>4.0000000000000002E-4</v>
      </c>
      <c r="M9" s="96">
        <v>1.4000000000000002E-3</v>
      </c>
      <c r="N9" s="95">
        <v>0.13</v>
      </c>
      <c r="O9" s="94">
        <v>0</v>
      </c>
      <c r="P9" s="94">
        <v>0</v>
      </c>
      <c r="Q9" s="946"/>
      <c r="R9" s="946"/>
      <c r="S9" s="946"/>
      <c r="T9" s="946"/>
      <c r="U9" s="946"/>
    </row>
    <row r="10" spans="1:21">
      <c r="C10" s="89" t="s">
        <v>1936</v>
      </c>
      <c r="D10" s="91">
        <v>170.1</v>
      </c>
      <c r="E10" s="92">
        <v>31.117499999999996</v>
      </c>
      <c r="F10" s="91">
        <v>2.3812500000000001</v>
      </c>
      <c r="G10" s="91">
        <v>1.5469999999999997</v>
      </c>
      <c r="H10" s="91">
        <v>1.4987499999999998</v>
      </c>
      <c r="I10" s="92">
        <v>13.189500000000001</v>
      </c>
      <c r="J10" s="91">
        <v>0.29875000000000002</v>
      </c>
      <c r="K10" s="92">
        <v>25.2</v>
      </c>
      <c r="L10" s="93">
        <v>2.5025000000000002E-2</v>
      </c>
      <c r="M10" s="93">
        <v>8.2275000000000001E-2</v>
      </c>
      <c r="N10" s="92">
        <v>0.13</v>
      </c>
      <c r="O10" s="91">
        <v>0</v>
      </c>
      <c r="P10" s="91">
        <v>1.0045999999999999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</row>
  </sheetData>
  <mergeCells count="1">
    <mergeCell ref="Q3:U9"/>
  </mergeCells>
  <phoneticPr fontId="1"/>
  <pageMargins left="0.7" right="0.7" top="0.75" bottom="0.75" header="0.3" footer="0.3"/>
  <pageSetup paperSize="9" scale="83" orientation="landscape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4.5" style="89" customWidth="1"/>
    <col min="4" max="16" width="11.125" style="89" customWidth="1"/>
    <col min="17" max="21" width="9" style="89" customWidth="1"/>
    <col min="22" max="16384" width="8.875" style="89"/>
  </cols>
  <sheetData>
    <row r="1" spans="1:21">
      <c r="A1" s="89"/>
      <c r="B1" s="203" t="s">
        <v>2019</v>
      </c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1:21" s="478" customFormat="1" ht="27" customHeight="1">
      <c r="B2" s="19" t="s">
        <v>922</v>
      </c>
      <c r="C2" s="19" t="s">
        <v>923</v>
      </c>
      <c r="D2" s="20" t="s">
        <v>1990</v>
      </c>
      <c r="E2" s="20" t="s">
        <v>924</v>
      </c>
      <c r="F2" s="20" t="s">
        <v>1991</v>
      </c>
      <c r="G2" s="20" t="s">
        <v>1992</v>
      </c>
      <c r="H2" s="20" t="s">
        <v>1993</v>
      </c>
      <c r="I2" s="20" t="s">
        <v>925</v>
      </c>
      <c r="J2" s="20" t="s">
        <v>926</v>
      </c>
      <c r="K2" s="20" t="s">
        <v>927</v>
      </c>
      <c r="L2" s="20" t="s">
        <v>1994</v>
      </c>
      <c r="M2" s="20" t="s">
        <v>1995</v>
      </c>
      <c r="N2" s="20" t="s">
        <v>928</v>
      </c>
      <c r="O2" s="20" t="s">
        <v>1996</v>
      </c>
      <c r="P2" s="20" t="s">
        <v>1997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A3" s="89"/>
      <c r="B3" s="89">
        <v>7062</v>
      </c>
      <c r="C3" s="89" t="s">
        <v>2021</v>
      </c>
      <c r="D3" s="89">
        <v>100</v>
      </c>
      <c r="E3" s="92">
        <v>38</v>
      </c>
      <c r="F3" s="91">
        <v>0.9</v>
      </c>
      <c r="G3" s="91">
        <v>0.1</v>
      </c>
      <c r="H3" s="91">
        <v>9.6</v>
      </c>
      <c r="I3" s="92">
        <v>15</v>
      </c>
      <c r="J3" s="91">
        <v>0</v>
      </c>
      <c r="K3" s="92">
        <v>0</v>
      </c>
      <c r="L3" s="93">
        <v>7.0000000000000007E-2</v>
      </c>
      <c r="M3" s="93">
        <v>0.03</v>
      </c>
      <c r="N3" s="92">
        <v>36</v>
      </c>
      <c r="O3" s="91">
        <v>0.6</v>
      </c>
      <c r="P3" s="91">
        <v>0</v>
      </c>
      <c r="Q3" s="948"/>
      <c r="R3" s="948"/>
      <c r="S3" s="948"/>
      <c r="T3" s="948"/>
      <c r="U3" s="948"/>
    </row>
    <row r="4" spans="1:21">
      <c r="A4" s="89"/>
      <c r="B4" s="89">
        <v>7102</v>
      </c>
      <c r="C4" s="89" t="s">
        <v>144</v>
      </c>
      <c r="D4" s="89">
        <v>20</v>
      </c>
      <c r="E4" s="92">
        <v>16.8</v>
      </c>
      <c r="F4" s="91">
        <v>0.08</v>
      </c>
      <c r="G4" s="91">
        <v>0.02</v>
      </c>
      <c r="H4" s="91">
        <v>4.0599999999999996</v>
      </c>
      <c r="I4" s="92">
        <v>1.4</v>
      </c>
      <c r="J4" s="91">
        <v>0.06</v>
      </c>
      <c r="K4" s="92">
        <v>0.2</v>
      </c>
      <c r="L4" s="93">
        <v>1.4000000000000002E-2</v>
      </c>
      <c r="M4" s="93">
        <v>2E-3</v>
      </c>
      <c r="N4" s="92">
        <v>1.4</v>
      </c>
      <c r="O4" s="91">
        <v>6.25E-2</v>
      </c>
      <c r="P4" s="91">
        <v>0</v>
      </c>
      <c r="Q4" s="945"/>
      <c r="R4" s="945"/>
      <c r="S4" s="945"/>
      <c r="T4" s="945"/>
      <c r="U4" s="945"/>
    </row>
    <row r="5" spans="1:21">
      <c r="A5" s="89"/>
      <c r="B5" s="89">
        <v>7148</v>
      </c>
      <c r="C5" s="89" t="s">
        <v>120</v>
      </c>
      <c r="D5" s="89">
        <v>25</v>
      </c>
      <c r="E5" s="92">
        <v>13.5</v>
      </c>
      <c r="F5" s="91">
        <v>0.05</v>
      </c>
      <c r="G5" s="91">
        <v>2.5000000000000001E-2</v>
      </c>
      <c r="H5" s="91">
        <v>3.65</v>
      </c>
      <c r="I5" s="92">
        <v>0.75</v>
      </c>
      <c r="J5" s="91">
        <v>0</v>
      </c>
      <c r="K5" s="92">
        <v>0.5</v>
      </c>
      <c r="L5" s="93">
        <v>5.0000000000000001E-3</v>
      </c>
      <c r="M5" s="93">
        <v>2.5000000000000001E-3</v>
      </c>
      <c r="N5" s="92">
        <v>1</v>
      </c>
      <c r="O5" s="91">
        <v>0.375</v>
      </c>
      <c r="P5" s="91">
        <v>0</v>
      </c>
      <c r="Q5" s="945"/>
      <c r="R5" s="945"/>
      <c r="S5" s="945"/>
      <c r="T5" s="945"/>
      <c r="U5" s="945"/>
    </row>
    <row r="6" spans="1:21">
      <c r="A6" s="89"/>
      <c r="B6" s="89">
        <v>7107</v>
      </c>
      <c r="C6" s="89" t="s">
        <v>2020</v>
      </c>
      <c r="D6" s="89">
        <v>25</v>
      </c>
      <c r="E6" s="92">
        <v>21.5</v>
      </c>
      <c r="F6" s="91">
        <v>0.27500000000000002</v>
      </c>
      <c r="G6" s="91">
        <v>0.05</v>
      </c>
      <c r="H6" s="91">
        <v>5.625</v>
      </c>
      <c r="I6" s="92">
        <v>1.5</v>
      </c>
      <c r="J6" s="91">
        <v>7.4999999999999997E-2</v>
      </c>
      <c r="K6" s="92">
        <v>1.25</v>
      </c>
      <c r="L6" s="93">
        <v>1.2500000000000001E-2</v>
      </c>
      <c r="M6" s="93">
        <v>0.01</v>
      </c>
      <c r="N6" s="92">
        <v>4</v>
      </c>
      <c r="O6" s="91">
        <v>0.27500000000000002</v>
      </c>
      <c r="P6" s="91">
        <v>0</v>
      </c>
      <c r="Q6" s="945"/>
      <c r="R6" s="945"/>
      <c r="S6" s="945"/>
      <c r="T6" s="945"/>
      <c r="U6" s="945"/>
    </row>
    <row r="7" spans="1:21">
      <c r="A7" s="89"/>
      <c r="B7" s="89">
        <v>7012</v>
      </c>
      <c r="C7" s="89" t="s">
        <v>112</v>
      </c>
      <c r="D7" s="89">
        <v>15</v>
      </c>
      <c r="E7" s="92">
        <v>5.0999999999999996</v>
      </c>
      <c r="F7" s="91">
        <v>0.13500000000000001</v>
      </c>
      <c r="G7" s="91">
        <v>1.4999999999999999E-2</v>
      </c>
      <c r="H7" s="91">
        <v>1.2749999999999999</v>
      </c>
      <c r="I7" s="92">
        <v>2.5499999999999998</v>
      </c>
      <c r="J7" s="91">
        <v>4.4999999999999998E-2</v>
      </c>
      <c r="K7" s="92">
        <v>0.15</v>
      </c>
      <c r="L7" s="93">
        <v>4.4999999999999997E-3</v>
      </c>
      <c r="M7" s="93">
        <v>3.0000000000000001E-3</v>
      </c>
      <c r="N7" s="92">
        <v>9.3000000000000007</v>
      </c>
      <c r="O7" s="91">
        <v>0.21</v>
      </c>
      <c r="P7" s="91">
        <v>0</v>
      </c>
      <c r="Q7" s="945"/>
      <c r="R7" s="945"/>
      <c r="S7" s="945"/>
      <c r="T7" s="945"/>
      <c r="U7" s="945"/>
    </row>
    <row r="8" spans="1:21">
      <c r="A8" s="89"/>
      <c r="B8" s="89">
        <v>3003</v>
      </c>
      <c r="C8" s="89" t="s">
        <v>4</v>
      </c>
      <c r="D8" s="89">
        <v>5</v>
      </c>
      <c r="E8" s="92">
        <v>19.2</v>
      </c>
      <c r="F8" s="91">
        <v>0</v>
      </c>
      <c r="G8" s="91">
        <v>0</v>
      </c>
      <c r="H8" s="91">
        <v>4.96</v>
      </c>
      <c r="I8" s="92">
        <v>0.05</v>
      </c>
      <c r="J8" s="91">
        <v>0</v>
      </c>
      <c r="K8" s="92">
        <v>0</v>
      </c>
      <c r="L8" s="93">
        <v>0</v>
      </c>
      <c r="M8" s="93">
        <v>0</v>
      </c>
      <c r="N8" s="92">
        <v>0</v>
      </c>
      <c r="O8" s="91">
        <v>0</v>
      </c>
      <c r="P8" s="91">
        <v>0</v>
      </c>
      <c r="Q8" s="945"/>
      <c r="R8" s="945"/>
      <c r="S8" s="945"/>
      <c r="T8" s="945"/>
      <c r="U8" s="945"/>
    </row>
    <row r="9" spans="1:21">
      <c r="A9" s="89"/>
      <c r="B9" s="97">
        <v>16020</v>
      </c>
      <c r="C9" s="97" t="s">
        <v>143</v>
      </c>
      <c r="D9" s="97">
        <v>4</v>
      </c>
      <c r="E9" s="95">
        <v>9.6</v>
      </c>
      <c r="F9" s="94">
        <v>0</v>
      </c>
      <c r="G9" s="94">
        <v>0</v>
      </c>
      <c r="H9" s="94">
        <v>4.0000000000000001E-3</v>
      </c>
      <c r="I9" s="95">
        <v>0</v>
      </c>
      <c r="J9" s="94">
        <v>0</v>
      </c>
      <c r="K9" s="95">
        <v>0</v>
      </c>
      <c r="L9" s="96">
        <v>0</v>
      </c>
      <c r="M9" s="96">
        <v>0</v>
      </c>
      <c r="N9" s="95">
        <v>0</v>
      </c>
      <c r="O9" s="94">
        <v>0</v>
      </c>
      <c r="P9" s="94">
        <v>0</v>
      </c>
      <c r="Q9" s="946"/>
      <c r="R9" s="946"/>
      <c r="S9" s="946"/>
      <c r="T9" s="946"/>
      <c r="U9" s="946"/>
    </row>
    <row r="10" spans="1:21">
      <c r="A10" s="89"/>
      <c r="C10" s="245" t="s">
        <v>2006</v>
      </c>
      <c r="D10" s="89">
        <v>194</v>
      </c>
      <c r="E10" s="92">
        <v>123.69999999999999</v>
      </c>
      <c r="F10" s="91">
        <v>1.4400000000000002</v>
      </c>
      <c r="G10" s="91">
        <v>0.21000000000000002</v>
      </c>
      <c r="H10" s="91">
        <v>29.173999999999999</v>
      </c>
      <c r="I10" s="92">
        <v>21.25</v>
      </c>
      <c r="J10" s="91">
        <v>0.18</v>
      </c>
      <c r="K10" s="92">
        <v>2.1</v>
      </c>
      <c r="L10" s="93">
        <v>0.10600000000000001</v>
      </c>
      <c r="M10" s="93">
        <v>4.7500000000000007E-2</v>
      </c>
      <c r="N10" s="92">
        <v>51.7</v>
      </c>
      <c r="O10" s="91">
        <v>2.1225000000000001</v>
      </c>
      <c r="P10" s="91">
        <v>0</v>
      </c>
      <c r="Q10" s="89">
        <v>0</v>
      </c>
      <c r="R10" s="89">
        <v>0</v>
      </c>
      <c r="S10" s="89">
        <v>0</v>
      </c>
      <c r="T10" s="89">
        <v>0</v>
      </c>
      <c r="U10" s="89">
        <v>2</v>
      </c>
    </row>
  </sheetData>
  <mergeCells count="1">
    <mergeCell ref="Q3:U9"/>
  </mergeCells>
  <phoneticPr fontId="1"/>
  <pageMargins left="0.7" right="0.7" top="0.75" bottom="0.75" header="0.3" footer="0.3"/>
  <pageSetup paperSize="9" scale="78" orientation="landscape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3.25" style="87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1:21" s="89" customFormat="1">
      <c r="A1" s="478"/>
      <c r="B1" s="203" t="s">
        <v>1788</v>
      </c>
      <c r="C1" s="415"/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1:21" s="478" customFormat="1" ht="27" customHeight="1">
      <c r="B2" s="19" t="s">
        <v>922</v>
      </c>
      <c r="C2" s="442" t="s">
        <v>923</v>
      </c>
      <c r="D2" s="20" t="s">
        <v>1217</v>
      </c>
      <c r="E2" s="20" t="s">
        <v>924</v>
      </c>
      <c r="F2" s="20" t="s">
        <v>1216</v>
      </c>
      <c r="G2" s="20" t="s">
        <v>1215</v>
      </c>
      <c r="H2" s="20" t="s">
        <v>1214</v>
      </c>
      <c r="I2" s="20" t="s">
        <v>925</v>
      </c>
      <c r="J2" s="20" t="s">
        <v>926</v>
      </c>
      <c r="K2" s="20" t="s">
        <v>927</v>
      </c>
      <c r="L2" s="20" t="s">
        <v>1213</v>
      </c>
      <c r="M2" s="20" t="s">
        <v>1212</v>
      </c>
      <c r="N2" s="20" t="s">
        <v>928</v>
      </c>
      <c r="O2" s="20" t="s">
        <v>1211</v>
      </c>
      <c r="P2" s="20" t="s">
        <v>1210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506" customFormat="1">
      <c r="B3" s="769">
        <v>7156</v>
      </c>
      <c r="C3" s="87" t="s">
        <v>93</v>
      </c>
      <c r="D3" s="769">
        <v>100</v>
      </c>
      <c r="E3" s="769">
        <v>26</v>
      </c>
      <c r="F3" s="769">
        <v>0.4</v>
      </c>
      <c r="G3" s="769">
        <v>0.2</v>
      </c>
      <c r="H3" s="769">
        <v>8.6</v>
      </c>
      <c r="I3" s="769">
        <v>7</v>
      </c>
      <c r="J3" s="769">
        <v>0.1</v>
      </c>
      <c r="K3" s="769">
        <v>1</v>
      </c>
      <c r="L3" s="769">
        <v>0.04</v>
      </c>
      <c r="M3" s="769">
        <v>0.02</v>
      </c>
      <c r="N3" s="769">
        <v>50</v>
      </c>
      <c r="O3" s="769">
        <v>0</v>
      </c>
      <c r="P3" s="769">
        <v>0</v>
      </c>
      <c r="Q3" s="1006"/>
      <c r="R3" s="1006"/>
      <c r="S3" s="1006"/>
      <c r="T3" s="1006"/>
      <c r="U3" s="1006"/>
    </row>
    <row r="4" spans="1:21" s="506" customFormat="1">
      <c r="B4" s="769">
        <v>3005</v>
      </c>
      <c r="C4" s="87" t="s">
        <v>85</v>
      </c>
      <c r="D4" s="769">
        <v>150</v>
      </c>
      <c r="E4" s="769">
        <v>580</v>
      </c>
      <c r="F4" s="769">
        <v>0</v>
      </c>
      <c r="G4" s="769">
        <v>0</v>
      </c>
      <c r="H4" s="769">
        <v>150</v>
      </c>
      <c r="I4" s="769">
        <v>0</v>
      </c>
      <c r="J4" s="769">
        <v>0</v>
      </c>
      <c r="K4" s="769">
        <v>0</v>
      </c>
      <c r="L4" s="769">
        <v>0</v>
      </c>
      <c r="M4" s="769">
        <v>0</v>
      </c>
      <c r="N4" s="769">
        <v>0</v>
      </c>
      <c r="O4" s="769">
        <v>0</v>
      </c>
      <c r="P4" s="769">
        <v>0</v>
      </c>
      <c r="Q4" s="1007"/>
      <c r="R4" s="1007"/>
      <c r="S4" s="1007"/>
      <c r="T4" s="1007"/>
      <c r="U4" s="1007"/>
    </row>
    <row r="5" spans="1:21" s="506" customFormat="1">
      <c r="B5" s="770">
        <v>7142</v>
      </c>
      <c r="C5" s="84" t="s">
        <v>2022</v>
      </c>
      <c r="D5" s="770">
        <v>30</v>
      </c>
      <c r="E5" s="770">
        <v>18</v>
      </c>
      <c r="F5" s="770">
        <v>0.4</v>
      </c>
      <c r="G5" s="770">
        <v>1.5</v>
      </c>
      <c r="H5" s="770">
        <v>4.3</v>
      </c>
      <c r="I5" s="770">
        <v>12</v>
      </c>
      <c r="J5" s="770">
        <v>0.1</v>
      </c>
      <c r="K5" s="770">
        <v>12</v>
      </c>
      <c r="L5" s="770">
        <v>0.02</v>
      </c>
      <c r="M5" s="770">
        <v>0.03</v>
      </c>
      <c r="N5" s="770">
        <v>45</v>
      </c>
      <c r="O5" s="770">
        <v>1.2</v>
      </c>
      <c r="P5" s="770">
        <v>0</v>
      </c>
      <c r="Q5" s="1008"/>
      <c r="R5" s="1008"/>
      <c r="S5" s="1008"/>
      <c r="T5" s="1008"/>
      <c r="U5" s="1008"/>
    </row>
    <row r="6" spans="1:21" s="506" customFormat="1">
      <c r="C6" s="87" t="s">
        <v>64</v>
      </c>
      <c r="D6" s="769">
        <f t="shared" ref="D6:P6" si="0">D3+D4+D5</f>
        <v>280</v>
      </c>
      <c r="E6" s="769">
        <f t="shared" si="0"/>
        <v>624</v>
      </c>
      <c r="F6" s="769">
        <f t="shared" si="0"/>
        <v>0.8</v>
      </c>
      <c r="G6" s="769">
        <f t="shared" si="0"/>
        <v>1.7</v>
      </c>
      <c r="H6" s="769">
        <f t="shared" si="0"/>
        <v>162.9</v>
      </c>
      <c r="I6" s="769">
        <f t="shared" si="0"/>
        <v>19</v>
      </c>
      <c r="J6" s="769">
        <f t="shared" si="0"/>
        <v>0.2</v>
      </c>
      <c r="K6" s="769">
        <f t="shared" si="0"/>
        <v>13</v>
      </c>
      <c r="L6" s="769">
        <f t="shared" si="0"/>
        <v>0.06</v>
      </c>
      <c r="M6" s="769">
        <f t="shared" si="0"/>
        <v>0.05</v>
      </c>
      <c r="N6" s="769">
        <f t="shared" si="0"/>
        <v>95</v>
      </c>
      <c r="O6" s="769">
        <f t="shared" si="0"/>
        <v>1.2</v>
      </c>
      <c r="P6" s="769">
        <f t="shared" si="0"/>
        <v>0</v>
      </c>
      <c r="Q6" s="24" t="s">
        <v>2013</v>
      </c>
      <c r="R6" s="24" t="s">
        <v>2013</v>
      </c>
      <c r="S6" s="24" t="s">
        <v>2013</v>
      </c>
      <c r="T6" s="24" t="s">
        <v>2013</v>
      </c>
      <c r="U6" s="24" t="s">
        <v>2013</v>
      </c>
    </row>
  </sheetData>
  <mergeCells count="1">
    <mergeCell ref="Q3:U5"/>
  </mergeCells>
  <phoneticPr fontId="1"/>
  <pageMargins left="0.7" right="0.7" top="0.75" bottom="0.75" header="0.3" footer="0.3"/>
  <pageSetup paperSize="9" scale="61" orientation="landscape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9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9.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1456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12010</v>
      </c>
      <c r="C3" s="240" t="s">
        <v>1407</v>
      </c>
      <c r="D3" s="240">
        <v>51</v>
      </c>
      <c r="E3" s="240">
        <v>197</v>
      </c>
      <c r="F3" s="240">
        <v>8.4</v>
      </c>
      <c r="G3" s="240">
        <v>17.100000000000001</v>
      </c>
      <c r="H3" s="240">
        <v>0.1</v>
      </c>
      <c r="I3" s="240">
        <v>77</v>
      </c>
      <c r="J3" s="240">
        <v>3.1</v>
      </c>
      <c r="K3" s="240">
        <v>245</v>
      </c>
      <c r="L3" s="240">
        <v>0.11</v>
      </c>
      <c r="M3" s="240">
        <v>0.27</v>
      </c>
      <c r="N3" s="240">
        <v>0</v>
      </c>
      <c r="O3" s="240">
        <v>0</v>
      </c>
      <c r="P3" s="240">
        <v>0.1</v>
      </c>
      <c r="Q3" s="935"/>
      <c r="R3" s="935"/>
      <c r="S3" s="935"/>
      <c r="T3" s="935"/>
      <c r="U3" s="935"/>
    </row>
    <row r="4" spans="2:21">
      <c r="B4" s="240">
        <v>3003</v>
      </c>
      <c r="C4" s="240" t="s">
        <v>863</v>
      </c>
      <c r="D4" s="240">
        <v>120</v>
      </c>
      <c r="E4" s="240">
        <v>461</v>
      </c>
      <c r="F4" s="240">
        <v>0</v>
      </c>
      <c r="G4" s="240">
        <v>0</v>
      </c>
      <c r="H4" s="240">
        <v>119</v>
      </c>
      <c r="I4" s="240">
        <v>1</v>
      </c>
      <c r="J4" s="240" t="s">
        <v>862</v>
      </c>
      <c r="K4" s="240">
        <v>0</v>
      </c>
      <c r="L4" s="240">
        <v>0</v>
      </c>
      <c r="M4" s="240">
        <v>0</v>
      </c>
      <c r="N4" s="240">
        <v>0</v>
      </c>
      <c r="O4" s="240">
        <v>0</v>
      </c>
      <c r="P4" s="240">
        <v>0</v>
      </c>
      <c r="Q4" s="936"/>
      <c r="R4" s="936"/>
      <c r="S4" s="936"/>
      <c r="T4" s="936"/>
      <c r="U4" s="936"/>
    </row>
    <row r="5" spans="2:21">
      <c r="B5" s="240">
        <v>2035</v>
      </c>
      <c r="C5" s="240" t="s">
        <v>118</v>
      </c>
      <c r="D5" s="240">
        <v>10</v>
      </c>
      <c r="E5" s="240">
        <v>35</v>
      </c>
      <c r="F5" s="240">
        <v>0</v>
      </c>
      <c r="G5" s="240">
        <v>0.1</v>
      </c>
      <c r="H5" s="240">
        <v>8.6</v>
      </c>
      <c r="I5" s="240">
        <v>0</v>
      </c>
      <c r="J5" s="240">
        <v>0</v>
      </c>
      <c r="K5" s="240">
        <v>0</v>
      </c>
      <c r="L5" s="240">
        <v>0</v>
      </c>
      <c r="M5" s="240">
        <v>0</v>
      </c>
      <c r="N5" s="240">
        <v>0</v>
      </c>
      <c r="O5" s="240">
        <v>0</v>
      </c>
      <c r="P5" s="240">
        <v>0</v>
      </c>
      <c r="Q5" s="936"/>
      <c r="R5" s="936"/>
      <c r="S5" s="936"/>
      <c r="T5" s="936"/>
      <c r="U5" s="936"/>
    </row>
    <row r="6" spans="2:21">
      <c r="B6" s="240">
        <v>13003</v>
      </c>
      <c r="C6" s="240" t="s">
        <v>42</v>
      </c>
      <c r="D6" s="240">
        <v>412.8</v>
      </c>
      <c r="E6" s="240">
        <v>277</v>
      </c>
      <c r="F6" s="240">
        <v>13.6</v>
      </c>
      <c r="G6" s="240">
        <v>15.7</v>
      </c>
      <c r="H6" s="240">
        <v>19.8</v>
      </c>
      <c r="I6" s="240">
        <v>454</v>
      </c>
      <c r="J6" s="240" t="s">
        <v>862</v>
      </c>
      <c r="K6" s="240">
        <v>157</v>
      </c>
      <c r="L6" s="240">
        <v>0.17</v>
      </c>
      <c r="M6" s="240">
        <v>0.62</v>
      </c>
      <c r="N6" s="240">
        <v>4</v>
      </c>
      <c r="O6" s="240">
        <v>0</v>
      </c>
      <c r="P6" s="240">
        <v>0.4</v>
      </c>
      <c r="Q6" s="936"/>
      <c r="R6" s="936"/>
      <c r="S6" s="936"/>
      <c r="T6" s="936"/>
      <c r="U6" s="936"/>
    </row>
    <row r="7" spans="2:21">
      <c r="B7" s="240">
        <v>13014</v>
      </c>
      <c r="C7" s="240" t="s">
        <v>2065</v>
      </c>
      <c r="D7" s="240">
        <v>200</v>
      </c>
      <c r="E7" s="240">
        <v>866</v>
      </c>
      <c r="F7" s="240">
        <v>4</v>
      </c>
      <c r="G7" s="240">
        <v>90</v>
      </c>
      <c r="H7" s="240">
        <v>6.2</v>
      </c>
      <c r="I7" s="240">
        <v>120</v>
      </c>
      <c r="J7" s="240">
        <v>0.2</v>
      </c>
      <c r="K7" s="240">
        <v>780</v>
      </c>
      <c r="L7" s="240">
        <v>0.04</v>
      </c>
      <c r="M7" s="240">
        <v>0.18</v>
      </c>
      <c r="N7" s="240" t="s">
        <v>862</v>
      </c>
      <c r="O7" s="240">
        <v>0</v>
      </c>
      <c r="P7" s="240">
        <v>0.1</v>
      </c>
      <c r="Q7" s="936"/>
      <c r="R7" s="936"/>
      <c r="S7" s="936"/>
      <c r="T7" s="936"/>
      <c r="U7" s="936"/>
    </row>
    <row r="8" spans="2:21">
      <c r="B8" s="240">
        <v>16017</v>
      </c>
      <c r="C8" s="240" t="s">
        <v>55</v>
      </c>
      <c r="D8" s="240">
        <v>14</v>
      </c>
      <c r="E8" s="240">
        <v>33</v>
      </c>
      <c r="F8" s="240">
        <v>0</v>
      </c>
      <c r="G8" s="240">
        <v>0</v>
      </c>
      <c r="H8" s="240">
        <v>0</v>
      </c>
      <c r="I8" s="240">
        <v>0</v>
      </c>
      <c r="J8" s="240">
        <v>0</v>
      </c>
      <c r="K8" s="240">
        <v>0</v>
      </c>
      <c r="L8" s="240">
        <v>0</v>
      </c>
      <c r="M8" s="240">
        <v>0</v>
      </c>
      <c r="N8" s="240">
        <v>0</v>
      </c>
      <c r="O8" s="240">
        <v>0</v>
      </c>
      <c r="P8" s="240">
        <v>0</v>
      </c>
      <c r="Q8" s="936"/>
      <c r="R8" s="936"/>
      <c r="S8" s="936"/>
      <c r="T8" s="936"/>
      <c r="U8" s="936"/>
    </row>
    <row r="9" spans="2:21">
      <c r="B9" s="28"/>
      <c r="C9" s="28" t="s">
        <v>2066</v>
      </c>
      <c r="D9" s="161"/>
      <c r="E9" s="241">
        <v>1869</v>
      </c>
      <c r="F9" s="468">
        <v>26</v>
      </c>
      <c r="G9" s="241">
        <v>122.8</v>
      </c>
      <c r="H9" s="241">
        <v>153.69999999999999</v>
      </c>
      <c r="I9" s="241">
        <v>652</v>
      </c>
      <c r="J9" s="241">
        <v>3.3</v>
      </c>
      <c r="K9" s="241">
        <v>1182</v>
      </c>
      <c r="L9" s="241">
        <v>0.31</v>
      </c>
      <c r="M9" s="241">
        <v>1.06</v>
      </c>
      <c r="N9" s="241">
        <v>4</v>
      </c>
      <c r="O9" s="468">
        <v>2.5000000000000001E-2</v>
      </c>
      <c r="P9" s="241">
        <v>0.6</v>
      </c>
      <c r="Q9" s="24" t="s">
        <v>1717</v>
      </c>
      <c r="R9" s="24" t="s">
        <v>1717</v>
      </c>
      <c r="S9" s="24" t="s">
        <v>1717</v>
      </c>
      <c r="T9" s="24" t="s">
        <v>1717</v>
      </c>
      <c r="U9" s="24" t="s">
        <v>1717</v>
      </c>
    </row>
  </sheetData>
  <mergeCells count="1">
    <mergeCell ref="Q3:U8"/>
  </mergeCells>
  <phoneticPr fontId="1"/>
  <pageMargins left="0.7" right="0.7" top="0.75" bottom="0.75" header="0.3" footer="0.3"/>
  <pageSetup paperSize="9" scale="83" orientation="landscape" r:id="rId1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4.75" style="478" customWidth="1"/>
    <col min="4" max="16" width="11.125" style="478" customWidth="1"/>
    <col min="17" max="17" width="9.125" style="478" customWidth="1"/>
    <col min="18" max="16384" width="9" style="478"/>
  </cols>
  <sheetData>
    <row r="1" spans="2:21">
      <c r="B1" s="196" t="s">
        <v>2023</v>
      </c>
    </row>
    <row r="2" spans="2:21" ht="27" customHeight="1">
      <c r="B2" s="19" t="s">
        <v>922</v>
      </c>
      <c r="C2" s="19" t="s">
        <v>923</v>
      </c>
      <c r="D2" s="20" t="s">
        <v>2024</v>
      </c>
      <c r="E2" s="20" t="s">
        <v>924</v>
      </c>
      <c r="F2" s="20" t="s">
        <v>2025</v>
      </c>
      <c r="G2" s="20" t="s">
        <v>2026</v>
      </c>
      <c r="H2" s="20" t="s">
        <v>2027</v>
      </c>
      <c r="I2" s="20" t="s">
        <v>925</v>
      </c>
      <c r="J2" s="20" t="s">
        <v>926</v>
      </c>
      <c r="K2" s="20" t="s">
        <v>927</v>
      </c>
      <c r="L2" s="20" t="s">
        <v>2028</v>
      </c>
      <c r="M2" s="20" t="s">
        <v>2029</v>
      </c>
      <c r="N2" s="20" t="s">
        <v>928</v>
      </c>
      <c r="O2" s="20" t="s">
        <v>2030</v>
      </c>
      <c r="P2" s="20" t="s">
        <v>2031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11198</v>
      </c>
      <c r="C3" s="29" t="s">
        <v>99</v>
      </c>
      <c r="D3" s="22">
        <v>0.6</v>
      </c>
      <c r="E3" s="487">
        <v>2.0640000000000001</v>
      </c>
      <c r="F3" s="488">
        <v>0.52559999999999996</v>
      </c>
      <c r="G3" s="488">
        <v>1.8E-3</v>
      </c>
      <c r="H3" s="488">
        <v>0</v>
      </c>
      <c r="I3" s="487">
        <v>9.6000000000000002E-2</v>
      </c>
      <c r="J3" s="489">
        <v>4.1999999999999997E-3</v>
      </c>
      <c r="K3" s="490">
        <v>0</v>
      </c>
      <c r="L3" s="491">
        <v>0</v>
      </c>
      <c r="M3" s="492">
        <v>0</v>
      </c>
      <c r="N3" s="490">
        <v>0</v>
      </c>
      <c r="O3" s="493">
        <v>0</v>
      </c>
      <c r="P3" s="493">
        <v>4.1999999999999997E-3</v>
      </c>
      <c r="Q3" s="980"/>
      <c r="R3" s="980"/>
      <c r="S3" s="980"/>
      <c r="T3" s="980"/>
      <c r="U3" s="980"/>
    </row>
    <row r="4" spans="2:21">
      <c r="B4" s="195">
        <v>3003</v>
      </c>
      <c r="C4" s="29" t="s">
        <v>4</v>
      </c>
      <c r="D4" s="22">
        <v>7</v>
      </c>
      <c r="E4" s="487">
        <v>26.88</v>
      </c>
      <c r="F4" s="488">
        <v>0</v>
      </c>
      <c r="G4" s="488">
        <v>0</v>
      </c>
      <c r="H4" s="488">
        <v>6.944</v>
      </c>
      <c r="I4" s="487">
        <v>7.0000000000000007E-2</v>
      </c>
      <c r="J4" s="489">
        <v>0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0</v>
      </c>
      <c r="Q4" s="972"/>
      <c r="R4" s="972"/>
      <c r="S4" s="972"/>
      <c r="T4" s="972"/>
      <c r="U4" s="972"/>
    </row>
    <row r="5" spans="2:21">
      <c r="B5" s="195">
        <v>7042</v>
      </c>
      <c r="C5" s="29" t="s">
        <v>2003</v>
      </c>
      <c r="D5" s="367">
        <v>8</v>
      </c>
      <c r="E5" s="487">
        <v>3.36</v>
      </c>
      <c r="F5" s="488">
        <v>6.4000000000000001E-2</v>
      </c>
      <c r="G5" s="488">
        <v>0</v>
      </c>
      <c r="H5" s="488">
        <v>0.88</v>
      </c>
      <c r="I5" s="487">
        <v>0.72</v>
      </c>
      <c r="J5" s="489">
        <v>8.0000000000000002E-3</v>
      </c>
      <c r="K5" s="490">
        <v>0.24</v>
      </c>
      <c r="L5" s="491">
        <v>5.6000000000000008E-3</v>
      </c>
      <c r="M5" s="492">
        <v>8.0000000000000004E-4</v>
      </c>
      <c r="N5" s="490">
        <v>1.76</v>
      </c>
      <c r="O5" s="493">
        <v>2.4E-2</v>
      </c>
      <c r="P5" s="493">
        <v>0</v>
      </c>
      <c r="Q5" s="972"/>
      <c r="R5" s="972"/>
      <c r="S5" s="972"/>
      <c r="T5" s="972"/>
      <c r="U5" s="972"/>
    </row>
    <row r="6" spans="2:21">
      <c r="B6" s="195">
        <v>7156</v>
      </c>
      <c r="C6" s="29" t="s">
        <v>93</v>
      </c>
      <c r="D6" s="414">
        <v>1</v>
      </c>
      <c r="E6" s="487">
        <v>0.26</v>
      </c>
      <c r="F6" s="488">
        <v>4.0000000000000001E-3</v>
      </c>
      <c r="G6" s="488">
        <v>2E-3</v>
      </c>
      <c r="H6" s="488">
        <v>8.5999999999999993E-2</v>
      </c>
      <c r="I6" s="487">
        <v>7.0000000000000007E-2</v>
      </c>
      <c r="J6" s="489">
        <v>1E-3</v>
      </c>
      <c r="K6" s="490">
        <v>0.01</v>
      </c>
      <c r="L6" s="491">
        <v>4.0000000000000002E-4</v>
      </c>
      <c r="M6" s="492">
        <v>2.0000000000000001E-4</v>
      </c>
      <c r="N6" s="490">
        <v>0.5</v>
      </c>
      <c r="O6" s="493">
        <v>0</v>
      </c>
      <c r="P6" s="493">
        <v>0</v>
      </c>
      <c r="Q6" s="972"/>
      <c r="R6" s="972"/>
      <c r="S6" s="972"/>
      <c r="T6" s="972"/>
      <c r="U6" s="972"/>
    </row>
    <row r="7" spans="2:21">
      <c r="B7" s="195">
        <v>13014</v>
      </c>
      <c r="C7" s="29" t="s">
        <v>2455</v>
      </c>
      <c r="D7" s="414">
        <v>25</v>
      </c>
      <c r="E7" s="487">
        <v>108.25</v>
      </c>
      <c r="F7" s="488">
        <v>0.5</v>
      </c>
      <c r="G7" s="488">
        <v>11.25</v>
      </c>
      <c r="H7" s="488">
        <v>0.77500000000000002</v>
      </c>
      <c r="I7" s="487">
        <v>15</v>
      </c>
      <c r="J7" s="489">
        <v>2.5000000000000001E-2</v>
      </c>
      <c r="K7" s="490">
        <v>97.5</v>
      </c>
      <c r="L7" s="491">
        <v>5.0000000000000001E-3</v>
      </c>
      <c r="M7" s="492">
        <v>2.2499999999999999E-2</v>
      </c>
      <c r="N7" s="490">
        <v>0</v>
      </c>
      <c r="O7" s="493">
        <v>0</v>
      </c>
      <c r="P7" s="493">
        <v>2.5000000000000001E-2</v>
      </c>
      <c r="Q7" s="972"/>
      <c r="R7" s="972"/>
      <c r="S7" s="972"/>
      <c r="T7" s="972"/>
      <c r="U7" s="972"/>
    </row>
    <row r="8" spans="2:21">
      <c r="B8" s="195">
        <v>3003</v>
      </c>
      <c r="C8" s="29" t="s">
        <v>4</v>
      </c>
      <c r="D8" s="22">
        <v>3</v>
      </c>
      <c r="E8" s="487">
        <v>11.52</v>
      </c>
      <c r="F8" s="488">
        <v>0</v>
      </c>
      <c r="G8" s="488">
        <v>0</v>
      </c>
      <c r="H8" s="488">
        <v>2.9760000000000004</v>
      </c>
      <c r="I8" s="487">
        <v>0.03</v>
      </c>
      <c r="J8" s="489">
        <v>0</v>
      </c>
      <c r="K8" s="490">
        <v>0</v>
      </c>
      <c r="L8" s="491">
        <v>0</v>
      </c>
      <c r="M8" s="492">
        <v>0</v>
      </c>
      <c r="N8" s="490">
        <v>0</v>
      </c>
      <c r="O8" s="493">
        <v>0</v>
      </c>
      <c r="P8" s="493">
        <v>0</v>
      </c>
      <c r="Q8" s="972"/>
      <c r="R8" s="972"/>
      <c r="S8" s="972"/>
      <c r="T8" s="972"/>
      <c r="U8" s="972"/>
    </row>
    <row r="9" spans="2:21">
      <c r="B9" s="195">
        <v>12014</v>
      </c>
      <c r="C9" s="29" t="s">
        <v>72</v>
      </c>
      <c r="D9" s="414">
        <v>4</v>
      </c>
      <c r="E9" s="487">
        <v>1.88</v>
      </c>
      <c r="F9" s="488">
        <v>0.42</v>
      </c>
      <c r="G9" s="488">
        <v>0</v>
      </c>
      <c r="H9" s="488">
        <v>1.6E-2</v>
      </c>
      <c r="I9" s="487">
        <v>0.24</v>
      </c>
      <c r="J9" s="489">
        <v>0</v>
      </c>
      <c r="K9" s="490">
        <v>0</v>
      </c>
      <c r="L9" s="491">
        <v>0</v>
      </c>
      <c r="M9" s="492">
        <v>1.5600000000000001E-2</v>
      </c>
      <c r="N9" s="490">
        <v>0</v>
      </c>
      <c r="O9" s="493">
        <v>0</v>
      </c>
      <c r="P9" s="493">
        <v>0.02</v>
      </c>
      <c r="Q9" s="972"/>
      <c r="R9" s="972"/>
      <c r="S9" s="972"/>
      <c r="T9" s="972"/>
      <c r="U9" s="972"/>
    </row>
    <row r="10" spans="2:21">
      <c r="B10" s="195">
        <v>3003</v>
      </c>
      <c r="C10" s="29" t="s">
        <v>4</v>
      </c>
      <c r="D10" s="414">
        <v>2</v>
      </c>
      <c r="E10" s="487">
        <v>7.68</v>
      </c>
      <c r="F10" s="488">
        <v>0</v>
      </c>
      <c r="G10" s="488">
        <v>0</v>
      </c>
      <c r="H10" s="488">
        <v>1.984</v>
      </c>
      <c r="I10" s="487">
        <v>0.02</v>
      </c>
      <c r="J10" s="489">
        <v>0</v>
      </c>
      <c r="K10" s="490">
        <v>0</v>
      </c>
      <c r="L10" s="491">
        <v>0</v>
      </c>
      <c r="M10" s="492">
        <v>0</v>
      </c>
      <c r="N10" s="490">
        <v>0</v>
      </c>
      <c r="O10" s="493">
        <v>0</v>
      </c>
      <c r="P10" s="493">
        <v>0</v>
      </c>
      <c r="Q10" s="973"/>
      <c r="R10" s="973"/>
      <c r="S10" s="973"/>
      <c r="T10" s="973"/>
      <c r="U10" s="973"/>
    </row>
    <row r="11" spans="2:21">
      <c r="B11" s="244"/>
      <c r="C11" s="661" t="s">
        <v>64</v>
      </c>
      <c r="D11" s="23">
        <v>50.6</v>
      </c>
      <c r="E11" s="494">
        <v>161.89400000000001</v>
      </c>
      <c r="F11" s="495">
        <v>1.5135999999999998</v>
      </c>
      <c r="G11" s="495">
        <v>11.2538</v>
      </c>
      <c r="H11" s="495">
        <v>13.661000000000001</v>
      </c>
      <c r="I11" s="494">
        <v>16.245999999999999</v>
      </c>
      <c r="J11" s="495">
        <v>3.8199999999999998E-2</v>
      </c>
      <c r="K11" s="496">
        <v>97.75</v>
      </c>
      <c r="L11" s="497">
        <v>1.1000000000000001E-2</v>
      </c>
      <c r="M11" s="498">
        <v>3.9100000000000003E-2</v>
      </c>
      <c r="N11" s="496">
        <v>2.2599999999999998</v>
      </c>
      <c r="O11" s="499">
        <v>2.4E-2</v>
      </c>
      <c r="P11" s="499">
        <v>4.9200000000000001E-2</v>
      </c>
      <c r="Q11" s="24" t="s">
        <v>2013</v>
      </c>
      <c r="R11" s="24" t="s">
        <v>2013</v>
      </c>
      <c r="S11" s="24" t="s">
        <v>2013</v>
      </c>
      <c r="T11" s="24" t="s">
        <v>2013</v>
      </c>
      <c r="U11" s="24" t="s">
        <v>2013</v>
      </c>
    </row>
  </sheetData>
  <mergeCells count="1">
    <mergeCell ref="Q3:U10"/>
  </mergeCells>
  <phoneticPr fontId="1"/>
  <pageMargins left="0.7" right="0.7" top="0.75" bottom="0.75" header="0.3" footer="0.3"/>
  <pageSetup paperSize="9" scale="64" orientation="landscape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1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19.875" style="478" customWidth="1"/>
    <col min="4" max="16" width="11.125" style="478" customWidth="1"/>
    <col min="17" max="16384" width="9" style="478"/>
  </cols>
  <sheetData>
    <row r="1" spans="2:21">
      <c r="B1" s="196" t="s">
        <v>2032</v>
      </c>
    </row>
    <row r="2" spans="2:21" ht="27" customHeight="1">
      <c r="B2" s="19" t="s">
        <v>922</v>
      </c>
      <c r="C2" s="19" t="s">
        <v>923</v>
      </c>
      <c r="D2" s="20" t="s">
        <v>1990</v>
      </c>
      <c r="E2" s="20" t="s">
        <v>924</v>
      </c>
      <c r="F2" s="20" t="s">
        <v>1991</v>
      </c>
      <c r="G2" s="20" t="s">
        <v>1992</v>
      </c>
      <c r="H2" s="20" t="s">
        <v>1993</v>
      </c>
      <c r="I2" s="20" t="s">
        <v>925</v>
      </c>
      <c r="J2" s="20" t="s">
        <v>926</v>
      </c>
      <c r="K2" s="20" t="s">
        <v>927</v>
      </c>
      <c r="L2" s="20" t="s">
        <v>1994</v>
      </c>
      <c r="M2" s="20" t="s">
        <v>1995</v>
      </c>
      <c r="N2" s="20" t="s">
        <v>928</v>
      </c>
      <c r="O2" s="20" t="s">
        <v>1996</v>
      </c>
      <c r="P2" s="20" t="s">
        <v>1997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11198</v>
      </c>
      <c r="C3" s="29" t="s">
        <v>99</v>
      </c>
      <c r="D3" s="10">
        <v>1</v>
      </c>
      <c r="E3" s="461">
        <v>3.44</v>
      </c>
      <c r="F3" s="462">
        <v>0.87599999999999989</v>
      </c>
      <c r="G3" s="462">
        <v>3.0000000000000001E-3</v>
      </c>
      <c r="H3" s="462">
        <v>0</v>
      </c>
      <c r="I3" s="461">
        <v>0.16</v>
      </c>
      <c r="J3" s="471">
        <v>6.9999999999999993E-3</v>
      </c>
      <c r="K3" s="472">
        <v>0</v>
      </c>
      <c r="L3" s="473">
        <v>0</v>
      </c>
      <c r="M3" s="474">
        <v>0</v>
      </c>
      <c r="N3" s="472">
        <v>0</v>
      </c>
      <c r="O3" s="475">
        <v>0</v>
      </c>
      <c r="P3" s="475">
        <v>6.9999999999999993E-3</v>
      </c>
      <c r="Q3" s="980"/>
      <c r="R3" s="980"/>
      <c r="S3" s="980"/>
      <c r="T3" s="980"/>
      <c r="U3" s="980"/>
    </row>
    <row r="4" spans="2:21">
      <c r="B4" s="195">
        <v>13014</v>
      </c>
      <c r="C4" s="29" t="s">
        <v>2420</v>
      </c>
      <c r="D4" s="10">
        <v>20</v>
      </c>
      <c r="E4" s="461">
        <v>86.6</v>
      </c>
      <c r="F4" s="462">
        <v>0.4</v>
      </c>
      <c r="G4" s="462">
        <v>9</v>
      </c>
      <c r="H4" s="462">
        <v>0.62</v>
      </c>
      <c r="I4" s="461">
        <v>12</v>
      </c>
      <c r="J4" s="471">
        <v>0.02</v>
      </c>
      <c r="K4" s="472">
        <v>78</v>
      </c>
      <c r="L4" s="473">
        <v>4.0000000000000001E-3</v>
      </c>
      <c r="M4" s="474">
        <v>1.7999999999999999E-2</v>
      </c>
      <c r="N4" s="472">
        <v>0</v>
      </c>
      <c r="O4" s="475">
        <v>0</v>
      </c>
      <c r="P4" s="475">
        <v>0.02</v>
      </c>
      <c r="Q4" s="972"/>
      <c r="R4" s="972"/>
      <c r="S4" s="972"/>
      <c r="T4" s="972"/>
      <c r="U4" s="972"/>
    </row>
    <row r="5" spans="2:21">
      <c r="B5" s="195">
        <v>3003</v>
      </c>
      <c r="C5" s="29" t="s">
        <v>4</v>
      </c>
      <c r="D5" s="10">
        <v>5</v>
      </c>
      <c r="E5" s="461">
        <v>19.2</v>
      </c>
      <c r="F5" s="462">
        <v>0</v>
      </c>
      <c r="G5" s="462">
        <v>0</v>
      </c>
      <c r="H5" s="462">
        <v>4.96</v>
      </c>
      <c r="I5" s="461">
        <v>0.05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72"/>
      <c r="R5" s="972"/>
      <c r="S5" s="972"/>
      <c r="T5" s="972"/>
      <c r="U5" s="972"/>
    </row>
    <row r="6" spans="2:21">
      <c r="B6" s="195">
        <v>15116</v>
      </c>
      <c r="C6" s="29" t="s">
        <v>115</v>
      </c>
      <c r="D6" s="10">
        <v>6</v>
      </c>
      <c r="E6" s="461">
        <v>33.479999999999997</v>
      </c>
      <c r="F6" s="462">
        <v>0.41400000000000003</v>
      </c>
      <c r="G6" s="462">
        <v>2.0460000000000003</v>
      </c>
      <c r="H6" s="462">
        <v>3.3479999999999994</v>
      </c>
      <c r="I6" s="461">
        <v>14.4</v>
      </c>
      <c r="J6" s="471">
        <v>0.14399999999999999</v>
      </c>
      <c r="K6" s="472">
        <v>3.96</v>
      </c>
      <c r="L6" s="473">
        <v>1.14E-2</v>
      </c>
      <c r="M6" s="474">
        <v>2.46E-2</v>
      </c>
      <c r="N6" s="472">
        <v>0</v>
      </c>
      <c r="O6" s="475">
        <v>0.23399999999999999</v>
      </c>
      <c r="P6" s="475">
        <v>1.2000000000000002E-2</v>
      </c>
      <c r="Q6" s="972"/>
      <c r="R6" s="972"/>
      <c r="S6" s="972"/>
      <c r="T6" s="972"/>
      <c r="U6" s="972"/>
    </row>
    <row r="7" spans="2:21">
      <c r="B7" s="195">
        <v>12010</v>
      </c>
      <c r="C7" s="29" t="s">
        <v>71</v>
      </c>
      <c r="D7" s="10">
        <v>3</v>
      </c>
      <c r="E7" s="461">
        <v>11.61</v>
      </c>
      <c r="F7" s="462">
        <v>0.495</v>
      </c>
      <c r="G7" s="462">
        <v>1.0049999999999999</v>
      </c>
      <c r="H7" s="462">
        <v>3.0000000000000005E-3</v>
      </c>
      <c r="I7" s="461">
        <v>4.5</v>
      </c>
      <c r="J7" s="471">
        <v>0.18</v>
      </c>
      <c r="K7" s="472">
        <v>14.4</v>
      </c>
      <c r="L7" s="473">
        <v>6.3E-3</v>
      </c>
      <c r="M7" s="474">
        <v>1.5600000000000001E-2</v>
      </c>
      <c r="N7" s="472">
        <v>0</v>
      </c>
      <c r="O7" s="475">
        <v>0</v>
      </c>
      <c r="P7" s="475">
        <v>3.0000000000000005E-3</v>
      </c>
      <c r="Q7" s="972"/>
      <c r="R7" s="972"/>
      <c r="S7" s="972"/>
      <c r="T7" s="972"/>
      <c r="U7" s="972"/>
    </row>
    <row r="8" spans="2:21">
      <c r="B8" s="195">
        <v>12014</v>
      </c>
      <c r="C8" s="29" t="s">
        <v>72</v>
      </c>
      <c r="D8" s="10">
        <v>14</v>
      </c>
      <c r="E8" s="461">
        <v>6.58</v>
      </c>
      <c r="F8" s="462">
        <v>1.47</v>
      </c>
      <c r="G8" s="462">
        <v>0</v>
      </c>
      <c r="H8" s="462">
        <v>5.6000000000000008E-2</v>
      </c>
      <c r="I8" s="461">
        <v>0.84</v>
      </c>
      <c r="J8" s="471">
        <v>0</v>
      </c>
      <c r="K8" s="472">
        <v>0</v>
      </c>
      <c r="L8" s="473">
        <v>0</v>
      </c>
      <c r="M8" s="474">
        <v>5.4600000000000003E-2</v>
      </c>
      <c r="N8" s="472">
        <v>0</v>
      </c>
      <c r="O8" s="475">
        <v>0</v>
      </c>
      <c r="P8" s="475">
        <v>7.0000000000000007E-2</v>
      </c>
      <c r="Q8" s="972"/>
      <c r="R8" s="972"/>
      <c r="S8" s="972"/>
      <c r="T8" s="972"/>
      <c r="U8" s="972"/>
    </row>
    <row r="9" spans="2:21">
      <c r="B9" s="195">
        <v>3003</v>
      </c>
      <c r="C9" s="29" t="s">
        <v>4</v>
      </c>
      <c r="D9" s="10">
        <v>3</v>
      </c>
      <c r="E9" s="461">
        <v>11.52</v>
      </c>
      <c r="F9" s="462">
        <v>0</v>
      </c>
      <c r="G9" s="462">
        <v>0</v>
      </c>
      <c r="H9" s="462">
        <v>2.9760000000000004</v>
      </c>
      <c r="I9" s="461">
        <v>0.03</v>
      </c>
      <c r="J9" s="471">
        <v>0</v>
      </c>
      <c r="K9" s="472">
        <v>0</v>
      </c>
      <c r="L9" s="473">
        <v>0</v>
      </c>
      <c r="M9" s="474">
        <v>0</v>
      </c>
      <c r="N9" s="472">
        <v>0</v>
      </c>
      <c r="O9" s="475">
        <v>0</v>
      </c>
      <c r="P9" s="475">
        <v>0</v>
      </c>
      <c r="Q9" s="972"/>
      <c r="R9" s="972"/>
      <c r="S9" s="972"/>
      <c r="T9" s="972"/>
      <c r="U9" s="972"/>
    </row>
    <row r="10" spans="2:21">
      <c r="B10" s="195">
        <v>16017</v>
      </c>
      <c r="C10" s="29" t="s">
        <v>55</v>
      </c>
      <c r="D10" s="10">
        <v>3</v>
      </c>
      <c r="E10" s="461">
        <v>7.11</v>
      </c>
      <c r="F10" s="462">
        <v>0</v>
      </c>
      <c r="G10" s="462">
        <v>0</v>
      </c>
      <c r="H10" s="462">
        <v>0</v>
      </c>
      <c r="I10" s="461">
        <v>0</v>
      </c>
      <c r="J10" s="471">
        <v>0</v>
      </c>
      <c r="K10" s="472">
        <v>0</v>
      </c>
      <c r="L10" s="473">
        <v>0</v>
      </c>
      <c r="M10" s="474">
        <v>0</v>
      </c>
      <c r="N10" s="472">
        <v>0</v>
      </c>
      <c r="O10" s="475">
        <v>0</v>
      </c>
      <c r="P10" s="475">
        <v>0</v>
      </c>
      <c r="Q10" s="973"/>
      <c r="R10" s="973"/>
      <c r="S10" s="973"/>
      <c r="T10" s="973"/>
      <c r="U10" s="973"/>
    </row>
    <row r="11" spans="2:21">
      <c r="B11" s="244"/>
      <c r="C11" s="661" t="s">
        <v>64</v>
      </c>
      <c r="D11" s="265">
        <v>55</v>
      </c>
      <c r="E11" s="463">
        <v>179.54000000000002</v>
      </c>
      <c r="F11" s="464">
        <v>3.6550000000000002</v>
      </c>
      <c r="G11" s="464">
        <v>12.053999999999998</v>
      </c>
      <c r="H11" s="464">
        <v>11.962999999999999</v>
      </c>
      <c r="I11" s="463">
        <v>31.98</v>
      </c>
      <c r="J11" s="464">
        <v>0.35099999999999998</v>
      </c>
      <c r="K11" s="465">
        <v>96.36</v>
      </c>
      <c r="L11" s="466">
        <v>2.1700000000000001E-2</v>
      </c>
      <c r="M11" s="467">
        <v>0.11280000000000001</v>
      </c>
      <c r="N11" s="465">
        <v>0</v>
      </c>
      <c r="O11" s="468">
        <v>0.23399999999999999</v>
      </c>
      <c r="P11" s="468">
        <v>0.11200000000000002</v>
      </c>
      <c r="Q11" s="24" t="s">
        <v>2013</v>
      </c>
      <c r="R11" s="24" t="s">
        <v>2013</v>
      </c>
      <c r="S11" s="24" t="s">
        <v>2013</v>
      </c>
      <c r="T11" s="24" t="s">
        <v>2013</v>
      </c>
      <c r="U11" s="24" t="s">
        <v>2013</v>
      </c>
    </row>
  </sheetData>
  <mergeCells count="1">
    <mergeCell ref="Q3:U10"/>
  </mergeCells>
  <phoneticPr fontId="1"/>
  <pageMargins left="0.7" right="0.7" top="0.75" bottom="0.75" header="0.3" footer="0.3"/>
  <pageSetup paperSize="9" scale="64" orientation="landscape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"/>
  <sheetViews>
    <sheetView workbookViewId="0"/>
  </sheetViews>
  <sheetFormatPr defaultColWidth="9" defaultRowHeight="13.5"/>
  <cols>
    <col min="1" max="1" width="3.875" style="478" customWidth="1"/>
    <col min="2" max="2" width="12.625" style="218" customWidth="1"/>
    <col min="3" max="3" width="15.25" style="219" customWidth="1"/>
    <col min="4" max="16" width="11.125" style="479" customWidth="1"/>
    <col min="17" max="21" width="9" style="479" customWidth="1"/>
    <col min="22" max="16384" width="9" style="479"/>
  </cols>
  <sheetData>
    <row r="1" spans="1:21">
      <c r="B1" s="219" t="s">
        <v>1916</v>
      </c>
    </row>
    <row r="2" spans="1:21" s="478" customFormat="1" ht="26.25" customHeight="1">
      <c r="B2" s="778" t="s">
        <v>922</v>
      </c>
      <c r="C2" s="778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A3" s="479"/>
      <c r="B3" s="218">
        <v>6065</v>
      </c>
      <c r="C3" s="478" t="s">
        <v>2033</v>
      </c>
      <c r="D3" s="751">
        <v>500</v>
      </c>
      <c r="E3" s="487">
        <v>70</v>
      </c>
      <c r="F3" s="488">
        <v>5</v>
      </c>
      <c r="G3" s="488">
        <v>0.5</v>
      </c>
      <c r="H3" s="488">
        <v>15</v>
      </c>
      <c r="I3" s="487">
        <v>130</v>
      </c>
      <c r="J3" s="489">
        <v>1.5</v>
      </c>
      <c r="K3" s="490">
        <v>140</v>
      </c>
      <c r="L3" s="491">
        <v>0.15</v>
      </c>
      <c r="M3" s="492">
        <v>0.15</v>
      </c>
      <c r="N3" s="490">
        <v>70</v>
      </c>
      <c r="O3" s="493">
        <v>5.5</v>
      </c>
      <c r="P3" s="493">
        <v>0</v>
      </c>
      <c r="Q3" s="985"/>
      <c r="R3" s="985"/>
      <c r="S3" s="985"/>
      <c r="T3" s="985"/>
      <c r="U3" s="985"/>
    </row>
    <row r="4" spans="1:21">
      <c r="A4" s="479"/>
      <c r="B4" s="195">
        <v>17012</v>
      </c>
      <c r="C4" s="29" t="s">
        <v>2034</v>
      </c>
      <c r="D4" s="751">
        <v>25</v>
      </c>
      <c r="E4" s="487">
        <v>0</v>
      </c>
      <c r="F4" s="488">
        <v>0</v>
      </c>
      <c r="G4" s="488">
        <v>0</v>
      </c>
      <c r="H4" s="488">
        <v>0</v>
      </c>
      <c r="I4" s="487">
        <v>5.5</v>
      </c>
      <c r="J4" s="489">
        <v>0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24.774999999999999</v>
      </c>
      <c r="Q4" s="985"/>
      <c r="R4" s="985"/>
      <c r="S4" s="985"/>
      <c r="T4" s="985"/>
      <c r="U4" s="985"/>
    </row>
    <row r="5" spans="1:21">
      <c r="A5" s="479"/>
      <c r="B5" s="195">
        <v>17015</v>
      </c>
      <c r="C5" s="29" t="s">
        <v>1987</v>
      </c>
      <c r="D5" s="751">
        <v>150</v>
      </c>
      <c r="E5" s="487">
        <v>37.5</v>
      </c>
      <c r="F5" s="488">
        <v>0.15</v>
      </c>
      <c r="G5" s="488">
        <v>0</v>
      </c>
      <c r="H5" s="488">
        <v>3.6</v>
      </c>
      <c r="I5" s="487">
        <v>3</v>
      </c>
      <c r="J5" s="489">
        <v>0</v>
      </c>
      <c r="K5" s="490">
        <v>0</v>
      </c>
      <c r="L5" s="491">
        <v>1.4999999999999999E-2</v>
      </c>
      <c r="M5" s="492">
        <v>1.4999999999999999E-2</v>
      </c>
      <c r="N5" s="490">
        <v>0</v>
      </c>
      <c r="O5" s="493">
        <v>0</v>
      </c>
      <c r="P5" s="493">
        <v>0</v>
      </c>
      <c r="Q5" s="985"/>
      <c r="R5" s="985"/>
      <c r="S5" s="985"/>
      <c r="T5" s="985"/>
      <c r="U5" s="985"/>
    </row>
    <row r="6" spans="1:21">
      <c r="A6" s="479"/>
      <c r="B6" s="195">
        <v>3003</v>
      </c>
      <c r="C6" s="29" t="s">
        <v>1986</v>
      </c>
      <c r="D6" s="751">
        <v>55</v>
      </c>
      <c r="E6" s="487">
        <v>211.2</v>
      </c>
      <c r="F6" s="488">
        <v>0</v>
      </c>
      <c r="G6" s="488">
        <v>0</v>
      </c>
      <c r="H6" s="488">
        <v>54.56</v>
      </c>
      <c r="I6" s="487">
        <v>0.55000000000000004</v>
      </c>
      <c r="J6" s="489">
        <v>0</v>
      </c>
      <c r="K6" s="490">
        <v>0</v>
      </c>
      <c r="L6" s="491">
        <v>0</v>
      </c>
      <c r="M6" s="492">
        <v>0</v>
      </c>
      <c r="N6" s="490">
        <v>0</v>
      </c>
      <c r="O6" s="493">
        <v>0</v>
      </c>
      <c r="P6" s="493">
        <v>0</v>
      </c>
      <c r="Q6" s="986"/>
      <c r="R6" s="986"/>
      <c r="S6" s="986"/>
      <c r="T6" s="986"/>
      <c r="U6" s="986"/>
    </row>
    <row r="7" spans="1:21">
      <c r="A7" s="479"/>
      <c r="B7" s="529"/>
      <c r="C7" s="28" t="s">
        <v>1985</v>
      </c>
      <c r="D7" s="485">
        <v>730</v>
      </c>
      <c r="E7" s="494">
        <v>318.7</v>
      </c>
      <c r="F7" s="495">
        <v>5.15</v>
      </c>
      <c r="G7" s="495">
        <v>0.5</v>
      </c>
      <c r="H7" s="495">
        <v>73.16</v>
      </c>
      <c r="I7" s="494">
        <v>139.05000000000001</v>
      </c>
      <c r="J7" s="495">
        <v>1.5</v>
      </c>
      <c r="K7" s="496">
        <v>140</v>
      </c>
      <c r="L7" s="497">
        <v>0.16500000000000001</v>
      </c>
      <c r="M7" s="498">
        <v>0.16500000000000001</v>
      </c>
      <c r="N7" s="496">
        <v>70</v>
      </c>
      <c r="O7" s="499">
        <v>5.5</v>
      </c>
      <c r="P7" s="499">
        <v>24.774999999999999</v>
      </c>
      <c r="Q7" s="484"/>
      <c r="R7" s="484"/>
      <c r="S7" s="484"/>
      <c r="T7" s="484"/>
      <c r="U7" s="484"/>
    </row>
  </sheetData>
  <mergeCells count="1">
    <mergeCell ref="Q3:U6"/>
  </mergeCells>
  <phoneticPr fontId="1"/>
  <pageMargins left="0.7" right="0.7" top="0.75" bottom="0.75" header="0.3" footer="0.3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15.2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1917</v>
      </c>
    </row>
    <row r="2" spans="2:21" s="478" customFormat="1" ht="26.25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18">
        <v>7012</v>
      </c>
      <c r="C3" s="478" t="s">
        <v>1867</v>
      </c>
      <c r="D3" s="459">
        <v>1000</v>
      </c>
      <c r="E3" s="461">
        <v>340</v>
      </c>
      <c r="F3" s="462">
        <v>9</v>
      </c>
      <c r="G3" s="462">
        <v>1</v>
      </c>
      <c r="H3" s="462">
        <v>85</v>
      </c>
      <c r="I3" s="461">
        <v>170</v>
      </c>
      <c r="J3" s="471">
        <v>3</v>
      </c>
      <c r="K3" s="472">
        <v>10</v>
      </c>
      <c r="L3" s="473">
        <v>0.3</v>
      </c>
      <c r="M3" s="474">
        <v>0.2</v>
      </c>
      <c r="N3" s="472">
        <v>620</v>
      </c>
      <c r="O3" s="475">
        <v>14</v>
      </c>
      <c r="P3" s="475">
        <v>0</v>
      </c>
      <c r="Q3" s="996"/>
      <c r="R3" s="980"/>
      <c r="S3" s="980"/>
      <c r="T3" s="980"/>
      <c r="U3" s="980"/>
    </row>
    <row r="4" spans="2:21">
      <c r="B4" s="195">
        <v>3003</v>
      </c>
      <c r="C4" s="478" t="s">
        <v>355</v>
      </c>
      <c r="D4" s="459">
        <v>800</v>
      </c>
      <c r="E4" s="461">
        <v>3072</v>
      </c>
      <c r="F4" s="462">
        <v>0</v>
      </c>
      <c r="G4" s="462">
        <v>0</v>
      </c>
      <c r="H4" s="462">
        <v>793.6</v>
      </c>
      <c r="I4" s="461">
        <v>8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72"/>
      <c r="R4" s="972"/>
      <c r="S4" s="972"/>
      <c r="T4" s="972"/>
      <c r="U4" s="972"/>
    </row>
    <row r="5" spans="2:21">
      <c r="B5" s="195">
        <v>7156</v>
      </c>
      <c r="C5" s="478" t="s">
        <v>93</v>
      </c>
      <c r="D5" s="459">
        <v>50</v>
      </c>
      <c r="E5" s="461">
        <v>13</v>
      </c>
      <c r="F5" s="462">
        <v>0.2</v>
      </c>
      <c r="G5" s="462">
        <v>0.1</v>
      </c>
      <c r="H5" s="462">
        <v>4.3</v>
      </c>
      <c r="I5" s="461">
        <v>3.5</v>
      </c>
      <c r="J5" s="471">
        <v>0.05</v>
      </c>
      <c r="K5" s="472">
        <v>0.5</v>
      </c>
      <c r="L5" s="473">
        <v>0.02</v>
      </c>
      <c r="M5" s="474">
        <v>0.01</v>
      </c>
      <c r="N5" s="472">
        <v>25</v>
      </c>
      <c r="O5" s="475">
        <v>0</v>
      </c>
      <c r="P5" s="475">
        <v>0</v>
      </c>
      <c r="Q5" s="973"/>
      <c r="R5" s="973"/>
      <c r="S5" s="973"/>
      <c r="T5" s="973"/>
      <c r="U5" s="973"/>
    </row>
    <row r="6" spans="2:21">
      <c r="B6" s="244"/>
      <c r="C6" s="28" t="s">
        <v>895</v>
      </c>
      <c r="D6" s="460">
        <v>1850</v>
      </c>
      <c r="E6" s="463">
        <v>3425</v>
      </c>
      <c r="F6" s="464">
        <v>9.1999999999999993</v>
      </c>
      <c r="G6" s="464">
        <v>1.1000000000000001</v>
      </c>
      <c r="H6" s="464">
        <v>882.9</v>
      </c>
      <c r="I6" s="463">
        <v>181.5</v>
      </c>
      <c r="J6" s="464">
        <v>3.05</v>
      </c>
      <c r="K6" s="465">
        <v>10.5</v>
      </c>
      <c r="L6" s="466">
        <v>0.32</v>
      </c>
      <c r="M6" s="467">
        <v>0.21</v>
      </c>
      <c r="N6" s="465">
        <v>645</v>
      </c>
      <c r="O6" s="468">
        <v>14</v>
      </c>
      <c r="P6" s="468">
        <v>0</v>
      </c>
      <c r="Q6" s="24" t="s">
        <v>1717</v>
      </c>
      <c r="R6" s="24" t="s">
        <v>1717</v>
      </c>
      <c r="S6" s="24" t="s">
        <v>1717</v>
      </c>
      <c r="T6" s="24" t="s">
        <v>1717</v>
      </c>
      <c r="U6" s="24" t="s">
        <v>1717</v>
      </c>
    </row>
  </sheetData>
  <mergeCells count="1">
    <mergeCell ref="Q3:U5"/>
  </mergeCells>
  <phoneticPr fontId="1"/>
  <pageMargins left="0.7" right="0.7" top="0.75" bottom="0.75" header="0.3" footer="0.3"/>
  <pageSetup paperSize="9" scale="76" orientation="landscape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20.5" style="479" customWidth="1"/>
    <col min="4" max="16" width="11.125" style="479" customWidth="1"/>
    <col min="17" max="21" width="9" style="479" customWidth="1"/>
    <col min="22" max="16384" width="9" style="479"/>
  </cols>
  <sheetData>
    <row r="1" spans="1:21">
      <c r="B1" s="479" t="s">
        <v>1933</v>
      </c>
    </row>
    <row r="2" spans="1:21" s="478" customFormat="1" ht="26.25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A3" s="479"/>
      <c r="B3" s="480">
        <v>7093</v>
      </c>
      <c r="C3" s="482" t="s">
        <v>1988</v>
      </c>
      <c r="D3" s="500">
        <v>400</v>
      </c>
      <c r="E3" s="487">
        <v>160</v>
      </c>
      <c r="F3" s="488">
        <v>3.6</v>
      </c>
      <c r="G3" s="488">
        <v>0.4</v>
      </c>
      <c r="H3" s="488">
        <v>40</v>
      </c>
      <c r="I3" s="487">
        <v>64</v>
      </c>
      <c r="J3" s="489">
        <v>0.8</v>
      </c>
      <c r="K3" s="490">
        <v>28</v>
      </c>
      <c r="L3" s="491">
        <v>0.32</v>
      </c>
      <c r="M3" s="492">
        <v>0.12</v>
      </c>
      <c r="N3" s="490">
        <v>152</v>
      </c>
      <c r="O3" s="493">
        <v>4.8</v>
      </c>
      <c r="P3" s="493">
        <v>0</v>
      </c>
      <c r="Q3" s="985"/>
      <c r="R3" s="985"/>
      <c r="S3" s="985"/>
      <c r="T3" s="985"/>
      <c r="U3" s="985"/>
    </row>
    <row r="4" spans="1:21">
      <c r="A4" s="479"/>
      <c r="B4" s="480">
        <v>7155</v>
      </c>
      <c r="C4" s="481" t="s">
        <v>616</v>
      </c>
      <c r="D4" s="486">
        <v>20</v>
      </c>
      <c r="E4" s="487">
        <v>10.8</v>
      </c>
      <c r="F4" s="488">
        <v>0.18</v>
      </c>
      <c r="G4" s="488">
        <v>0.14000000000000001</v>
      </c>
      <c r="H4" s="488">
        <v>2.5</v>
      </c>
      <c r="I4" s="487">
        <v>13.4</v>
      </c>
      <c r="J4" s="489">
        <v>0.04</v>
      </c>
      <c r="K4" s="490">
        <v>0.4</v>
      </c>
      <c r="L4" s="491">
        <v>1.4000000000000002E-2</v>
      </c>
      <c r="M4" s="492">
        <v>1.4000000000000002E-2</v>
      </c>
      <c r="N4" s="490">
        <v>20</v>
      </c>
      <c r="O4" s="493">
        <v>0.98</v>
      </c>
      <c r="P4" s="493">
        <v>0</v>
      </c>
      <c r="Q4" s="985"/>
      <c r="R4" s="985"/>
      <c r="S4" s="985"/>
      <c r="T4" s="985"/>
      <c r="U4" s="985"/>
    </row>
    <row r="5" spans="1:21">
      <c r="A5" s="479"/>
      <c r="B5" s="480">
        <v>3003</v>
      </c>
      <c r="C5" s="482" t="s">
        <v>355</v>
      </c>
      <c r="D5" s="486">
        <v>250</v>
      </c>
      <c r="E5" s="487">
        <v>960</v>
      </c>
      <c r="F5" s="488">
        <v>0</v>
      </c>
      <c r="G5" s="488">
        <v>0</v>
      </c>
      <c r="H5" s="488">
        <v>248</v>
      </c>
      <c r="I5" s="487">
        <v>2.5</v>
      </c>
      <c r="J5" s="489">
        <v>0</v>
      </c>
      <c r="K5" s="490">
        <v>0</v>
      </c>
      <c r="L5" s="491">
        <v>0</v>
      </c>
      <c r="M5" s="492">
        <v>0</v>
      </c>
      <c r="N5" s="490">
        <v>0</v>
      </c>
      <c r="O5" s="493">
        <v>0</v>
      </c>
      <c r="P5" s="493">
        <v>0</v>
      </c>
      <c r="Q5" s="986"/>
      <c r="R5" s="986"/>
      <c r="S5" s="986"/>
      <c r="T5" s="986"/>
      <c r="U5" s="986"/>
    </row>
    <row r="6" spans="1:21">
      <c r="A6" s="479"/>
      <c r="B6" s="483"/>
      <c r="C6" s="484" t="s">
        <v>895</v>
      </c>
      <c r="D6" s="485">
        <v>670</v>
      </c>
      <c r="E6" s="494">
        <v>1130.8</v>
      </c>
      <c r="F6" s="495">
        <v>3.78</v>
      </c>
      <c r="G6" s="495">
        <v>0.54</v>
      </c>
      <c r="H6" s="495">
        <v>290.5</v>
      </c>
      <c r="I6" s="494">
        <v>79.900000000000006</v>
      </c>
      <c r="J6" s="495">
        <v>0.84</v>
      </c>
      <c r="K6" s="496">
        <v>28.4</v>
      </c>
      <c r="L6" s="497">
        <v>0.33400000000000002</v>
      </c>
      <c r="M6" s="498">
        <v>0.13400000000000001</v>
      </c>
      <c r="N6" s="496">
        <v>172</v>
      </c>
      <c r="O6" s="499">
        <v>5.78</v>
      </c>
      <c r="P6" s="499">
        <v>0</v>
      </c>
      <c r="Q6" s="24" t="s">
        <v>2013</v>
      </c>
      <c r="R6" s="24" t="s">
        <v>2013</v>
      </c>
      <c r="S6" s="24" t="s">
        <v>2013</v>
      </c>
      <c r="T6" s="24" t="s">
        <v>2013</v>
      </c>
      <c r="U6" s="24" t="s">
        <v>2013</v>
      </c>
    </row>
  </sheetData>
  <mergeCells count="1">
    <mergeCell ref="Q3:U5"/>
  </mergeCells>
  <phoneticPr fontId="1"/>
  <pageMargins left="0.7" right="0.7" top="0.75" bottom="0.75" header="0.3" footer="0.3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2"/>
  <sheetViews>
    <sheetView workbookViewId="0"/>
  </sheetViews>
  <sheetFormatPr defaultColWidth="8.875" defaultRowHeight="13.5"/>
  <cols>
    <col min="1" max="1" width="3.875" style="478" customWidth="1"/>
    <col min="2" max="2" width="12.625" style="478" customWidth="1"/>
    <col min="3" max="3" width="24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1457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814">
        <v>7148</v>
      </c>
      <c r="C3" s="814" t="s">
        <v>1451</v>
      </c>
      <c r="D3" s="814">
        <v>50</v>
      </c>
      <c r="E3" s="814">
        <v>27</v>
      </c>
      <c r="F3" s="814">
        <v>0.1</v>
      </c>
      <c r="G3" s="814">
        <v>0.1</v>
      </c>
      <c r="H3" s="814">
        <v>7.3</v>
      </c>
      <c r="I3" s="814">
        <v>2</v>
      </c>
      <c r="J3" s="814" t="s">
        <v>862</v>
      </c>
      <c r="K3" s="814">
        <v>1</v>
      </c>
      <c r="L3" s="814">
        <v>0.01</v>
      </c>
      <c r="M3" s="814">
        <v>0.01</v>
      </c>
      <c r="N3" s="814">
        <v>2</v>
      </c>
      <c r="O3" s="814">
        <v>0.8</v>
      </c>
      <c r="P3" s="814">
        <v>0</v>
      </c>
      <c r="Q3" s="935"/>
      <c r="R3" s="935"/>
      <c r="S3" s="935"/>
      <c r="T3" s="935"/>
      <c r="U3" s="935"/>
    </row>
    <row r="4" spans="2:21">
      <c r="B4" s="814">
        <v>7035</v>
      </c>
      <c r="C4" s="814" t="s">
        <v>2068</v>
      </c>
      <c r="D4" s="814">
        <v>50</v>
      </c>
      <c r="E4" s="814">
        <v>32</v>
      </c>
      <c r="F4" s="814">
        <v>0.3</v>
      </c>
      <c r="G4" s="814">
        <v>0.1</v>
      </c>
      <c r="H4" s="814">
        <v>7.7</v>
      </c>
      <c r="I4" s="814">
        <v>4</v>
      </c>
      <c r="J4" s="814">
        <v>0.2</v>
      </c>
      <c r="K4" s="814">
        <v>17</v>
      </c>
      <c r="L4" s="814">
        <v>0.03</v>
      </c>
      <c r="M4" s="814">
        <v>0.01</v>
      </c>
      <c r="N4" s="814">
        <v>8</v>
      </c>
      <c r="O4" s="814">
        <v>0.3</v>
      </c>
      <c r="P4" s="814">
        <v>0</v>
      </c>
      <c r="Q4" s="936"/>
      <c r="R4" s="936"/>
      <c r="S4" s="936"/>
      <c r="T4" s="936"/>
      <c r="U4" s="936"/>
    </row>
    <row r="5" spans="2:21">
      <c r="B5" s="814">
        <v>7107</v>
      </c>
      <c r="C5" s="814" t="s">
        <v>1020</v>
      </c>
      <c r="D5" s="814">
        <v>30</v>
      </c>
      <c r="E5" s="814">
        <v>26</v>
      </c>
      <c r="F5" s="814">
        <v>0.3</v>
      </c>
      <c r="G5" s="814">
        <v>0.1</v>
      </c>
      <c r="H5" s="814">
        <v>6.8</v>
      </c>
      <c r="I5" s="814">
        <v>2</v>
      </c>
      <c r="J5" s="814">
        <v>0.1</v>
      </c>
      <c r="K5" s="814">
        <v>2</v>
      </c>
      <c r="L5" s="814">
        <v>0.02</v>
      </c>
      <c r="M5" s="814">
        <v>0.01</v>
      </c>
      <c r="N5" s="814">
        <v>5</v>
      </c>
      <c r="O5" s="814">
        <v>0.3</v>
      </c>
      <c r="P5" s="814">
        <v>0</v>
      </c>
      <c r="Q5" s="936"/>
      <c r="R5" s="936"/>
      <c r="S5" s="936"/>
      <c r="T5" s="936"/>
      <c r="U5" s="936"/>
    </row>
    <row r="6" spans="2:21">
      <c r="B6" s="814">
        <v>7114</v>
      </c>
      <c r="C6" s="814" t="s">
        <v>2069</v>
      </c>
      <c r="D6" s="814">
        <v>17</v>
      </c>
      <c r="E6" s="814">
        <v>7</v>
      </c>
      <c r="F6" s="814">
        <v>0.1</v>
      </c>
      <c r="G6" s="814">
        <v>0</v>
      </c>
      <c r="H6" s="814">
        <v>1.8</v>
      </c>
      <c r="I6" s="814">
        <v>2</v>
      </c>
      <c r="J6" s="814">
        <v>0</v>
      </c>
      <c r="K6" s="814">
        <v>12</v>
      </c>
      <c r="L6" s="814">
        <v>0</v>
      </c>
      <c r="M6" s="814">
        <v>0.01</v>
      </c>
      <c r="N6" s="814">
        <v>1</v>
      </c>
      <c r="O6" s="814">
        <v>0.3</v>
      </c>
      <c r="P6" s="814">
        <v>0</v>
      </c>
      <c r="Q6" s="936"/>
      <c r="R6" s="936"/>
      <c r="S6" s="936"/>
      <c r="T6" s="936"/>
      <c r="U6" s="936"/>
    </row>
    <row r="7" spans="2:21">
      <c r="B7" s="814">
        <v>7054</v>
      </c>
      <c r="C7" s="814" t="s">
        <v>2070</v>
      </c>
      <c r="D7" s="814">
        <v>40</v>
      </c>
      <c r="E7" s="814">
        <v>21</v>
      </c>
      <c r="F7" s="814">
        <v>0.4</v>
      </c>
      <c r="G7" s="814">
        <v>0</v>
      </c>
      <c r="H7" s="814">
        <v>5.4</v>
      </c>
      <c r="I7" s="814">
        <v>13</v>
      </c>
      <c r="J7" s="814">
        <v>0.1</v>
      </c>
      <c r="K7" s="814">
        <v>2</v>
      </c>
      <c r="L7" s="814">
        <v>0</v>
      </c>
      <c r="M7" s="814">
        <v>0.01</v>
      </c>
      <c r="N7" s="814">
        <v>28</v>
      </c>
      <c r="O7" s="814">
        <v>1</v>
      </c>
      <c r="P7" s="814">
        <v>0</v>
      </c>
      <c r="Q7" s="936"/>
      <c r="R7" s="936"/>
      <c r="S7" s="936"/>
      <c r="T7" s="936"/>
      <c r="U7" s="936"/>
    </row>
    <row r="8" spans="2:21">
      <c r="B8" s="814">
        <v>7070</v>
      </c>
      <c r="C8" s="814" t="s">
        <v>2425</v>
      </c>
      <c r="D8" s="814">
        <v>25</v>
      </c>
      <c r="E8" s="814">
        <v>15</v>
      </c>
      <c r="F8" s="814">
        <v>0.3</v>
      </c>
      <c r="G8" s="814">
        <v>0.1</v>
      </c>
      <c r="H8" s="814">
        <v>3.8</v>
      </c>
      <c r="I8" s="814">
        <v>3</v>
      </c>
      <c r="J8" s="814">
        <v>0.1</v>
      </c>
      <c r="K8" s="814">
        <v>2</v>
      </c>
      <c r="L8" s="814">
        <v>0.01</v>
      </c>
      <c r="M8" s="814">
        <v>0.01</v>
      </c>
      <c r="N8" s="814">
        <v>3</v>
      </c>
      <c r="O8" s="814">
        <v>0.3</v>
      </c>
      <c r="P8" s="814">
        <v>0</v>
      </c>
      <c r="Q8" s="936"/>
      <c r="R8" s="936"/>
      <c r="S8" s="936"/>
      <c r="T8" s="936"/>
      <c r="U8" s="936"/>
    </row>
    <row r="9" spans="2:21">
      <c r="B9" s="814">
        <v>7155</v>
      </c>
      <c r="C9" s="814" t="s">
        <v>2426</v>
      </c>
      <c r="D9" s="814">
        <v>50</v>
      </c>
      <c r="E9" s="814">
        <v>27</v>
      </c>
      <c r="F9" s="814">
        <v>0.5</v>
      </c>
      <c r="G9" s="814">
        <v>0.4</v>
      </c>
      <c r="H9" s="814">
        <v>6.3</v>
      </c>
      <c r="I9" s="814">
        <v>34</v>
      </c>
      <c r="J9" s="814">
        <v>0.1</v>
      </c>
      <c r="K9" s="814">
        <v>1</v>
      </c>
      <c r="L9" s="814">
        <v>0.04</v>
      </c>
      <c r="M9" s="814">
        <v>0.04</v>
      </c>
      <c r="N9" s="814">
        <v>50</v>
      </c>
      <c r="O9" s="814">
        <v>2.5</v>
      </c>
      <c r="P9" s="814">
        <v>0</v>
      </c>
      <c r="Q9" s="936"/>
      <c r="R9" s="936"/>
      <c r="S9" s="936"/>
      <c r="T9" s="936"/>
      <c r="U9" s="936"/>
    </row>
    <row r="10" spans="2:21">
      <c r="B10" s="814">
        <v>3003</v>
      </c>
      <c r="C10" s="814" t="s">
        <v>863</v>
      </c>
      <c r="D10" s="814">
        <v>80</v>
      </c>
      <c r="E10" s="814">
        <v>307</v>
      </c>
      <c r="F10" s="814">
        <v>0</v>
      </c>
      <c r="G10" s="814">
        <v>0</v>
      </c>
      <c r="H10" s="814">
        <v>79.400000000000006</v>
      </c>
      <c r="I10" s="814">
        <v>1</v>
      </c>
      <c r="J10" s="814" t="s">
        <v>862</v>
      </c>
      <c r="K10" s="814">
        <v>0</v>
      </c>
      <c r="L10" s="814">
        <v>0</v>
      </c>
      <c r="M10" s="814">
        <v>0</v>
      </c>
      <c r="N10" s="814">
        <v>0</v>
      </c>
      <c r="O10" s="814">
        <v>0</v>
      </c>
      <c r="P10" s="814">
        <v>0</v>
      </c>
      <c r="Q10" s="936"/>
      <c r="R10" s="936"/>
      <c r="S10" s="936"/>
      <c r="T10" s="936"/>
      <c r="U10" s="936"/>
    </row>
    <row r="11" spans="2:21">
      <c r="B11" s="814">
        <v>16010</v>
      </c>
      <c r="C11" s="814" t="s">
        <v>1448</v>
      </c>
      <c r="D11" s="814">
        <v>20</v>
      </c>
      <c r="E11" s="814">
        <v>15</v>
      </c>
      <c r="F11" s="814">
        <v>0</v>
      </c>
      <c r="G11" s="814" t="s">
        <v>862</v>
      </c>
      <c r="H11" s="814">
        <v>0.4</v>
      </c>
      <c r="I11" s="814">
        <v>2</v>
      </c>
      <c r="J11" s="814">
        <v>0.1</v>
      </c>
      <c r="K11" s="814">
        <v>0</v>
      </c>
      <c r="L11" s="814">
        <v>0</v>
      </c>
      <c r="M11" s="814">
        <v>0</v>
      </c>
      <c r="N11" s="814">
        <v>0</v>
      </c>
      <c r="O11" s="693" t="s">
        <v>969</v>
      </c>
      <c r="P11" s="814">
        <v>0</v>
      </c>
      <c r="Q11" s="936"/>
      <c r="R11" s="936"/>
      <c r="S11" s="936"/>
      <c r="T11" s="936"/>
      <c r="U11" s="936"/>
    </row>
    <row r="12" spans="2:21">
      <c r="B12" s="28"/>
      <c r="C12" s="28" t="s">
        <v>2066</v>
      </c>
      <c r="D12" s="161"/>
      <c r="E12" s="241">
        <v>477</v>
      </c>
      <c r="F12" s="241">
        <v>1.9</v>
      </c>
      <c r="G12" s="241">
        <v>0.6</v>
      </c>
      <c r="H12" s="241">
        <v>118.7</v>
      </c>
      <c r="I12" s="241">
        <v>62</v>
      </c>
      <c r="J12" s="241">
        <v>0.7</v>
      </c>
      <c r="K12" s="241">
        <v>36</v>
      </c>
      <c r="L12" s="467">
        <v>0.1</v>
      </c>
      <c r="M12" s="241">
        <v>0.08</v>
      </c>
      <c r="N12" s="241">
        <v>95</v>
      </c>
      <c r="O12" s="241">
        <v>5.4</v>
      </c>
      <c r="P12" s="468">
        <v>2.5000000000000001E-2</v>
      </c>
      <c r="Q12" s="24" t="s">
        <v>1717</v>
      </c>
      <c r="R12" s="24" t="s">
        <v>1717</v>
      </c>
      <c r="S12" s="24" t="s">
        <v>1717</v>
      </c>
      <c r="T12" s="24" t="s">
        <v>1717</v>
      </c>
      <c r="U12" s="24" t="s">
        <v>1717</v>
      </c>
    </row>
  </sheetData>
  <mergeCells count="1">
    <mergeCell ref="Q3:U11"/>
  </mergeCells>
  <phoneticPr fontId="1"/>
  <pageMargins left="0.7" right="0.7" top="0.75" bottom="0.75" header="0.3" footer="0.3"/>
  <pageSetup paperSize="9" scale="83" orientation="landscape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2035</v>
      </c>
    </row>
    <row r="2" spans="2:21" ht="24">
      <c r="B2" s="19" t="s">
        <v>922</v>
      </c>
      <c r="C2" s="19" t="s">
        <v>923</v>
      </c>
      <c r="D2" s="20" t="s">
        <v>1990</v>
      </c>
      <c r="E2" s="20" t="s">
        <v>924</v>
      </c>
      <c r="F2" s="20" t="s">
        <v>1991</v>
      </c>
      <c r="G2" s="20" t="s">
        <v>1992</v>
      </c>
      <c r="H2" s="20" t="s">
        <v>1993</v>
      </c>
      <c r="I2" s="20" t="s">
        <v>925</v>
      </c>
      <c r="J2" s="20" t="s">
        <v>926</v>
      </c>
      <c r="K2" s="20" t="s">
        <v>927</v>
      </c>
      <c r="L2" s="20" t="s">
        <v>1994</v>
      </c>
      <c r="M2" s="20" t="s">
        <v>1995</v>
      </c>
      <c r="N2" s="20" t="s">
        <v>928</v>
      </c>
      <c r="O2" s="20" t="s">
        <v>1996</v>
      </c>
      <c r="P2" s="20" t="s">
        <v>1997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16044</v>
      </c>
      <c r="C3" s="29" t="s">
        <v>2036</v>
      </c>
      <c r="D3" s="240">
        <v>300</v>
      </c>
      <c r="E3" s="487">
        <v>3</v>
      </c>
      <c r="F3" s="488">
        <v>0.3</v>
      </c>
      <c r="G3" s="488">
        <v>0</v>
      </c>
      <c r="H3" s="488">
        <v>0.3</v>
      </c>
      <c r="I3" s="487">
        <v>3</v>
      </c>
      <c r="J3" s="489">
        <v>0</v>
      </c>
      <c r="K3" s="490">
        <v>0</v>
      </c>
      <c r="L3" s="491">
        <v>0</v>
      </c>
      <c r="M3" s="492">
        <v>0.03</v>
      </c>
      <c r="N3" s="490">
        <v>0</v>
      </c>
      <c r="O3" s="493">
        <v>0</v>
      </c>
      <c r="P3" s="493">
        <v>0</v>
      </c>
      <c r="Q3" s="936"/>
      <c r="R3" s="936"/>
      <c r="S3" s="936"/>
      <c r="T3" s="936"/>
      <c r="U3" s="936"/>
    </row>
    <row r="4" spans="2:21">
      <c r="B4" s="10">
        <v>7148</v>
      </c>
      <c r="C4" s="29" t="s">
        <v>120</v>
      </c>
      <c r="D4" s="240">
        <v>40</v>
      </c>
      <c r="E4" s="487">
        <v>21.6</v>
      </c>
      <c r="F4" s="488">
        <v>0.08</v>
      </c>
      <c r="G4" s="488">
        <v>0.04</v>
      </c>
      <c r="H4" s="488">
        <v>5.84</v>
      </c>
      <c r="I4" s="487">
        <v>1.2</v>
      </c>
      <c r="J4" s="489">
        <v>0</v>
      </c>
      <c r="K4" s="490">
        <v>0.8</v>
      </c>
      <c r="L4" s="491">
        <v>8.0000000000000002E-3</v>
      </c>
      <c r="M4" s="492">
        <v>4.0000000000000001E-3</v>
      </c>
      <c r="N4" s="490">
        <v>1.6</v>
      </c>
      <c r="O4" s="493">
        <v>0.6</v>
      </c>
      <c r="P4" s="493">
        <v>0</v>
      </c>
      <c r="Q4" s="936"/>
      <c r="R4" s="936"/>
      <c r="S4" s="936"/>
      <c r="T4" s="936"/>
      <c r="U4" s="936"/>
    </row>
    <row r="5" spans="2:21">
      <c r="B5" s="10">
        <v>7054</v>
      </c>
      <c r="C5" s="29" t="s">
        <v>321</v>
      </c>
      <c r="D5" s="240">
        <v>50</v>
      </c>
      <c r="E5" s="487">
        <v>26.5</v>
      </c>
      <c r="F5" s="488">
        <v>0.5</v>
      </c>
      <c r="G5" s="488">
        <v>0.05</v>
      </c>
      <c r="H5" s="488">
        <v>6.75</v>
      </c>
      <c r="I5" s="487">
        <v>16.5</v>
      </c>
      <c r="J5" s="489">
        <v>0.15</v>
      </c>
      <c r="K5" s="490">
        <v>3</v>
      </c>
      <c r="L5" s="491">
        <v>5.0000000000000001E-3</v>
      </c>
      <c r="M5" s="492">
        <v>0.01</v>
      </c>
      <c r="N5" s="490">
        <v>34.5</v>
      </c>
      <c r="O5" s="493">
        <v>1.25</v>
      </c>
      <c r="P5" s="493">
        <v>0</v>
      </c>
      <c r="Q5" s="936"/>
      <c r="R5" s="936"/>
      <c r="S5" s="936"/>
      <c r="T5" s="936"/>
      <c r="U5" s="936"/>
    </row>
    <row r="6" spans="2:21">
      <c r="B6" s="10">
        <v>7155</v>
      </c>
      <c r="C6" s="29" t="s">
        <v>113</v>
      </c>
      <c r="D6" s="240">
        <v>20</v>
      </c>
      <c r="E6" s="487">
        <v>10.8</v>
      </c>
      <c r="F6" s="488">
        <v>0.18</v>
      </c>
      <c r="G6" s="488">
        <v>0.14000000000000001</v>
      </c>
      <c r="H6" s="488">
        <v>2.5</v>
      </c>
      <c r="I6" s="487">
        <v>13.4</v>
      </c>
      <c r="J6" s="489">
        <v>0.04</v>
      </c>
      <c r="K6" s="490">
        <v>0.4</v>
      </c>
      <c r="L6" s="491">
        <v>1.4000000000000002E-2</v>
      </c>
      <c r="M6" s="492">
        <v>1.4000000000000002E-2</v>
      </c>
      <c r="N6" s="490">
        <v>20</v>
      </c>
      <c r="O6" s="493">
        <v>0.98</v>
      </c>
      <c r="P6" s="493">
        <v>0</v>
      </c>
      <c r="Q6" s="936"/>
      <c r="R6" s="936"/>
      <c r="S6" s="936"/>
      <c r="T6" s="936"/>
      <c r="U6" s="936"/>
    </row>
    <row r="7" spans="2:21">
      <c r="B7" s="27">
        <v>16012</v>
      </c>
      <c r="C7" s="37" t="s">
        <v>2037</v>
      </c>
      <c r="D7" s="779">
        <v>45</v>
      </c>
      <c r="E7" s="650">
        <v>34.65</v>
      </c>
      <c r="F7" s="489">
        <v>4.4999999999999998E-2</v>
      </c>
      <c r="G7" s="489">
        <v>0</v>
      </c>
      <c r="H7" s="489">
        <v>1.8</v>
      </c>
      <c r="I7" s="650">
        <v>4.5</v>
      </c>
      <c r="J7" s="489">
        <v>0.18</v>
      </c>
      <c r="K7" s="490">
        <v>0</v>
      </c>
      <c r="L7" s="491">
        <v>0</v>
      </c>
      <c r="M7" s="492">
        <v>0</v>
      </c>
      <c r="N7" s="490">
        <v>0</v>
      </c>
      <c r="O7" s="493">
        <v>0</v>
      </c>
      <c r="P7" s="493">
        <v>0</v>
      </c>
      <c r="Q7" s="936"/>
      <c r="R7" s="936"/>
      <c r="S7" s="936"/>
      <c r="T7" s="936"/>
      <c r="U7" s="936"/>
    </row>
    <row r="8" spans="2:21">
      <c r="B8" s="40">
        <v>3005</v>
      </c>
      <c r="C8" s="242" t="s">
        <v>85</v>
      </c>
      <c r="D8" s="537">
        <v>40</v>
      </c>
      <c r="E8" s="638">
        <v>154.80000000000001</v>
      </c>
      <c r="F8" s="387">
        <v>0</v>
      </c>
      <c r="G8" s="387">
        <v>0</v>
      </c>
      <c r="H8" s="387">
        <v>40</v>
      </c>
      <c r="I8" s="638">
        <v>0</v>
      </c>
      <c r="J8" s="387">
        <v>0</v>
      </c>
      <c r="K8" s="388">
        <v>0</v>
      </c>
      <c r="L8" s="389">
        <v>0</v>
      </c>
      <c r="M8" s="390">
        <v>0</v>
      </c>
      <c r="N8" s="388">
        <v>0</v>
      </c>
      <c r="O8" s="391">
        <v>0</v>
      </c>
      <c r="P8" s="391">
        <v>0</v>
      </c>
      <c r="Q8" s="937"/>
      <c r="R8" s="937"/>
      <c r="S8" s="937"/>
      <c r="T8" s="937"/>
      <c r="U8" s="937"/>
    </row>
    <row r="9" spans="2:21">
      <c r="C9" s="484" t="s">
        <v>895</v>
      </c>
      <c r="D9" s="780">
        <f>SUM(D3:D8)</f>
        <v>495</v>
      </c>
      <c r="E9" s="642">
        <f t="shared" ref="E9:P9" si="0">SUM(E3:E8)</f>
        <v>251.35000000000002</v>
      </c>
      <c r="F9" s="495">
        <f t="shared" si="0"/>
        <v>1.105</v>
      </c>
      <c r="G9" s="495">
        <f t="shared" si="0"/>
        <v>0.23</v>
      </c>
      <c r="H9" s="495">
        <f t="shared" si="0"/>
        <v>57.19</v>
      </c>
      <c r="I9" s="494">
        <f t="shared" si="0"/>
        <v>38.6</v>
      </c>
      <c r="J9" s="495">
        <f t="shared" si="0"/>
        <v>0.37</v>
      </c>
      <c r="K9" s="496">
        <f t="shared" si="0"/>
        <v>4.2</v>
      </c>
      <c r="L9" s="497">
        <f t="shared" si="0"/>
        <v>2.7000000000000003E-2</v>
      </c>
      <c r="M9" s="498">
        <f t="shared" si="0"/>
        <v>5.800000000000001E-2</v>
      </c>
      <c r="N9" s="496">
        <f t="shared" si="0"/>
        <v>56.1</v>
      </c>
      <c r="O9" s="499">
        <f t="shared" si="0"/>
        <v>2.83</v>
      </c>
      <c r="P9" s="499">
        <f t="shared" si="0"/>
        <v>0</v>
      </c>
      <c r="Q9" s="24" t="s">
        <v>2013</v>
      </c>
      <c r="R9" s="24" t="s">
        <v>2013</v>
      </c>
      <c r="S9" s="24" t="s">
        <v>2013</v>
      </c>
      <c r="T9" s="24" t="s">
        <v>2013</v>
      </c>
      <c r="U9" s="24" t="s">
        <v>2013</v>
      </c>
    </row>
  </sheetData>
  <mergeCells count="1">
    <mergeCell ref="Q3:U8"/>
  </mergeCells>
  <phoneticPr fontId="1"/>
  <pageMargins left="0.7" right="0.7" top="0.75" bottom="0.75" header="0.3" footer="0.3"/>
  <pageSetup paperSize="9" scale="73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1.5" customWidth="1"/>
    <col min="4" max="16" width="11.125" customWidth="1"/>
    <col min="17" max="21" width="9" customWidth="1"/>
  </cols>
  <sheetData>
    <row r="1" spans="2:21">
      <c r="B1" t="s">
        <v>651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2">
        <v>11216</v>
      </c>
      <c r="C3" s="22" t="s">
        <v>2226</v>
      </c>
      <c r="D3" s="22">
        <v>25</v>
      </c>
      <c r="E3" s="55">
        <v>34.5</v>
      </c>
      <c r="F3" s="54">
        <v>5.5</v>
      </c>
      <c r="G3" s="54">
        <v>1.2</v>
      </c>
      <c r="H3" s="54">
        <v>0</v>
      </c>
      <c r="I3" s="55">
        <v>2.25</v>
      </c>
      <c r="J3" s="54">
        <v>0.52500000000000002</v>
      </c>
      <c r="K3" s="57">
        <v>4.25</v>
      </c>
      <c r="L3" s="56">
        <v>2.5000000000000001E-2</v>
      </c>
      <c r="M3" s="56">
        <v>7.7499999999999999E-2</v>
      </c>
      <c r="N3" s="55">
        <v>0.25</v>
      </c>
      <c r="O3" s="54">
        <v>0</v>
      </c>
      <c r="P3" s="54">
        <v>2.5000000000000001E-2</v>
      </c>
      <c r="Q3" s="935"/>
      <c r="R3" s="935"/>
      <c r="S3" s="935"/>
      <c r="T3" s="935"/>
      <c r="U3" s="935"/>
    </row>
    <row r="4" spans="2:21">
      <c r="B4" s="22">
        <v>6227</v>
      </c>
      <c r="C4" s="22" t="s">
        <v>351</v>
      </c>
      <c r="D4" s="22">
        <v>2.5</v>
      </c>
      <c r="E4" s="55">
        <v>0.77500000000000002</v>
      </c>
      <c r="F4" s="54">
        <v>3.7499999999999999E-2</v>
      </c>
      <c r="G4" s="54">
        <v>7.4999999999999997E-3</v>
      </c>
      <c r="H4" s="54">
        <v>0.17499999999999999</v>
      </c>
      <c r="I4" s="55">
        <v>1.35</v>
      </c>
      <c r="J4" s="54">
        <v>1.7500000000000002E-2</v>
      </c>
      <c r="K4" s="57">
        <v>3.75</v>
      </c>
      <c r="L4" s="56">
        <v>1.25E-3</v>
      </c>
      <c r="M4" s="56">
        <v>2.2499999999999998E-3</v>
      </c>
      <c r="N4" s="55">
        <v>0.77500000000000002</v>
      </c>
      <c r="O4" s="54">
        <v>7.2499999999999995E-2</v>
      </c>
      <c r="P4" s="54">
        <v>0</v>
      </c>
      <c r="Q4" s="936"/>
      <c r="R4" s="936"/>
      <c r="S4" s="936"/>
      <c r="T4" s="936"/>
      <c r="U4" s="936"/>
    </row>
    <row r="5" spans="2:21">
      <c r="B5" s="22">
        <v>17021</v>
      </c>
      <c r="C5" s="22" t="s">
        <v>650</v>
      </c>
      <c r="D5" s="22">
        <v>200</v>
      </c>
      <c r="E5" s="55">
        <v>4</v>
      </c>
      <c r="F5" s="54">
        <v>0.6</v>
      </c>
      <c r="G5" s="54">
        <v>0</v>
      </c>
      <c r="H5" s="54">
        <v>0.6</v>
      </c>
      <c r="I5" s="55">
        <v>6</v>
      </c>
      <c r="J5" s="54">
        <v>0</v>
      </c>
      <c r="K5" s="57">
        <v>0</v>
      </c>
      <c r="L5" s="56">
        <v>0.02</v>
      </c>
      <c r="M5" s="56">
        <v>0.02</v>
      </c>
      <c r="N5" s="55">
        <v>0</v>
      </c>
      <c r="O5" s="54">
        <v>0</v>
      </c>
      <c r="P5" s="54">
        <v>0.2</v>
      </c>
      <c r="Q5" s="936"/>
      <c r="R5" s="936"/>
      <c r="S5" s="936"/>
      <c r="T5" s="936"/>
      <c r="U5" s="936"/>
    </row>
    <row r="6" spans="2:21">
      <c r="B6" s="22">
        <v>17012</v>
      </c>
      <c r="C6" s="22" t="s">
        <v>0</v>
      </c>
      <c r="D6" s="22">
        <v>0.5</v>
      </c>
      <c r="E6" s="55">
        <v>0</v>
      </c>
      <c r="F6" s="54">
        <v>0</v>
      </c>
      <c r="G6" s="54">
        <v>0</v>
      </c>
      <c r="H6" s="54">
        <v>0</v>
      </c>
      <c r="I6" s="55">
        <v>0.11</v>
      </c>
      <c r="J6" s="54">
        <v>0</v>
      </c>
      <c r="K6" s="57">
        <v>0</v>
      </c>
      <c r="L6" s="56">
        <v>0</v>
      </c>
      <c r="M6" s="56">
        <v>0</v>
      </c>
      <c r="N6" s="55">
        <v>0</v>
      </c>
      <c r="O6" s="54">
        <v>0</v>
      </c>
      <c r="P6" s="54">
        <v>0.4955</v>
      </c>
      <c r="Q6" s="936"/>
      <c r="R6" s="936"/>
      <c r="S6" s="936"/>
      <c r="T6" s="936"/>
      <c r="U6" s="936"/>
    </row>
    <row r="7" spans="2:21">
      <c r="B7" s="22">
        <v>17007</v>
      </c>
      <c r="C7" s="22" t="s">
        <v>360</v>
      </c>
      <c r="D7" s="22">
        <v>3</v>
      </c>
      <c r="E7" s="55">
        <v>2.13</v>
      </c>
      <c r="F7" s="54">
        <v>0.23100000000000001</v>
      </c>
      <c r="G7" s="54">
        <v>0</v>
      </c>
      <c r="H7" s="54">
        <v>0.30299999999999999</v>
      </c>
      <c r="I7" s="55">
        <v>0.87</v>
      </c>
      <c r="J7" s="54">
        <v>5.0999999999999997E-2</v>
      </c>
      <c r="K7" s="57">
        <v>0</v>
      </c>
      <c r="L7" s="56">
        <v>1.5000000000000002E-3</v>
      </c>
      <c r="M7" s="56">
        <v>5.1000000000000004E-3</v>
      </c>
      <c r="N7" s="55">
        <v>0</v>
      </c>
      <c r="O7" s="54">
        <v>0</v>
      </c>
      <c r="P7" s="54">
        <v>0.435</v>
      </c>
      <c r="Q7" s="936"/>
      <c r="R7" s="936"/>
      <c r="S7" s="936"/>
      <c r="T7" s="936"/>
      <c r="U7" s="936"/>
    </row>
    <row r="8" spans="2:21">
      <c r="B8" s="22">
        <v>16025</v>
      </c>
      <c r="C8" s="22" t="s">
        <v>649</v>
      </c>
      <c r="D8" s="22">
        <v>4.5</v>
      </c>
      <c r="E8" s="55">
        <v>10.845000000000001</v>
      </c>
      <c r="F8" s="54">
        <v>1.3499999999999998E-2</v>
      </c>
      <c r="G8" s="54">
        <v>0</v>
      </c>
      <c r="H8" s="54">
        <v>1.944</v>
      </c>
      <c r="I8" s="55">
        <v>0.09</v>
      </c>
      <c r="J8" s="54">
        <v>0</v>
      </c>
      <c r="K8" s="57">
        <v>0</v>
      </c>
      <c r="L8" s="56">
        <v>0</v>
      </c>
      <c r="M8" s="56">
        <v>0</v>
      </c>
      <c r="N8" s="55">
        <v>0</v>
      </c>
      <c r="O8" s="54">
        <v>0</v>
      </c>
      <c r="P8" s="54">
        <v>0</v>
      </c>
      <c r="Q8" s="936"/>
      <c r="R8" s="936"/>
      <c r="S8" s="936"/>
      <c r="T8" s="936"/>
      <c r="U8" s="936"/>
    </row>
    <row r="9" spans="2:21">
      <c r="B9" s="22">
        <v>2034</v>
      </c>
      <c r="C9" s="22" t="s">
        <v>358</v>
      </c>
      <c r="D9" s="22">
        <v>2.5</v>
      </c>
      <c r="E9" s="55">
        <v>8.25</v>
      </c>
      <c r="F9" s="54">
        <v>2.5000000000000001E-3</v>
      </c>
      <c r="G9" s="54">
        <v>2.5000000000000001E-3</v>
      </c>
      <c r="H9" s="54">
        <v>2.04</v>
      </c>
      <c r="I9" s="55">
        <v>0.25</v>
      </c>
      <c r="J9" s="54">
        <v>1.4999999999999999E-2</v>
      </c>
      <c r="K9" s="57">
        <v>0</v>
      </c>
      <c r="L9" s="56">
        <v>0</v>
      </c>
      <c r="M9" s="56">
        <v>0</v>
      </c>
      <c r="N9" s="55">
        <v>0</v>
      </c>
      <c r="O9" s="54">
        <v>0</v>
      </c>
      <c r="P9" s="54">
        <v>0</v>
      </c>
      <c r="Q9" s="936"/>
      <c r="R9" s="936"/>
      <c r="S9" s="936"/>
      <c r="T9" s="936"/>
      <c r="U9" s="936"/>
    </row>
    <row r="10" spans="2:21">
      <c r="B10" s="171">
        <v>6103</v>
      </c>
      <c r="C10" s="171" t="s">
        <v>70</v>
      </c>
      <c r="D10" s="171">
        <v>2.5</v>
      </c>
      <c r="E10" s="50">
        <v>0.75</v>
      </c>
      <c r="F10" s="49">
        <v>2.2499999999999999E-2</v>
      </c>
      <c r="G10" s="49">
        <v>7.4999999999999997E-3</v>
      </c>
      <c r="H10" s="49">
        <v>0.16500000000000001</v>
      </c>
      <c r="I10" s="50">
        <v>0.3</v>
      </c>
      <c r="J10" s="49">
        <v>1.2500000000000001E-2</v>
      </c>
      <c r="K10" s="52">
        <v>0</v>
      </c>
      <c r="L10" s="51">
        <v>7.5000000000000002E-4</v>
      </c>
      <c r="M10" s="51">
        <v>5.0000000000000001E-4</v>
      </c>
      <c r="N10" s="50">
        <v>0.05</v>
      </c>
      <c r="O10" s="49">
        <v>5.2499999999999998E-2</v>
      </c>
      <c r="P10" s="49">
        <v>0</v>
      </c>
      <c r="Q10" s="937"/>
      <c r="R10" s="937"/>
      <c r="S10" s="937"/>
      <c r="T10" s="937"/>
      <c r="U10" s="937"/>
    </row>
    <row r="11" spans="2:21">
      <c r="B11" s="22"/>
      <c r="C11" s="28" t="s">
        <v>220</v>
      </c>
      <c r="D11" s="22">
        <v>284</v>
      </c>
      <c r="E11" s="55">
        <v>81.67</v>
      </c>
      <c r="F11" s="54">
        <v>7.0549999999999988</v>
      </c>
      <c r="G11" s="54">
        <v>1.2970000000000002</v>
      </c>
      <c r="H11" s="54">
        <v>10.098499999999998</v>
      </c>
      <c r="I11" s="55">
        <v>18.044999999999998</v>
      </c>
      <c r="J11" s="54">
        <v>0.79799999999999993</v>
      </c>
      <c r="K11" s="57">
        <v>42</v>
      </c>
      <c r="L11" s="56">
        <v>7.5500000000000012E-2</v>
      </c>
      <c r="M11" s="56">
        <v>0.12760000000000002</v>
      </c>
      <c r="N11" s="55">
        <v>4.1500000000000004</v>
      </c>
      <c r="O11" s="54">
        <v>1.3975</v>
      </c>
      <c r="P11" s="54">
        <v>1.1605000000000001</v>
      </c>
      <c r="Q11">
        <v>0</v>
      </c>
      <c r="R11">
        <v>1</v>
      </c>
      <c r="S11">
        <v>1</v>
      </c>
      <c r="T11">
        <v>0</v>
      </c>
      <c r="U11">
        <v>0</v>
      </c>
    </row>
    <row r="12" spans="2:21">
      <c r="C12" s="10"/>
      <c r="D12" s="1"/>
      <c r="E12" s="12"/>
      <c r="F12" s="12"/>
      <c r="G12" s="12"/>
      <c r="H12" s="12"/>
      <c r="I12" s="1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3:16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mergeCells count="1">
    <mergeCell ref="Q3:U10"/>
  </mergeCells>
  <phoneticPr fontId="1"/>
  <pageMargins left="0.7" right="0.7" top="0.75" bottom="0.75" header="0.3" footer="0.3"/>
  <pageSetup paperSize="9" scale="81" orientation="landscape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31.75" style="59" customWidth="1"/>
    <col min="4" max="16" width="11.125" style="42" customWidth="1"/>
    <col min="17" max="21" width="9" style="42" customWidth="1"/>
    <col min="22" max="16384" width="8.875" style="42"/>
  </cols>
  <sheetData>
    <row r="1" spans="1:21" s="478" customFormat="1">
      <c r="B1" s="29" t="s">
        <v>1790</v>
      </c>
    </row>
    <row r="2" spans="1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A3" s="42"/>
      <c r="B3" s="71">
        <v>16011</v>
      </c>
      <c r="C3" s="87" t="s">
        <v>114</v>
      </c>
      <c r="D3" s="71">
        <v>50</v>
      </c>
      <c r="E3" s="71">
        <v>37</v>
      </c>
      <c r="F3" s="71">
        <v>0.1</v>
      </c>
      <c r="G3" s="71">
        <v>0</v>
      </c>
      <c r="H3" s="71">
        <v>0.8</v>
      </c>
      <c r="I3" s="71">
        <v>4</v>
      </c>
      <c r="J3" s="71">
        <v>0.2</v>
      </c>
      <c r="K3" s="71">
        <v>0</v>
      </c>
      <c r="L3" s="71">
        <v>0</v>
      </c>
      <c r="M3" s="71">
        <v>0.01</v>
      </c>
      <c r="N3" s="71">
        <v>0</v>
      </c>
      <c r="O3" s="71">
        <v>0</v>
      </c>
      <c r="P3" s="71">
        <v>0</v>
      </c>
      <c r="Q3" s="1000"/>
      <c r="R3" s="1000"/>
      <c r="S3" s="1000"/>
      <c r="T3" s="1000"/>
      <c r="U3" s="1000"/>
    </row>
    <row r="4" spans="1:21">
      <c r="A4" s="42"/>
      <c r="B4" s="71">
        <v>3003</v>
      </c>
      <c r="C4" s="87" t="s">
        <v>4</v>
      </c>
      <c r="D4" s="71">
        <v>5</v>
      </c>
      <c r="E4" s="71">
        <v>19</v>
      </c>
      <c r="F4" s="71">
        <v>0</v>
      </c>
      <c r="G4" s="71">
        <v>0</v>
      </c>
      <c r="H4" s="71">
        <v>5</v>
      </c>
      <c r="I4" s="71">
        <v>0</v>
      </c>
      <c r="J4" s="71">
        <v>0</v>
      </c>
      <c r="K4" s="71">
        <v>0</v>
      </c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1001"/>
      <c r="R4" s="1001"/>
      <c r="S4" s="1001"/>
      <c r="T4" s="1001"/>
      <c r="U4" s="1001"/>
    </row>
    <row r="5" spans="1:21">
      <c r="A5" s="42"/>
      <c r="B5" s="71">
        <v>7156</v>
      </c>
      <c r="C5" s="87" t="s">
        <v>93</v>
      </c>
      <c r="D5" s="71">
        <v>5</v>
      </c>
      <c r="E5" s="71">
        <v>1</v>
      </c>
      <c r="F5" s="71">
        <v>0</v>
      </c>
      <c r="G5" s="71">
        <v>0</v>
      </c>
      <c r="H5" s="71">
        <v>0.4</v>
      </c>
      <c r="I5" s="71">
        <v>0</v>
      </c>
      <c r="J5" s="71">
        <v>0</v>
      </c>
      <c r="K5" s="71">
        <v>0</v>
      </c>
      <c r="L5" s="71">
        <v>0</v>
      </c>
      <c r="M5" s="71">
        <v>0</v>
      </c>
      <c r="N5" s="71">
        <v>3</v>
      </c>
      <c r="O5" s="71">
        <v>0</v>
      </c>
      <c r="P5" s="71">
        <v>0</v>
      </c>
      <c r="Q5" s="1001"/>
      <c r="R5" s="1001"/>
      <c r="S5" s="1001"/>
      <c r="T5" s="1001"/>
      <c r="U5" s="1001"/>
    </row>
    <row r="6" spans="1:21">
      <c r="A6" s="42"/>
      <c r="B6" s="71">
        <v>7042</v>
      </c>
      <c r="C6" s="87" t="s">
        <v>2041</v>
      </c>
      <c r="D6" s="71">
        <v>5</v>
      </c>
      <c r="E6" s="71">
        <v>2</v>
      </c>
      <c r="F6" s="71">
        <v>0</v>
      </c>
      <c r="G6" s="71">
        <v>0</v>
      </c>
      <c r="H6" s="71">
        <v>0.6</v>
      </c>
      <c r="I6" s="71">
        <v>0</v>
      </c>
      <c r="J6" s="71">
        <v>0</v>
      </c>
      <c r="K6" s="71">
        <v>0</v>
      </c>
      <c r="L6" s="71">
        <v>0</v>
      </c>
      <c r="M6" s="71">
        <v>0</v>
      </c>
      <c r="N6" s="71">
        <v>1</v>
      </c>
      <c r="O6" s="71">
        <v>0</v>
      </c>
      <c r="P6" s="71">
        <v>0</v>
      </c>
      <c r="Q6" s="1001"/>
      <c r="R6" s="1001"/>
      <c r="S6" s="1001"/>
      <c r="T6" s="1001"/>
      <c r="U6" s="1001"/>
    </row>
    <row r="7" spans="1:21">
      <c r="A7" s="42"/>
      <c r="B7" s="71">
        <v>7155</v>
      </c>
      <c r="C7" s="87" t="s">
        <v>113</v>
      </c>
      <c r="D7" s="71">
        <v>10</v>
      </c>
      <c r="E7" s="71">
        <v>5</v>
      </c>
      <c r="F7" s="71">
        <v>0.1</v>
      </c>
      <c r="G7" s="71">
        <v>0.1</v>
      </c>
      <c r="H7" s="71">
        <v>1.3</v>
      </c>
      <c r="I7" s="71">
        <v>7</v>
      </c>
      <c r="J7" s="71">
        <v>0</v>
      </c>
      <c r="K7" s="71">
        <v>0</v>
      </c>
      <c r="L7" s="71">
        <v>0.01</v>
      </c>
      <c r="M7" s="71">
        <v>0.01</v>
      </c>
      <c r="N7" s="71">
        <v>10</v>
      </c>
      <c r="O7" s="71">
        <v>0.5</v>
      </c>
      <c r="P7" s="71">
        <v>0</v>
      </c>
      <c r="Q7" s="1001"/>
      <c r="R7" s="1001"/>
      <c r="S7" s="1001"/>
      <c r="T7" s="1001"/>
      <c r="U7" s="1001"/>
    </row>
    <row r="8" spans="1:21">
      <c r="A8" s="42"/>
      <c r="B8" s="77">
        <v>7040</v>
      </c>
      <c r="C8" s="85" t="s">
        <v>2042</v>
      </c>
      <c r="D8" s="77">
        <v>20</v>
      </c>
      <c r="E8" s="77">
        <v>9</v>
      </c>
      <c r="F8" s="77">
        <v>0.2</v>
      </c>
      <c r="G8" s="77">
        <v>0</v>
      </c>
      <c r="H8" s="77">
        <v>2.4</v>
      </c>
      <c r="I8" s="77">
        <v>5</v>
      </c>
      <c r="J8" s="77">
        <v>0</v>
      </c>
      <c r="K8" s="77">
        <v>2</v>
      </c>
      <c r="L8" s="77">
        <v>0.01</v>
      </c>
      <c r="M8" s="77">
        <v>0.01</v>
      </c>
      <c r="N8" s="77">
        <v>12</v>
      </c>
      <c r="O8" s="77">
        <v>0.2</v>
      </c>
      <c r="P8" s="77">
        <v>0</v>
      </c>
      <c r="Q8" s="1001"/>
      <c r="R8" s="1001"/>
      <c r="S8" s="1001"/>
      <c r="T8" s="1001"/>
      <c r="U8" s="1001"/>
    </row>
    <row r="9" spans="1:21">
      <c r="A9" s="42"/>
      <c r="B9" s="77">
        <v>7116</v>
      </c>
      <c r="C9" s="85" t="s">
        <v>2038</v>
      </c>
      <c r="D9" s="77">
        <v>20</v>
      </c>
      <c r="E9" s="77">
        <v>12</v>
      </c>
      <c r="F9" s="77">
        <v>0.1</v>
      </c>
      <c r="G9" s="77">
        <v>0</v>
      </c>
      <c r="H9" s="77">
        <v>3.1</v>
      </c>
      <c r="I9" s="77">
        <v>1</v>
      </c>
      <c r="J9" s="77">
        <v>0</v>
      </c>
      <c r="K9" s="77">
        <v>0</v>
      </c>
      <c r="L9" s="77">
        <v>0.01</v>
      </c>
      <c r="M9" s="77">
        <v>0</v>
      </c>
      <c r="N9" s="77">
        <v>0</v>
      </c>
      <c r="O9" s="77">
        <v>0.1</v>
      </c>
      <c r="P9" s="77">
        <v>0</v>
      </c>
      <c r="Q9" s="1001"/>
      <c r="R9" s="1001"/>
      <c r="S9" s="1001"/>
      <c r="T9" s="1001"/>
      <c r="U9" s="1001"/>
    </row>
    <row r="10" spans="1:21">
      <c r="A10" s="42"/>
      <c r="B10" s="77">
        <v>7116.1</v>
      </c>
      <c r="C10" s="85" t="s">
        <v>2039</v>
      </c>
      <c r="D10" s="77">
        <v>15</v>
      </c>
      <c r="E10" s="77">
        <v>9</v>
      </c>
      <c r="F10" s="77">
        <v>0.1</v>
      </c>
      <c r="G10" s="77">
        <v>0</v>
      </c>
      <c r="H10" s="77">
        <v>2.4</v>
      </c>
      <c r="I10" s="77">
        <v>1</v>
      </c>
      <c r="J10" s="77">
        <v>0</v>
      </c>
      <c r="K10" s="77">
        <v>0</v>
      </c>
      <c r="L10" s="77">
        <v>0.01</v>
      </c>
      <c r="M10" s="77">
        <v>0</v>
      </c>
      <c r="N10" s="77">
        <v>0</v>
      </c>
      <c r="O10" s="77">
        <v>0.1</v>
      </c>
      <c r="P10" s="77">
        <v>0</v>
      </c>
      <c r="Q10" s="1001"/>
      <c r="R10" s="1001"/>
      <c r="S10" s="1001"/>
      <c r="T10" s="1001"/>
      <c r="U10" s="1001"/>
    </row>
    <row r="11" spans="1:21">
      <c r="A11" s="42"/>
      <c r="B11" s="201">
        <v>7012</v>
      </c>
      <c r="C11" s="84" t="s">
        <v>112</v>
      </c>
      <c r="D11" s="201">
        <v>80</v>
      </c>
      <c r="E11" s="201">
        <v>27</v>
      </c>
      <c r="F11" s="201">
        <v>0.7</v>
      </c>
      <c r="G11" s="201">
        <v>0.1</v>
      </c>
      <c r="H11" s="201">
        <v>6.8</v>
      </c>
      <c r="I11" s="201">
        <v>14</v>
      </c>
      <c r="J11" s="201">
        <v>0.2</v>
      </c>
      <c r="K11" s="201">
        <v>1</v>
      </c>
      <c r="L11" s="201">
        <v>0.02</v>
      </c>
      <c r="M11" s="201">
        <v>0.02</v>
      </c>
      <c r="N11" s="201">
        <v>50</v>
      </c>
      <c r="O11" s="201">
        <v>1.1000000000000001</v>
      </c>
      <c r="P11" s="201">
        <v>0</v>
      </c>
      <c r="Q11" s="1002"/>
      <c r="R11" s="1002"/>
      <c r="S11" s="1002"/>
      <c r="T11" s="1002"/>
      <c r="U11" s="1002"/>
    </row>
    <row r="12" spans="1:21">
      <c r="A12" s="42"/>
      <c r="B12" s="71"/>
      <c r="C12" s="87" t="s">
        <v>2040</v>
      </c>
      <c r="D12" s="71">
        <v>210</v>
      </c>
      <c r="E12" s="71">
        <v>122</v>
      </c>
      <c r="F12" s="71">
        <v>1.3</v>
      </c>
      <c r="G12" s="71">
        <v>0.2</v>
      </c>
      <c r="H12" s="71">
        <v>22.6</v>
      </c>
      <c r="I12" s="71">
        <v>32</v>
      </c>
      <c r="J12" s="71">
        <v>0.5</v>
      </c>
      <c r="K12" s="71">
        <v>4</v>
      </c>
      <c r="L12" s="71">
        <v>0.06</v>
      </c>
      <c r="M12" s="71">
        <v>0.04</v>
      </c>
      <c r="N12" s="71">
        <v>76</v>
      </c>
      <c r="O12" s="70">
        <v>2</v>
      </c>
      <c r="P12" s="71">
        <v>0</v>
      </c>
      <c r="Q12" s="24" t="s">
        <v>2013</v>
      </c>
      <c r="R12" s="24" t="s">
        <v>2013</v>
      </c>
      <c r="S12" s="24" t="s">
        <v>2013</v>
      </c>
      <c r="T12" s="24" t="s">
        <v>2013</v>
      </c>
      <c r="U12" s="24" t="s">
        <v>2013</v>
      </c>
    </row>
  </sheetData>
  <mergeCells count="1">
    <mergeCell ref="Q3:U11"/>
  </mergeCells>
  <phoneticPr fontId="1"/>
  <pageMargins left="0.7" right="0.7" top="0.75" bottom="0.75" header="0.3" footer="0.3"/>
  <pageSetup paperSize="9" scale="62" orientation="landscape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8" style="89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1791</v>
      </c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1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A3" s="89"/>
      <c r="B3" s="89">
        <v>7156</v>
      </c>
      <c r="C3" s="89" t="s">
        <v>93</v>
      </c>
      <c r="D3" s="204">
        <v>10</v>
      </c>
      <c r="E3" s="348">
        <v>2.6</v>
      </c>
      <c r="F3" s="349">
        <v>0.04</v>
      </c>
      <c r="G3" s="349">
        <v>0.02</v>
      </c>
      <c r="H3" s="349">
        <v>0.86</v>
      </c>
      <c r="I3" s="348">
        <v>0.7</v>
      </c>
      <c r="J3" s="349">
        <v>0.01</v>
      </c>
      <c r="K3" s="348">
        <v>0.1</v>
      </c>
      <c r="L3" s="350">
        <v>4.0000000000000001E-3</v>
      </c>
      <c r="M3" s="350">
        <v>2E-3</v>
      </c>
      <c r="N3" s="348">
        <v>5</v>
      </c>
      <c r="O3" s="349">
        <v>0</v>
      </c>
      <c r="P3" s="349">
        <v>0</v>
      </c>
      <c r="Q3" s="948"/>
      <c r="R3" s="948"/>
      <c r="S3" s="948"/>
      <c r="T3" s="948"/>
      <c r="U3" s="948"/>
    </row>
    <row r="4" spans="1:21">
      <c r="A4" s="89"/>
      <c r="B4" s="89">
        <v>3003</v>
      </c>
      <c r="C4" s="89" t="s">
        <v>4</v>
      </c>
      <c r="D4" s="204">
        <v>10</v>
      </c>
      <c r="E4" s="348">
        <v>38.4</v>
      </c>
      <c r="F4" s="349">
        <v>0</v>
      </c>
      <c r="G4" s="349">
        <v>0</v>
      </c>
      <c r="H4" s="349">
        <v>9.92</v>
      </c>
      <c r="I4" s="348">
        <v>0.1</v>
      </c>
      <c r="J4" s="349">
        <v>0</v>
      </c>
      <c r="K4" s="348">
        <v>0</v>
      </c>
      <c r="L4" s="350">
        <v>0</v>
      </c>
      <c r="M4" s="350">
        <v>0</v>
      </c>
      <c r="N4" s="348">
        <v>0</v>
      </c>
      <c r="O4" s="349">
        <v>0</v>
      </c>
      <c r="P4" s="349">
        <v>0</v>
      </c>
      <c r="Q4" s="945"/>
      <c r="R4" s="945"/>
      <c r="S4" s="945"/>
      <c r="T4" s="945"/>
      <c r="U4" s="945"/>
    </row>
    <row r="5" spans="1:21">
      <c r="A5" s="89"/>
      <c r="B5" s="97">
        <v>7155</v>
      </c>
      <c r="C5" s="97" t="s">
        <v>113</v>
      </c>
      <c r="D5" s="159">
        <v>7</v>
      </c>
      <c r="E5" s="351">
        <v>3.78</v>
      </c>
      <c r="F5" s="352">
        <v>6.3E-2</v>
      </c>
      <c r="G5" s="352">
        <v>4.8999999999999995E-2</v>
      </c>
      <c r="H5" s="352">
        <v>0.875</v>
      </c>
      <c r="I5" s="351">
        <v>4.6900000000000004</v>
      </c>
      <c r="J5" s="352">
        <v>1.4000000000000002E-2</v>
      </c>
      <c r="K5" s="351">
        <v>0.14000000000000001</v>
      </c>
      <c r="L5" s="353">
        <v>4.9000000000000007E-3</v>
      </c>
      <c r="M5" s="353">
        <v>4.9000000000000007E-3</v>
      </c>
      <c r="N5" s="351">
        <v>7</v>
      </c>
      <c r="O5" s="352">
        <v>0.34300000000000003</v>
      </c>
      <c r="P5" s="352">
        <v>0</v>
      </c>
      <c r="Q5" s="946"/>
      <c r="R5" s="946"/>
      <c r="S5" s="946"/>
      <c r="T5" s="946"/>
      <c r="U5" s="946"/>
    </row>
    <row r="6" spans="1:21">
      <c r="A6" s="89"/>
      <c r="C6" s="87" t="s">
        <v>2040</v>
      </c>
      <c r="D6" s="204">
        <v>27</v>
      </c>
      <c r="E6" s="348">
        <v>44.78</v>
      </c>
      <c r="F6" s="349">
        <v>0.10300000000000001</v>
      </c>
      <c r="G6" s="349">
        <v>6.8999999999999992E-2</v>
      </c>
      <c r="H6" s="349">
        <v>11.654999999999999</v>
      </c>
      <c r="I6" s="348">
        <v>5.49</v>
      </c>
      <c r="J6" s="349">
        <v>2.4E-2</v>
      </c>
      <c r="K6" s="348">
        <v>0.24000000000000002</v>
      </c>
      <c r="L6" s="350">
        <v>8.9000000000000017E-3</v>
      </c>
      <c r="M6" s="350">
        <v>6.9000000000000008E-3</v>
      </c>
      <c r="N6" s="348">
        <v>12</v>
      </c>
      <c r="O6" s="349">
        <v>0.34300000000000003</v>
      </c>
      <c r="P6" s="349">
        <v>0</v>
      </c>
      <c r="Q6" s="90" t="s">
        <v>2043</v>
      </c>
      <c r="R6" s="90" t="s">
        <v>2043</v>
      </c>
      <c r="S6" s="90" t="s">
        <v>2043</v>
      </c>
      <c r="T6" s="90" t="s">
        <v>2043</v>
      </c>
      <c r="U6" s="90" t="s">
        <v>2043</v>
      </c>
    </row>
  </sheetData>
  <mergeCells count="1">
    <mergeCell ref="Q3:U5"/>
  </mergeCells>
  <phoneticPr fontId="1"/>
  <pageMargins left="0.7" right="0.7" top="0.75" bottom="0.75" header="0.3" footer="0.3"/>
  <pageSetup paperSize="9" scale="78" orientation="landscape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9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23.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1458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7035</v>
      </c>
      <c r="C3" s="240" t="s">
        <v>2068</v>
      </c>
      <c r="D3" s="240">
        <v>25</v>
      </c>
      <c r="E3" s="240">
        <v>16</v>
      </c>
      <c r="F3" s="240">
        <v>0.1</v>
      </c>
      <c r="G3" s="240">
        <v>0</v>
      </c>
      <c r="H3" s="240">
        <v>3.8</v>
      </c>
      <c r="I3" s="240">
        <v>2</v>
      </c>
      <c r="J3" s="240">
        <v>0.1</v>
      </c>
      <c r="K3" s="240">
        <v>9</v>
      </c>
      <c r="L3" s="240">
        <v>0.01</v>
      </c>
      <c r="M3" s="240">
        <v>0.01</v>
      </c>
      <c r="N3" s="240">
        <v>4</v>
      </c>
      <c r="O3" s="240">
        <v>0.1</v>
      </c>
      <c r="P3" s="240">
        <v>0</v>
      </c>
      <c r="Q3" s="935"/>
      <c r="R3" s="935"/>
      <c r="S3" s="935"/>
      <c r="T3" s="935"/>
      <c r="U3" s="935"/>
    </row>
    <row r="4" spans="2:21">
      <c r="B4" s="240">
        <v>7138</v>
      </c>
      <c r="C4" s="240" t="s">
        <v>2071</v>
      </c>
      <c r="D4" s="240">
        <v>15</v>
      </c>
      <c r="E4" s="240">
        <v>13</v>
      </c>
      <c r="F4" s="240">
        <v>0.1</v>
      </c>
      <c r="G4" s="240">
        <v>0</v>
      </c>
      <c r="H4" s="240">
        <v>3.1</v>
      </c>
      <c r="I4" s="240">
        <v>0</v>
      </c>
      <c r="J4" s="240">
        <v>0</v>
      </c>
      <c r="K4" s="240">
        <v>0</v>
      </c>
      <c r="L4" s="240">
        <v>0</v>
      </c>
      <c r="M4" s="240">
        <v>0</v>
      </c>
      <c r="N4" s="240">
        <v>0</v>
      </c>
      <c r="O4" s="240">
        <v>0.2</v>
      </c>
      <c r="P4" s="240">
        <v>0</v>
      </c>
      <c r="Q4" s="936"/>
      <c r="R4" s="936"/>
      <c r="S4" s="936"/>
      <c r="T4" s="936"/>
      <c r="U4" s="936"/>
    </row>
    <row r="5" spans="2:21">
      <c r="B5" s="240">
        <v>7107</v>
      </c>
      <c r="C5" s="240" t="s">
        <v>1020</v>
      </c>
      <c r="D5" s="240">
        <v>15</v>
      </c>
      <c r="E5" s="240">
        <v>13</v>
      </c>
      <c r="F5" s="240">
        <v>0.2</v>
      </c>
      <c r="G5" s="240">
        <v>0</v>
      </c>
      <c r="H5" s="240">
        <v>3.4</v>
      </c>
      <c r="I5" s="240">
        <v>1</v>
      </c>
      <c r="J5" s="240">
        <v>0</v>
      </c>
      <c r="K5" s="240">
        <v>1</v>
      </c>
      <c r="L5" s="240">
        <v>0.01</v>
      </c>
      <c r="M5" s="240">
        <v>0.01</v>
      </c>
      <c r="N5" s="240">
        <v>2</v>
      </c>
      <c r="O5" s="240">
        <v>0.2</v>
      </c>
      <c r="P5" s="240">
        <v>0</v>
      </c>
      <c r="Q5" s="936"/>
      <c r="R5" s="936"/>
      <c r="S5" s="936"/>
      <c r="T5" s="936"/>
      <c r="U5" s="936"/>
    </row>
    <row r="6" spans="2:21">
      <c r="B6" s="240">
        <v>7148</v>
      </c>
      <c r="C6" s="240" t="s">
        <v>1451</v>
      </c>
      <c r="D6" s="240">
        <v>25</v>
      </c>
      <c r="E6" s="240">
        <v>14</v>
      </c>
      <c r="F6" s="240">
        <v>0.1</v>
      </c>
      <c r="G6" s="240">
        <v>0</v>
      </c>
      <c r="H6" s="240">
        <v>3.7</v>
      </c>
      <c r="I6" s="240">
        <v>1</v>
      </c>
      <c r="J6" s="240" t="s">
        <v>862</v>
      </c>
      <c r="K6" s="240">
        <v>1</v>
      </c>
      <c r="L6" s="240">
        <v>0.01</v>
      </c>
      <c r="M6" s="240">
        <v>0</v>
      </c>
      <c r="N6" s="240">
        <v>1</v>
      </c>
      <c r="O6" s="240">
        <v>0.4</v>
      </c>
      <c r="P6" s="240">
        <v>0</v>
      </c>
      <c r="Q6" s="936"/>
      <c r="R6" s="936"/>
      <c r="S6" s="936"/>
      <c r="T6" s="936"/>
      <c r="U6" s="936"/>
    </row>
    <row r="7" spans="2:21">
      <c r="B7" s="240">
        <v>7156</v>
      </c>
      <c r="C7" s="240" t="s">
        <v>2427</v>
      </c>
      <c r="D7" s="240">
        <v>7.5</v>
      </c>
      <c r="E7" s="240">
        <v>2</v>
      </c>
      <c r="F7" s="240">
        <v>0</v>
      </c>
      <c r="G7" s="240">
        <v>0</v>
      </c>
      <c r="H7" s="240">
        <v>0.6</v>
      </c>
      <c r="I7" s="240">
        <v>1</v>
      </c>
      <c r="J7" s="240">
        <v>0</v>
      </c>
      <c r="K7" s="240">
        <v>0</v>
      </c>
      <c r="L7" s="240">
        <v>0</v>
      </c>
      <c r="M7" s="240">
        <v>0</v>
      </c>
      <c r="N7" s="240">
        <v>4</v>
      </c>
      <c r="O7" s="240" t="s">
        <v>862</v>
      </c>
      <c r="P7" s="240">
        <v>0</v>
      </c>
      <c r="Q7" s="936"/>
      <c r="R7" s="936"/>
      <c r="S7" s="936"/>
      <c r="T7" s="936"/>
      <c r="U7" s="936"/>
    </row>
    <row r="8" spans="2:21">
      <c r="B8" s="240">
        <v>7036</v>
      </c>
      <c r="C8" s="240" t="s">
        <v>2072</v>
      </c>
      <c r="D8" s="240">
        <v>25</v>
      </c>
      <c r="E8" s="240">
        <v>16</v>
      </c>
      <c r="F8" s="240">
        <v>0.1</v>
      </c>
      <c r="G8" s="240">
        <v>0</v>
      </c>
      <c r="H8" s="240">
        <v>3.8</v>
      </c>
      <c r="I8" s="240">
        <v>1</v>
      </c>
      <c r="J8" s="240">
        <v>0.1</v>
      </c>
      <c r="K8" s="240">
        <v>0</v>
      </c>
      <c r="L8" s="240">
        <v>0.01</v>
      </c>
      <c r="M8" s="240">
        <v>0.01</v>
      </c>
      <c r="N8" s="240">
        <v>4</v>
      </c>
      <c r="O8" s="240">
        <v>0</v>
      </c>
      <c r="P8" s="240">
        <v>0</v>
      </c>
      <c r="Q8" s="936"/>
      <c r="R8" s="936"/>
      <c r="S8" s="936"/>
      <c r="T8" s="936"/>
      <c r="U8" s="936"/>
    </row>
    <row r="9" spans="2:21">
      <c r="B9" s="28"/>
      <c r="C9" s="28" t="s">
        <v>2066</v>
      </c>
      <c r="D9" s="161"/>
      <c r="E9" s="241">
        <v>73</v>
      </c>
      <c r="F9" s="241">
        <v>0.5</v>
      </c>
      <c r="G9" s="241">
        <v>0.1</v>
      </c>
      <c r="H9" s="241">
        <v>18.399999999999999</v>
      </c>
      <c r="I9" s="241">
        <v>6</v>
      </c>
      <c r="J9" s="241">
        <v>0.3</v>
      </c>
      <c r="K9" s="241">
        <v>10</v>
      </c>
      <c r="L9" s="241">
        <v>0.04</v>
      </c>
      <c r="M9" s="241">
        <v>0.02</v>
      </c>
      <c r="N9" s="241">
        <v>15</v>
      </c>
      <c r="O9" s="241">
        <v>0.9</v>
      </c>
      <c r="P9" s="815">
        <v>0</v>
      </c>
      <c r="Q9" s="409" t="s">
        <v>125</v>
      </c>
      <c r="R9" s="409" t="s">
        <v>125</v>
      </c>
      <c r="S9" s="409" t="s">
        <v>125</v>
      </c>
      <c r="T9" s="409" t="s">
        <v>125</v>
      </c>
      <c r="U9" s="409" t="s">
        <v>125</v>
      </c>
    </row>
  </sheetData>
  <mergeCells count="1">
    <mergeCell ref="Q3:U8"/>
  </mergeCells>
  <phoneticPr fontId="1"/>
  <pageMargins left="0.7" right="0.7" top="0.75" bottom="0.75" header="0.3" footer="0.3"/>
  <pageSetup paperSize="9" scale="83" orientation="landscape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5.2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631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12004</v>
      </c>
      <c r="C3" s="29" t="s">
        <v>2044</v>
      </c>
      <c r="D3" s="264">
        <v>27.5</v>
      </c>
      <c r="E3" s="210">
        <v>41.524999999999999</v>
      </c>
      <c r="F3" s="209">
        <v>3.3824999999999998</v>
      </c>
      <c r="G3" s="209">
        <v>2.8325</v>
      </c>
      <c r="H3" s="209">
        <v>8.2500000000000004E-2</v>
      </c>
      <c r="I3" s="210">
        <v>14.025</v>
      </c>
      <c r="J3" s="209">
        <v>0.495</v>
      </c>
      <c r="K3" s="212">
        <v>41.25</v>
      </c>
      <c r="L3" s="211">
        <v>1.6500000000000001E-2</v>
      </c>
      <c r="M3" s="211">
        <v>0.11824999999999999</v>
      </c>
      <c r="N3" s="210">
        <v>0</v>
      </c>
      <c r="O3" s="209">
        <v>0</v>
      </c>
      <c r="P3" s="209">
        <v>0.11</v>
      </c>
      <c r="Q3" s="936"/>
      <c r="R3" s="936"/>
      <c r="S3" s="936"/>
      <c r="T3" s="936"/>
      <c r="U3" s="936"/>
    </row>
    <row r="4" spans="2:21">
      <c r="B4" s="10">
        <v>3003</v>
      </c>
      <c r="C4" s="243" t="s">
        <v>2045</v>
      </c>
      <c r="D4" s="10">
        <v>10</v>
      </c>
      <c r="E4" s="210">
        <v>38.4</v>
      </c>
      <c r="F4" s="209">
        <v>0</v>
      </c>
      <c r="G4" s="209">
        <v>0</v>
      </c>
      <c r="H4" s="209">
        <v>9.92</v>
      </c>
      <c r="I4" s="210">
        <v>0.1</v>
      </c>
      <c r="J4" s="209">
        <v>0</v>
      </c>
      <c r="K4" s="212">
        <v>0</v>
      </c>
      <c r="L4" s="211">
        <v>0</v>
      </c>
      <c r="M4" s="211">
        <v>0</v>
      </c>
      <c r="N4" s="210">
        <v>0</v>
      </c>
      <c r="O4" s="209">
        <v>0</v>
      </c>
      <c r="P4" s="209">
        <v>0</v>
      </c>
      <c r="Q4" s="936"/>
      <c r="R4" s="936"/>
      <c r="S4" s="936"/>
      <c r="T4" s="936"/>
      <c r="U4" s="936"/>
    </row>
    <row r="5" spans="2:21">
      <c r="B5" s="10">
        <v>7156</v>
      </c>
      <c r="C5" s="29" t="s">
        <v>2046</v>
      </c>
      <c r="D5" s="10">
        <v>3.75</v>
      </c>
      <c r="E5" s="210">
        <v>0.97499999999999998</v>
      </c>
      <c r="F5" s="209">
        <v>1.4999999999999999E-2</v>
      </c>
      <c r="G5" s="209">
        <v>7.4999999999999997E-3</v>
      </c>
      <c r="H5" s="209">
        <v>0.32250000000000001</v>
      </c>
      <c r="I5" s="210">
        <v>0.26250000000000001</v>
      </c>
      <c r="J5" s="209">
        <v>3.7499999999999999E-3</v>
      </c>
      <c r="K5" s="212">
        <v>3.7499999999999999E-2</v>
      </c>
      <c r="L5" s="211">
        <v>1.5E-3</v>
      </c>
      <c r="M5" s="211">
        <v>7.5000000000000002E-4</v>
      </c>
      <c r="N5" s="210">
        <v>1.875</v>
      </c>
      <c r="O5" s="209">
        <v>0</v>
      </c>
      <c r="P5" s="209">
        <v>0</v>
      </c>
      <c r="Q5" s="936"/>
      <c r="R5" s="936"/>
      <c r="S5" s="936"/>
      <c r="T5" s="936"/>
      <c r="U5" s="936"/>
    </row>
    <row r="6" spans="2:21">
      <c r="B6" s="40">
        <v>13003</v>
      </c>
      <c r="C6" s="242" t="s">
        <v>2047</v>
      </c>
      <c r="D6" s="40">
        <v>155</v>
      </c>
      <c r="E6" s="156">
        <v>103.85</v>
      </c>
      <c r="F6" s="155">
        <v>5.1150000000000002</v>
      </c>
      <c r="G6" s="155">
        <v>5.89</v>
      </c>
      <c r="H6" s="155">
        <v>7.44</v>
      </c>
      <c r="I6" s="156">
        <v>170.5</v>
      </c>
      <c r="J6" s="155">
        <v>3.1E-2</v>
      </c>
      <c r="K6" s="158">
        <v>58.9</v>
      </c>
      <c r="L6" s="157">
        <v>6.2E-2</v>
      </c>
      <c r="M6" s="157">
        <v>0.23250000000000001</v>
      </c>
      <c r="N6" s="156">
        <v>1.55</v>
      </c>
      <c r="O6" s="155">
        <v>0</v>
      </c>
      <c r="P6" s="155">
        <v>0.155</v>
      </c>
      <c r="Q6" s="937"/>
      <c r="R6" s="937"/>
      <c r="S6" s="937"/>
      <c r="T6" s="937"/>
      <c r="U6" s="937"/>
    </row>
    <row r="7" spans="2:21">
      <c r="B7" s="170"/>
      <c r="C7" s="87" t="s">
        <v>220</v>
      </c>
      <c r="D7" s="10">
        <v>196.25</v>
      </c>
      <c r="E7" s="210">
        <v>184.75</v>
      </c>
      <c r="F7" s="209">
        <v>8.5124999999999993</v>
      </c>
      <c r="G7" s="209">
        <v>8.73</v>
      </c>
      <c r="H7" s="209">
        <v>17.765000000000001</v>
      </c>
      <c r="I7" s="210">
        <v>184.88749999999999</v>
      </c>
      <c r="J7" s="209">
        <v>0.52974999999999994</v>
      </c>
      <c r="K7" s="212">
        <v>100.1875</v>
      </c>
      <c r="L7" s="211">
        <v>0.08</v>
      </c>
      <c r="M7" s="211">
        <v>0.35150000000000003</v>
      </c>
      <c r="N7" s="210">
        <v>3.4249999999999998</v>
      </c>
      <c r="O7" s="209">
        <v>0</v>
      </c>
      <c r="P7" s="209">
        <v>0.26500000000000001</v>
      </c>
      <c r="Q7" s="90" t="s">
        <v>125</v>
      </c>
      <c r="R7" s="90" t="s">
        <v>125</v>
      </c>
      <c r="S7" s="90" t="s">
        <v>125</v>
      </c>
      <c r="T7" s="90" t="s">
        <v>125</v>
      </c>
      <c r="U7" s="90" t="s">
        <v>125</v>
      </c>
    </row>
  </sheetData>
  <mergeCells count="1">
    <mergeCell ref="Q3:U6"/>
  </mergeCells>
  <phoneticPr fontId="1"/>
  <pageMargins left="0.7" right="0.7" top="0.75" bottom="0.75" header="0.3" footer="0.3"/>
  <pageSetup paperSize="9" scale="83" orientation="landscape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8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1792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0">
        <v>16045</v>
      </c>
      <c r="C3" s="242" t="s">
        <v>2048</v>
      </c>
      <c r="D3" s="40">
        <v>500</v>
      </c>
      <c r="E3" s="269">
        <v>20</v>
      </c>
      <c r="F3" s="268">
        <v>1</v>
      </c>
      <c r="G3" s="268">
        <v>0</v>
      </c>
      <c r="H3" s="268">
        <v>3.5</v>
      </c>
      <c r="I3" s="269">
        <v>10</v>
      </c>
      <c r="J3" s="268">
        <v>0</v>
      </c>
      <c r="K3" s="270">
        <v>0</v>
      </c>
      <c r="L3" s="271">
        <v>0</v>
      </c>
      <c r="M3" s="272">
        <v>0.05</v>
      </c>
      <c r="N3" s="270">
        <v>0</v>
      </c>
      <c r="O3" s="273">
        <v>0</v>
      </c>
      <c r="P3" s="273">
        <v>0</v>
      </c>
      <c r="Q3" s="937"/>
      <c r="R3" s="937"/>
      <c r="S3" s="937"/>
      <c r="T3" s="937"/>
      <c r="U3" s="937"/>
    </row>
    <row r="4" spans="2:21">
      <c r="C4" s="29" t="s">
        <v>2049</v>
      </c>
      <c r="D4" s="10">
        <v>500</v>
      </c>
      <c r="E4" s="461">
        <v>20</v>
      </c>
      <c r="F4" s="462">
        <v>1</v>
      </c>
      <c r="G4" s="462">
        <v>0</v>
      </c>
      <c r="H4" s="462">
        <v>3.5</v>
      </c>
      <c r="I4" s="461">
        <v>10</v>
      </c>
      <c r="J4" s="471">
        <v>0</v>
      </c>
      <c r="K4" s="472">
        <v>0</v>
      </c>
      <c r="L4" s="473">
        <v>0</v>
      </c>
      <c r="M4" s="474">
        <v>0.05</v>
      </c>
      <c r="N4" s="472">
        <v>0</v>
      </c>
      <c r="O4" s="475">
        <v>0</v>
      </c>
      <c r="P4" s="475">
        <v>0</v>
      </c>
      <c r="Q4" s="24" t="s">
        <v>1717</v>
      </c>
      <c r="R4" s="24" t="s">
        <v>1717</v>
      </c>
      <c r="S4" s="24" t="s">
        <v>1717</v>
      </c>
      <c r="T4" s="24" t="s">
        <v>1717</v>
      </c>
      <c r="U4" s="24" t="s">
        <v>1717</v>
      </c>
    </row>
  </sheetData>
  <mergeCells count="1">
    <mergeCell ref="Q3:U3"/>
  </mergeCells>
  <phoneticPr fontId="1"/>
  <pageMargins left="0.7" right="0.7" top="0.75" bottom="0.75" header="0.3" footer="0.3"/>
  <pageSetup paperSize="9" scale="81" orientation="landscape" r:id="rId1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7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1793</v>
      </c>
    </row>
    <row r="2" spans="2:21" ht="27" customHeight="1">
      <c r="B2" s="19" t="s">
        <v>922</v>
      </c>
      <c r="C2" s="19" t="s">
        <v>923</v>
      </c>
      <c r="D2" s="20" t="s">
        <v>1292</v>
      </c>
      <c r="E2" s="20" t="s">
        <v>924</v>
      </c>
      <c r="F2" s="20" t="s">
        <v>1291</v>
      </c>
      <c r="G2" s="20" t="s">
        <v>1290</v>
      </c>
      <c r="H2" s="20" t="s">
        <v>1289</v>
      </c>
      <c r="I2" s="20" t="s">
        <v>925</v>
      </c>
      <c r="J2" s="20" t="s">
        <v>926</v>
      </c>
      <c r="K2" s="20" t="s">
        <v>927</v>
      </c>
      <c r="L2" s="20" t="s">
        <v>1288</v>
      </c>
      <c r="M2" s="20" t="s">
        <v>1287</v>
      </c>
      <c r="N2" s="20" t="s">
        <v>928</v>
      </c>
      <c r="O2" s="20" t="s">
        <v>1286</v>
      </c>
      <c r="P2" s="20" t="s">
        <v>1285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0">
        <v>16044</v>
      </c>
      <c r="C3" s="242" t="s">
        <v>2050</v>
      </c>
      <c r="D3" s="40">
        <v>120</v>
      </c>
      <c r="E3" s="269">
        <v>1.2</v>
      </c>
      <c r="F3" s="268">
        <v>0.12</v>
      </c>
      <c r="G3" s="268">
        <v>0</v>
      </c>
      <c r="H3" s="268">
        <v>0.12</v>
      </c>
      <c r="I3" s="269">
        <v>1.2</v>
      </c>
      <c r="J3" s="268">
        <v>0</v>
      </c>
      <c r="K3" s="270">
        <v>0</v>
      </c>
      <c r="L3" s="271">
        <v>0</v>
      </c>
      <c r="M3" s="272">
        <v>1.2E-2</v>
      </c>
      <c r="N3" s="270">
        <v>0</v>
      </c>
      <c r="O3" s="273">
        <v>0</v>
      </c>
      <c r="P3" s="273">
        <v>0</v>
      </c>
      <c r="Q3" s="937"/>
      <c r="R3" s="937"/>
      <c r="S3" s="937"/>
      <c r="T3" s="937"/>
      <c r="U3" s="937"/>
    </row>
    <row r="4" spans="2:21">
      <c r="C4" s="29" t="s">
        <v>2049</v>
      </c>
      <c r="D4" s="10">
        <v>120</v>
      </c>
      <c r="E4" s="461">
        <v>1.2</v>
      </c>
      <c r="F4" s="462">
        <v>0.12</v>
      </c>
      <c r="G4" s="462">
        <v>0</v>
      </c>
      <c r="H4" s="462">
        <v>0.12</v>
      </c>
      <c r="I4" s="461">
        <v>1.2</v>
      </c>
      <c r="J4" s="471">
        <v>0</v>
      </c>
      <c r="K4" s="472">
        <v>0</v>
      </c>
      <c r="L4" s="473">
        <v>0</v>
      </c>
      <c r="M4" s="474">
        <v>1.2E-2</v>
      </c>
      <c r="N4" s="472">
        <v>0</v>
      </c>
      <c r="O4" s="475">
        <v>0</v>
      </c>
      <c r="P4" s="475">
        <v>0</v>
      </c>
      <c r="Q4" s="24" t="s">
        <v>1717</v>
      </c>
      <c r="R4" s="24" t="s">
        <v>1717</v>
      </c>
      <c r="S4" s="24" t="s">
        <v>1717</v>
      </c>
      <c r="T4" s="24" t="s">
        <v>1717</v>
      </c>
      <c r="U4" s="24" t="s">
        <v>1717</v>
      </c>
    </row>
  </sheetData>
  <mergeCells count="1">
    <mergeCell ref="Q3:U3"/>
  </mergeCells>
  <phoneticPr fontId="1"/>
  <pageMargins left="0.7" right="0.7" top="0.75" bottom="0.75" header="0.3" footer="0.3"/>
  <pageSetup paperSize="9" scale="79" orientation="landscape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.3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1293</v>
      </c>
    </row>
    <row r="2" spans="2:21" ht="27" customHeight="1">
      <c r="B2" s="19" t="s">
        <v>922</v>
      </c>
      <c r="C2" s="19" t="s">
        <v>923</v>
      </c>
      <c r="D2" s="20" t="s">
        <v>1292</v>
      </c>
      <c r="E2" s="20" t="s">
        <v>924</v>
      </c>
      <c r="F2" s="20" t="s">
        <v>1291</v>
      </c>
      <c r="G2" s="20" t="s">
        <v>1290</v>
      </c>
      <c r="H2" s="20" t="s">
        <v>1289</v>
      </c>
      <c r="I2" s="20" t="s">
        <v>925</v>
      </c>
      <c r="J2" s="20" t="s">
        <v>926</v>
      </c>
      <c r="K2" s="20" t="s">
        <v>927</v>
      </c>
      <c r="L2" s="20" t="s">
        <v>1288</v>
      </c>
      <c r="M2" s="20" t="s">
        <v>1287</v>
      </c>
      <c r="N2" s="20" t="s">
        <v>928</v>
      </c>
      <c r="O2" s="20" t="s">
        <v>1286</v>
      </c>
      <c r="P2" s="20" t="s">
        <v>1285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1015</v>
      </c>
      <c r="C3" s="29" t="s">
        <v>2051</v>
      </c>
      <c r="D3" s="209">
        <v>12.5</v>
      </c>
      <c r="E3" s="210">
        <v>46</v>
      </c>
      <c r="F3" s="209">
        <v>1</v>
      </c>
      <c r="G3" s="209">
        <v>0.21249999999999999</v>
      </c>
      <c r="H3" s="209">
        <v>9.4875000000000007</v>
      </c>
      <c r="I3" s="210">
        <v>2.875</v>
      </c>
      <c r="J3" s="209">
        <v>7.4999999999999997E-2</v>
      </c>
      <c r="K3" s="212">
        <v>0</v>
      </c>
      <c r="L3" s="211">
        <v>1.6250000000000001E-2</v>
      </c>
      <c r="M3" s="211">
        <v>5.0000000000000001E-3</v>
      </c>
      <c r="N3" s="210">
        <v>0</v>
      </c>
      <c r="O3" s="209">
        <v>0.3125</v>
      </c>
      <c r="P3" s="209">
        <v>0</v>
      </c>
      <c r="Q3" s="936"/>
      <c r="R3" s="936"/>
      <c r="S3" s="936"/>
      <c r="T3" s="936"/>
      <c r="U3" s="936"/>
    </row>
    <row r="4" spans="2:21">
      <c r="B4" s="10">
        <v>12004</v>
      </c>
      <c r="C4" s="243" t="s">
        <v>2044</v>
      </c>
      <c r="D4" s="209">
        <v>20</v>
      </c>
      <c r="E4" s="210">
        <v>30.2</v>
      </c>
      <c r="F4" s="209">
        <v>2.46</v>
      </c>
      <c r="G4" s="209">
        <v>2.06</v>
      </c>
      <c r="H4" s="209">
        <v>0.06</v>
      </c>
      <c r="I4" s="210">
        <v>10.199999999999999</v>
      </c>
      <c r="J4" s="209">
        <v>0.36</v>
      </c>
      <c r="K4" s="212">
        <v>30</v>
      </c>
      <c r="L4" s="211">
        <v>1.2E-2</v>
      </c>
      <c r="M4" s="211">
        <v>8.5999999999999993E-2</v>
      </c>
      <c r="N4" s="210">
        <v>0</v>
      </c>
      <c r="O4" s="209">
        <v>0</v>
      </c>
      <c r="P4" s="209">
        <v>0.08</v>
      </c>
      <c r="Q4" s="936"/>
      <c r="R4" s="936"/>
      <c r="S4" s="936"/>
      <c r="T4" s="936"/>
      <c r="U4" s="936"/>
    </row>
    <row r="5" spans="2:21">
      <c r="B5" s="10">
        <v>3005</v>
      </c>
      <c r="C5" s="29" t="s">
        <v>2052</v>
      </c>
      <c r="D5" s="209">
        <v>5</v>
      </c>
      <c r="E5" s="210">
        <v>19.350000000000001</v>
      </c>
      <c r="F5" s="209">
        <v>0</v>
      </c>
      <c r="G5" s="209">
        <v>0</v>
      </c>
      <c r="H5" s="209">
        <v>5</v>
      </c>
      <c r="I5" s="210">
        <v>0</v>
      </c>
      <c r="J5" s="209">
        <v>0</v>
      </c>
      <c r="K5" s="212">
        <v>0</v>
      </c>
      <c r="L5" s="211">
        <v>0</v>
      </c>
      <c r="M5" s="211">
        <v>0</v>
      </c>
      <c r="N5" s="210">
        <v>0</v>
      </c>
      <c r="O5" s="209">
        <v>0</v>
      </c>
      <c r="P5" s="209">
        <v>0</v>
      </c>
      <c r="Q5" s="936"/>
      <c r="R5" s="936"/>
      <c r="S5" s="936"/>
      <c r="T5" s="936"/>
      <c r="U5" s="936"/>
    </row>
    <row r="6" spans="2:21">
      <c r="B6" s="10">
        <v>13003</v>
      </c>
      <c r="C6" s="29" t="s">
        <v>2047</v>
      </c>
      <c r="D6" s="209">
        <v>25</v>
      </c>
      <c r="E6" s="210">
        <v>16.75</v>
      </c>
      <c r="F6" s="209">
        <v>0.82499999999999996</v>
      </c>
      <c r="G6" s="209">
        <v>0.95</v>
      </c>
      <c r="H6" s="209">
        <v>1.2</v>
      </c>
      <c r="I6" s="210">
        <v>27.5</v>
      </c>
      <c r="J6" s="209">
        <v>5.0000000000000001E-3</v>
      </c>
      <c r="K6" s="212">
        <v>9.5</v>
      </c>
      <c r="L6" s="211">
        <v>0.01</v>
      </c>
      <c r="M6" s="211">
        <v>3.7499999999999999E-2</v>
      </c>
      <c r="N6" s="210">
        <v>0.25</v>
      </c>
      <c r="O6" s="209">
        <v>0</v>
      </c>
      <c r="P6" s="209">
        <v>2.5000000000000001E-2</v>
      </c>
      <c r="Q6" s="936"/>
      <c r="R6" s="936"/>
      <c r="S6" s="936"/>
      <c r="T6" s="936"/>
      <c r="U6" s="936"/>
    </row>
    <row r="7" spans="2:21">
      <c r="B7" s="10">
        <v>14018</v>
      </c>
      <c r="C7" s="29" t="s">
        <v>45</v>
      </c>
      <c r="D7" s="781">
        <v>2.5</v>
      </c>
      <c r="E7" s="210">
        <v>19.074999999999999</v>
      </c>
      <c r="F7" s="209">
        <v>1.2500000000000001E-2</v>
      </c>
      <c r="G7" s="209">
        <v>2.0750000000000002</v>
      </c>
      <c r="H7" s="209">
        <v>5.0000000000000001E-3</v>
      </c>
      <c r="I7" s="210">
        <v>0.35</v>
      </c>
      <c r="J7" s="209">
        <v>0.01</v>
      </c>
      <c r="K7" s="212">
        <v>19.75</v>
      </c>
      <c r="L7" s="211">
        <v>0</v>
      </c>
      <c r="M7" s="211">
        <v>7.5000000000000002E-4</v>
      </c>
      <c r="N7" s="210">
        <v>0</v>
      </c>
      <c r="O7" s="209">
        <v>0</v>
      </c>
      <c r="P7" s="209">
        <v>0</v>
      </c>
      <c r="Q7" s="936"/>
      <c r="R7" s="936"/>
      <c r="S7" s="936"/>
      <c r="T7" s="936"/>
      <c r="U7" s="936"/>
    </row>
    <row r="8" spans="2:21">
      <c r="B8" s="10">
        <v>14006</v>
      </c>
      <c r="C8" s="29" t="s">
        <v>15</v>
      </c>
      <c r="D8" s="309">
        <v>1</v>
      </c>
      <c r="E8" s="210">
        <v>9.2100000000000009</v>
      </c>
      <c r="F8" s="209">
        <v>0</v>
      </c>
      <c r="G8" s="209">
        <v>1</v>
      </c>
      <c r="H8" s="209">
        <v>0</v>
      </c>
      <c r="I8" s="210">
        <v>0</v>
      </c>
      <c r="J8" s="209">
        <v>0</v>
      </c>
      <c r="K8" s="212">
        <v>0</v>
      </c>
      <c r="L8" s="211">
        <v>0</v>
      </c>
      <c r="M8" s="211">
        <v>0</v>
      </c>
      <c r="N8" s="210">
        <v>0</v>
      </c>
      <c r="O8" s="209">
        <v>0</v>
      </c>
      <c r="P8" s="209">
        <v>0</v>
      </c>
      <c r="Q8" s="936"/>
      <c r="R8" s="936"/>
      <c r="S8" s="936"/>
      <c r="T8" s="936"/>
      <c r="U8" s="936"/>
    </row>
    <row r="9" spans="2:21">
      <c r="B9" s="10">
        <v>7148</v>
      </c>
      <c r="C9" s="29" t="s">
        <v>2053</v>
      </c>
      <c r="D9" s="309">
        <v>150</v>
      </c>
      <c r="E9" s="210">
        <v>81</v>
      </c>
      <c r="F9" s="209">
        <v>0.3</v>
      </c>
      <c r="G9" s="209">
        <v>0.15</v>
      </c>
      <c r="H9" s="209">
        <v>21.9</v>
      </c>
      <c r="I9" s="210">
        <v>4.5</v>
      </c>
      <c r="J9" s="209">
        <v>0</v>
      </c>
      <c r="K9" s="212">
        <v>3</v>
      </c>
      <c r="L9" s="211">
        <v>0.03</v>
      </c>
      <c r="M9" s="211">
        <v>1.4999999999999999E-2</v>
      </c>
      <c r="N9" s="210">
        <v>6</v>
      </c>
      <c r="O9" s="209">
        <v>2.25</v>
      </c>
      <c r="P9" s="209">
        <v>0</v>
      </c>
      <c r="Q9" s="936"/>
      <c r="R9" s="936"/>
      <c r="S9" s="936"/>
      <c r="T9" s="936"/>
      <c r="U9" s="936"/>
    </row>
    <row r="10" spans="2:21">
      <c r="B10" s="27">
        <v>14018</v>
      </c>
      <c r="C10" s="37" t="s">
        <v>2054</v>
      </c>
      <c r="D10" s="315">
        <v>2.5</v>
      </c>
      <c r="E10" s="152">
        <v>19.074999999999999</v>
      </c>
      <c r="F10" s="151">
        <v>1.2500000000000001E-2</v>
      </c>
      <c r="G10" s="151">
        <v>2.0750000000000002</v>
      </c>
      <c r="H10" s="151">
        <v>5.0000000000000001E-3</v>
      </c>
      <c r="I10" s="152">
        <v>0.35</v>
      </c>
      <c r="J10" s="151">
        <v>0.01</v>
      </c>
      <c r="K10" s="154">
        <v>19.75</v>
      </c>
      <c r="L10" s="153">
        <v>0</v>
      </c>
      <c r="M10" s="153">
        <v>7.5000000000000002E-4</v>
      </c>
      <c r="N10" s="152">
        <v>0</v>
      </c>
      <c r="O10" s="151">
        <v>0</v>
      </c>
      <c r="P10" s="151">
        <v>0</v>
      </c>
      <c r="Q10" s="936"/>
      <c r="R10" s="936"/>
      <c r="S10" s="936"/>
      <c r="T10" s="936"/>
      <c r="U10" s="936"/>
    </row>
    <row r="11" spans="2:21">
      <c r="B11" s="40">
        <v>3003</v>
      </c>
      <c r="C11" s="242" t="s">
        <v>2055</v>
      </c>
      <c r="D11" s="321">
        <v>30</v>
      </c>
      <c r="E11" s="156">
        <v>115.2</v>
      </c>
      <c r="F11" s="155">
        <v>0</v>
      </c>
      <c r="G11" s="155">
        <v>0</v>
      </c>
      <c r="H11" s="155">
        <v>29.76</v>
      </c>
      <c r="I11" s="156">
        <v>0.3</v>
      </c>
      <c r="J11" s="155">
        <v>0</v>
      </c>
      <c r="K11" s="158">
        <v>0</v>
      </c>
      <c r="L11" s="157">
        <v>0</v>
      </c>
      <c r="M11" s="157">
        <v>0</v>
      </c>
      <c r="N11" s="156">
        <v>0</v>
      </c>
      <c r="O11" s="155">
        <v>0</v>
      </c>
      <c r="P11" s="155">
        <v>0</v>
      </c>
      <c r="Q11" s="937"/>
      <c r="R11" s="937"/>
      <c r="S11" s="937"/>
      <c r="T11" s="937"/>
      <c r="U11" s="937"/>
    </row>
    <row r="12" spans="2:21">
      <c r="B12" s="170"/>
      <c r="C12" s="29" t="s">
        <v>2049</v>
      </c>
      <c r="D12" s="10">
        <v>248.5</v>
      </c>
      <c r="E12" s="210">
        <v>355.86</v>
      </c>
      <c r="F12" s="209">
        <v>4.6100000000000003</v>
      </c>
      <c r="G12" s="209">
        <v>8.5225000000000009</v>
      </c>
      <c r="H12" s="209">
        <v>67.417500000000004</v>
      </c>
      <c r="I12" s="210">
        <v>46.075000000000003</v>
      </c>
      <c r="J12" s="209">
        <v>0.46</v>
      </c>
      <c r="K12" s="212">
        <v>82</v>
      </c>
      <c r="L12" s="211">
        <v>6.8250000000000005E-2</v>
      </c>
      <c r="M12" s="211">
        <v>0.14499999999999999</v>
      </c>
      <c r="N12" s="210">
        <v>6.25</v>
      </c>
      <c r="O12" s="209">
        <v>2.5625</v>
      </c>
      <c r="P12" s="209">
        <v>0.10500000000000001</v>
      </c>
      <c r="Q12" s="24" t="s">
        <v>1717</v>
      </c>
      <c r="R12" s="24" t="s">
        <v>1717</v>
      </c>
      <c r="S12" s="24" t="s">
        <v>1717</v>
      </c>
      <c r="T12" s="24" t="s">
        <v>1717</v>
      </c>
      <c r="U12" s="24" t="s">
        <v>1717</v>
      </c>
    </row>
  </sheetData>
  <mergeCells count="1">
    <mergeCell ref="Q3:U11"/>
  </mergeCells>
  <phoneticPr fontId="1"/>
  <pageMargins left="0.7" right="0.7" top="0.75" bottom="0.75" header="0.3" footer="0.3"/>
  <pageSetup paperSize="9" scale="81" orientation="landscape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4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1294</v>
      </c>
    </row>
    <row r="2" spans="2:21" ht="27" customHeight="1">
      <c r="B2" s="19" t="s">
        <v>922</v>
      </c>
      <c r="C2" s="19" t="s">
        <v>923</v>
      </c>
      <c r="D2" s="20" t="s">
        <v>1292</v>
      </c>
      <c r="E2" s="20" t="s">
        <v>924</v>
      </c>
      <c r="F2" s="20" t="s">
        <v>1291</v>
      </c>
      <c r="G2" s="20" t="s">
        <v>1290</v>
      </c>
      <c r="H2" s="20" t="s">
        <v>1289</v>
      </c>
      <c r="I2" s="20" t="s">
        <v>925</v>
      </c>
      <c r="J2" s="20" t="s">
        <v>926</v>
      </c>
      <c r="K2" s="20" t="s">
        <v>927</v>
      </c>
      <c r="L2" s="20" t="s">
        <v>1288</v>
      </c>
      <c r="M2" s="20" t="s">
        <v>1287</v>
      </c>
      <c r="N2" s="20" t="s">
        <v>928</v>
      </c>
      <c r="O2" s="20" t="s">
        <v>1286</v>
      </c>
      <c r="P2" s="20" t="s">
        <v>1285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1015</v>
      </c>
      <c r="C3" s="29" t="s">
        <v>2051</v>
      </c>
      <c r="D3" s="209">
        <v>50</v>
      </c>
      <c r="E3" s="210">
        <v>184</v>
      </c>
      <c r="F3" s="209">
        <v>4</v>
      </c>
      <c r="G3" s="209">
        <v>0.85</v>
      </c>
      <c r="H3" s="209">
        <v>37.950000000000003</v>
      </c>
      <c r="I3" s="210">
        <v>11.5</v>
      </c>
      <c r="J3" s="209">
        <v>0.3</v>
      </c>
      <c r="K3" s="212">
        <v>0</v>
      </c>
      <c r="L3" s="211">
        <v>6.5000000000000002E-2</v>
      </c>
      <c r="M3" s="211">
        <v>0.02</v>
      </c>
      <c r="N3" s="210">
        <v>0</v>
      </c>
      <c r="O3" s="209">
        <v>1.25</v>
      </c>
      <c r="P3" s="209">
        <v>0</v>
      </c>
      <c r="Q3" s="936"/>
      <c r="R3" s="936"/>
      <c r="S3" s="936"/>
      <c r="T3" s="936"/>
      <c r="U3" s="936"/>
    </row>
    <row r="4" spans="2:21">
      <c r="B4" s="10">
        <v>12004</v>
      </c>
      <c r="C4" s="243" t="s">
        <v>2044</v>
      </c>
      <c r="D4" s="209">
        <v>80</v>
      </c>
      <c r="E4" s="210">
        <v>120.8</v>
      </c>
      <c r="F4" s="209">
        <v>9.84</v>
      </c>
      <c r="G4" s="209">
        <v>8.24</v>
      </c>
      <c r="H4" s="209">
        <v>0.24</v>
      </c>
      <c r="I4" s="210">
        <v>40.799999999999997</v>
      </c>
      <c r="J4" s="209">
        <v>1.44</v>
      </c>
      <c r="K4" s="212">
        <v>120</v>
      </c>
      <c r="L4" s="211">
        <v>4.8000000000000001E-2</v>
      </c>
      <c r="M4" s="211">
        <v>0.34399999999999997</v>
      </c>
      <c r="N4" s="210">
        <v>0</v>
      </c>
      <c r="O4" s="209">
        <v>0</v>
      </c>
      <c r="P4" s="209">
        <v>0.32</v>
      </c>
      <c r="Q4" s="936"/>
      <c r="R4" s="936"/>
      <c r="S4" s="936"/>
      <c r="T4" s="936"/>
      <c r="U4" s="936"/>
    </row>
    <row r="5" spans="2:21">
      <c r="B5" s="10">
        <v>3005</v>
      </c>
      <c r="C5" s="29" t="s">
        <v>2052</v>
      </c>
      <c r="D5" s="209">
        <v>20</v>
      </c>
      <c r="E5" s="210">
        <v>77.400000000000006</v>
      </c>
      <c r="F5" s="209">
        <v>0</v>
      </c>
      <c r="G5" s="209">
        <v>0</v>
      </c>
      <c r="H5" s="209">
        <v>20</v>
      </c>
      <c r="I5" s="210">
        <v>0</v>
      </c>
      <c r="J5" s="209">
        <v>0</v>
      </c>
      <c r="K5" s="212">
        <v>0</v>
      </c>
      <c r="L5" s="211">
        <v>0</v>
      </c>
      <c r="M5" s="211">
        <v>0</v>
      </c>
      <c r="N5" s="210">
        <v>0</v>
      </c>
      <c r="O5" s="209">
        <v>0</v>
      </c>
      <c r="P5" s="209">
        <v>0</v>
      </c>
      <c r="Q5" s="936"/>
      <c r="R5" s="936"/>
      <c r="S5" s="936"/>
      <c r="T5" s="936"/>
      <c r="U5" s="936"/>
    </row>
    <row r="6" spans="2:21">
      <c r="B6" s="10">
        <v>13003</v>
      </c>
      <c r="C6" s="29" t="s">
        <v>2047</v>
      </c>
      <c r="D6" s="209">
        <v>100</v>
      </c>
      <c r="E6" s="210">
        <v>67</v>
      </c>
      <c r="F6" s="209">
        <v>3.3</v>
      </c>
      <c r="G6" s="209">
        <v>3.8</v>
      </c>
      <c r="H6" s="209">
        <v>4.8</v>
      </c>
      <c r="I6" s="210">
        <v>110</v>
      </c>
      <c r="J6" s="209">
        <v>0.02</v>
      </c>
      <c r="K6" s="212">
        <v>38</v>
      </c>
      <c r="L6" s="211">
        <v>0.04</v>
      </c>
      <c r="M6" s="211">
        <v>0.15</v>
      </c>
      <c r="N6" s="210">
        <v>1</v>
      </c>
      <c r="O6" s="209">
        <v>0</v>
      </c>
      <c r="P6" s="209">
        <v>0.1</v>
      </c>
      <c r="Q6" s="936"/>
      <c r="R6" s="936"/>
      <c r="S6" s="936"/>
      <c r="T6" s="936"/>
      <c r="U6" s="936"/>
    </row>
    <row r="7" spans="2:21">
      <c r="B7" s="10">
        <v>14018</v>
      </c>
      <c r="C7" s="29" t="s">
        <v>45</v>
      </c>
      <c r="D7" s="781">
        <v>10</v>
      </c>
      <c r="E7" s="210">
        <v>76.3</v>
      </c>
      <c r="F7" s="209">
        <v>0.05</v>
      </c>
      <c r="G7" s="209">
        <v>8.3000000000000007</v>
      </c>
      <c r="H7" s="209">
        <v>0.02</v>
      </c>
      <c r="I7" s="210">
        <v>1.4</v>
      </c>
      <c r="J7" s="209">
        <v>0.04</v>
      </c>
      <c r="K7" s="212">
        <v>79</v>
      </c>
      <c r="L7" s="211">
        <v>0</v>
      </c>
      <c r="M7" s="211">
        <v>3.0000000000000001E-3</v>
      </c>
      <c r="N7" s="210">
        <v>0</v>
      </c>
      <c r="O7" s="209">
        <v>0</v>
      </c>
      <c r="P7" s="209">
        <v>0</v>
      </c>
      <c r="Q7" s="936"/>
      <c r="R7" s="936"/>
      <c r="S7" s="936"/>
      <c r="T7" s="936"/>
      <c r="U7" s="936"/>
    </row>
    <row r="8" spans="2:21">
      <c r="B8" s="10">
        <v>14006</v>
      </c>
      <c r="C8" s="29" t="s">
        <v>15</v>
      </c>
      <c r="D8" s="309">
        <v>4</v>
      </c>
      <c r="E8" s="210">
        <v>36.840000000000003</v>
      </c>
      <c r="F8" s="209">
        <v>0</v>
      </c>
      <c r="G8" s="209">
        <v>4</v>
      </c>
      <c r="H8" s="209">
        <v>0</v>
      </c>
      <c r="I8" s="210">
        <v>0</v>
      </c>
      <c r="J8" s="209">
        <v>0</v>
      </c>
      <c r="K8" s="212">
        <v>0</v>
      </c>
      <c r="L8" s="211">
        <v>0</v>
      </c>
      <c r="M8" s="211">
        <v>0</v>
      </c>
      <c r="N8" s="210">
        <v>0</v>
      </c>
      <c r="O8" s="209">
        <v>0</v>
      </c>
      <c r="P8" s="209">
        <v>0</v>
      </c>
      <c r="Q8" s="936"/>
      <c r="R8" s="936"/>
      <c r="S8" s="936"/>
      <c r="T8" s="936"/>
      <c r="U8" s="936"/>
    </row>
    <row r="9" spans="2:21">
      <c r="B9" s="10">
        <v>7011</v>
      </c>
      <c r="C9" s="29" t="s">
        <v>2056</v>
      </c>
      <c r="D9" s="309">
        <v>50</v>
      </c>
      <c r="E9" s="210">
        <v>102.5</v>
      </c>
      <c r="F9" s="209">
        <v>0.2</v>
      </c>
      <c r="G9" s="209">
        <v>0.05</v>
      </c>
      <c r="H9" s="209">
        <v>25.25</v>
      </c>
      <c r="I9" s="210">
        <v>5.5</v>
      </c>
      <c r="J9" s="209">
        <v>0.15</v>
      </c>
      <c r="K9" s="212">
        <v>29</v>
      </c>
      <c r="L9" s="211">
        <v>5.0000000000000001E-3</v>
      </c>
      <c r="M9" s="211">
        <v>5.0000000000000001E-3</v>
      </c>
      <c r="N9" s="210">
        <v>0</v>
      </c>
      <c r="O9" s="209">
        <v>0.6</v>
      </c>
      <c r="P9" s="209">
        <v>0</v>
      </c>
      <c r="Q9" s="936"/>
      <c r="R9" s="936"/>
      <c r="S9" s="936"/>
      <c r="T9" s="936"/>
      <c r="U9" s="936"/>
    </row>
    <row r="10" spans="2:21">
      <c r="B10" s="10">
        <v>16017</v>
      </c>
      <c r="C10" s="29" t="s">
        <v>55</v>
      </c>
      <c r="D10" s="309">
        <v>7.5</v>
      </c>
      <c r="E10" s="210">
        <v>17.774999999999999</v>
      </c>
      <c r="F10" s="209">
        <v>0</v>
      </c>
      <c r="G10" s="209">
        <v>0</v>
      </c>
      <c r="H10" s="209">
        <v>0</v>
      </c>
      <c r="I10" s="210">
        <v>0</v>
      </c>
      <c r="J10" s="209">
        <v>0</v>
      </c>
      <c r="K10" s="212">
        <v>0</v>
      </c>
      <c r="L10" s="211">
        <v>0</v>
      </c>
      <c r="M10" s="211">
        <v>0</v>
      </c>
      <c r="N10" s="210">
        <v>0</v>
      </c>
      <c r="O10" s="209">
        <v>0</v>
      </c>
      <c r="P10" s="209">
        <v>0</v>
      </c>
      <c r="Q10" s="936"/>
      <c r="R10" s="936"/>
      <c r="S10" s="936"/>
      <c r="T10" s="936"/>
      <c r="U10" s="936"/>
    </row>
    <row r="11" spans="2:21">
      <c r="B11" s="10">
        <v>16028</v>
      </c>
      <c r="C11" s="29" t="s">
        <v>116</v>
      </c>
      <c r="D11" s="309">
        <v>15</v>
      </c>
      <c r="E11" s="210">
        <v>48.3</v>
      </c>
      <c r="F11" s="209">
        <v>0</v>
      </c>
      <c r="G11" s="209">
        <v>0</v>
      </c>
      <c r="H11" s="209">
        <v>3.96</v>
      </c>
      <c r="I11" s="210">
        <v>0</v>
      </c>
      <c r="J11" s="209">
        <v>0</v>
      </c>
      <c r="K11" s="212">
        <v>0</v>
      </c>
      <c r="L11" s="211">
        <v>0</v>
      </c>
      <c r="M11" s="211">
        <v>0</v>
      </c>
      <c r="N11" s="210">
        <v>0</v>
      </c>
      <c r="O11" s="209">
        <v>0</v>
      </c>
      <c r="P11" s="209">
        <v>0</v>
      </c>
      <c r="Q11" s="936"/>
      <c r="R11" s="936"/>
      <c r="S11" s="936"/>
      <c r="T11" s="936"/>
      <c r="U11" s="936"/>
    </row>
    <row r="12" spans="2:21">
      <c r="B12" s="10">
        <v>16031</v>
      </c>
      <c r="C12" s="29" t="s">
        <v>2057</v>
      </c>
      <c r="D12" s="309">
        <v>7.5</v>
      </c>
      <c r="E12" s="210">
        <v>11.4</v>
      </c>
      <c r="F12" s="209">
        <v>7.4999999999999997E-3</v>
      </c>
      <c r="G12" s="209">
        <v>0</v>
      </c>
      <c r="H12" s="209">
        <v>1.2299999999999998</v>
      </c>
      <c r="I12" s="210">
        <v>0.45</v>
      </c>
      <c r="J12" s="209">
        <v>2.2499999999999999E-2</v>
      </c>
      <c r="K12" s="212">
        <v>0</v>
      </c>
      <c r="L12" s="211">
        <v>0</v>
      </c>
      <c r="M12" s="211">
        <v>0</v>
      </c>
      <c r="N12" s="210">
        <v>0</v>
      </c>
      <c r="O12" s="209">
        <v>0</v>
      </c>
      <c r="P12" s="209">
        <v>0</v>
      </c>
      <c r="Q12" s="936"/>
      <c r="R12" s="936"/>
      <c r="S12" s="936"/>
      <c r="T12" s="936"/>
      <c r="U12" s="936"/>
    </row>
    <row r="13" spans="2:21">
      <c r="B13" s="40">
        <v>14018</v>
      </c>
      <c r="C13" s="242" t="s">
        <v>45</v>
      </c>
      <c r="D13" s="321">
        <v>10</v>
      </c>
      <c r="E13" s="156">
        <v>76.3</v>
      </c>
      <c r="F13" s="155">
        <v>0.05</v>
      </c>
      <c r="G13" s="155">
        <v>8.3000000000000007</v>
      </c>
      <c r="H13" s="155">
        <v>0.02</v>
      </c>
      <c r="I13" s="156">
        <v>1.4</v>
      </c>
      <c r="J13" s="155">
        <v>0.04</v>
      </c>
      <c r="K13" s="158">
        <v>79</v>
      </c>
      <c r="L13" s="157">
        <v>0</v>
      </c>
      <c r="M13" s="157">
        <v>3.0000000000000001E-3</v>
      </c>
      <c r="N13" s="156">
        <v>0</v>
      </c>
      <c r="O13" s="155">
        <v>0</v>
      </c>
      <c r="P13" s="155">
        <v>0</v>
      </c>
      <c r="Q13" s="937"/>
      <c r="R13" s="937"/>
      <c r="S13" s="937"/>
      <c r="T13" s="937"/>
      <c r="U13" s="937"/>
    </row>
    <row r="14" spans="2:21">
      <c r="B14" s="170"/>
      <c r="C14" s="29" t="s">
        <v>2049</v>
      </c>
      <c r="D14" s="10">
        <v>354</v>
      </c>
      <c r="E14" s="210">
        <v>818.6149999999999</v>
      </c>
      <c r="F14" s="209">
        <v>17.447500000000002</v>
      </c>
      <c r="G14" s="209">
        <v>33.540000000000006</v>
      </c>
      <c r="H14" s="209">
        <v>93.47</v>
      </c>
      <c r="I14" s="210">
        <v>171.05</v>
      </c>
      <c r="J14" s="209">
        <v>2.0124999999999997</v>
      </c>
      <c r="K14" s="212">
        <v>345</v>
      </c>
      <c r="L14" s="211">
        <v>0.158</v>
      </c>
      <c r="M14" s="211">
        <v>0.52500000000000002</v>
      </c>
      <c r="N14" s="210">
        <v>1</v>
      </c>
      <c r="O14" s="209">
        <v>1.85</v>
      </c>
      <c r="P14" s="209">
        <v>0.42000000000000004</v>
      </c>
      <c r="Q14" s="24" t="s">
        <v>1717</v>
      </c>
      <c r="R14" s="24" t="s">
        <v>1717</v>
      </c>
      <c r="S14" s="24" t="s">
        <v>1717</v>
      </c>
      <c r="T14" s="24" t="s">
        <v>1717</v>
      </c>
      <c r="U14" s="24" t="s">
        <v>1717</v>
      </c>
    </row>
  </sheetData>
  <mergeCells count="1">
    <mergeCell ref="Q3:U13"/>
  </mergeCells>
  <phoneticPr fontId="1"/>
  <pageMargins left="0.7" right="0.7" top="0.75" bottom="0.75" header="0.3" footer="0.3"/>
  <pageSetup paperSize="9" scale="79" orientation="landscape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0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22.62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1459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1015</v>
      </c>
      <c r="C3" s="240" t="s">
        <v>1028</v>
      </c>
      <c r="D3" s="240">
        <v>150</v>
      </c>
      <c r="E3" s="240">
        <v>552</v>
      </c>
      <c r="F3" s="240">
        <v>12</v>
      </c>
      <c r="G3" s="240">
        <v>2.6</v>
      </c>
      <c r="H3" s="240">
        <v>113.9</v>
      </c>
      <c r="I3" s="240">
        <v>35</v>
      </c>
      <c r="J3" s="240">
        <v>0.9</v>
      </c>
      <c r="K3" s="240">
        <v>0</v>
      </c>
      <c r="L3" s="240">
        <v>0.2</v>
      </c>
      <c r="M3" s="240">
        <v>0.06</v>
      </c>
      <c r="N3" s="240">
        <v>0</v>
      </c>
      <c r="O3" s="240">
        <v>3.8</v>
      </c>
      <c r="P3" s="240">
        <v>0</v>
      </c>
      <c r="Q3" s="935"/>
      <c r="R3" s="935"/>
      <c r="S3" s="935"/>
      <c r="T3" s="935"/>
      <c r="U3" s="935"/>
    </row>
    <row r="4" spans="2:21">
      <c r="B4" s="240">
        <v>17084</v>
      </c>
      <c r="C4" s="240" t="s">
        <v>34</v>
      </c>
      <c r="D4" s="240">
        <v>4</v>
      </c>
      <c r="E4" s="240">
        <v>5</v>
      </c>
      <c r="F4" s="240" t="s">
        <v>862</v>
      </c>
      <c r="G4" s="240">
        <v>0</v>
      </c>
      <c r="H4" s="240">
        <v>1.2</v>
      </c>
      <c r="I4" s="240">
        <v>96</v>
      </c>
      <c r="J4" s="240">
        <v>0</v>
      </c>
      <c r="K4" s="240">
        <v>0</v>
      </c>
      <c r="L4" s="240">
        <v>0</v>
      </c>
      <c r="M4" s="240">
        <v>0</v>
      </c>
      <c r="N4" s="240">
        <v>0</v>
      </c>
      <c r="O4" s="238" t="s">
        <v>969</v>
      </c>
      <c r="P4" s="240">
        <v>0.7</v>
      </c>
      <c r="Q4" s="936"/>
      <c r="R4" s="936"/>
      <c r="S4" s="936"/>
      <c r="T4" s="936"/>
      <c r="U4" s="936"/>
    </row>
    <row r="5" spans="2:21">
      <c r="B5" s="240">
        <v>12004</v>
      </c>
      <c r="C5" s="240" t="s">
        <v>1004</v>
      </c>
      <c r="D5" s="240">
        <v>55</v>
      </c>
      <c r="E5" s="240">
        <v>83</v>
      </c>
      <c r="F5" s="240">
        <v>6.8</v>
      </c>
      <c r="G5" s="240">
        <v>5.7</v>
      </c>
      <c r="H5" s="240">
        <v>0.2</v>
      </c>
      <c r="I5" s="240">
        <v>28</v>
      </c>
      <c r="J5" s="240">
        <v>1</v>
      </c>
      <c r="K5" s="240">
        <v>83</v>
      </c>
      <c r="L5" s="240">
        <v>0.03</v>
      </c>
      <c r="M5" s="240">
        <v>0.24</v>
      </c>
      <c r="N5" s="240">
        <v>0</v>
      </c>
      <c r="O5" s="240">
        <v>0</v>
      </c>
      <c r="P5" s="240">
        <v>0.2</v>
      </c>
      <c r="Q5" s="936"/>
      <c r="R5" s="936"/>
      <c r="S5" s="936"/>
      <c r="T5" s="936"/>
      <c r="U5" s="936"/>
    </row>
    <row r="6" spans="2:21">
      <c r="B6" s="240">
        <v>3003</v>
      </c>
      <c r="C6" s="240" t="s">
        <v>863</v>
      </c>
      <c r="D6" s="240">
        <v>40</v>
      </c>
      <c r="E6" s="240">
        <v>154</v>
      </c>
      <c r="F6" s="240">
        <v>0</v>
      </c>
      <c r="G6" s="240">
        <v>0</v>
      </c>
      <c r="H6" s="240">
        <v>39.700000000000003</v>
      </c>
      <c r="I6" s="240">
        <v>0</v>
      </c>
      <c r="J6" s="240" t="s">
        <v>862</v>
      </c>
      <c r="K6" s="240">
        <v>0</v>
      </c>
      <c r="L6" s="240">
        <v>0</v>
      </c>
      <c r="M6" s="240">
        <v>0</v>
      </c>
      <c r="N6" s="240">
        <v>0</v>
      </c>
      <c r="O6" s="240">
        <v>0</v>
      </c>
      <c r="P6" s="240">
        <v>0</v>
      </c>
      <c r="Q6" s="936"/>
      <c r="R6" s="936"/>
      <c r="S6" s="936"/>
      <c r="T6" s="936"/>
      <c r="U6" s="936"/>
    </row>
    <row r="7" spans="2:21">
      <c r="B7" s="240">
        <v>13003</v>
      </c>
      <c r="C7" s="240" t="s">
        <v>42</v>
      </c>
      <c r="D7" s="240">
        <v>144.5</v>
      </c>
      <c r="E7" s="240">
        <v>97</v>
      </c>
      <c r="F7" s="240">
        <v>4.8</v>
      </c>
      <c r="G7" s="240">
        <v>5.5</v>
      </c>
      <c r="H7" s="240">
        <v>6.9</v>
      </c>
      <c r="I7" s="240">
        <v>159</v>
      </c>
      <c r="J7" s="240" t="s">
        <v>862</v>
      </c>
      <c r="K7" s="240">
        <v>55</v>
      </c>
      <c r="L7" s="240">
        <v>0.06</v>
      </c>
      <c r="M7" s="240">
        <v>0.22</v>
      </c>
      <c r="N7" s="240">
        <v>1</v>
      </c>
      <c r="O7" s="240">
        <v>0</v>
      </c>
      <c r="P7" s="240">
        <v>0.2</v>
      </c>
      <c r="Q7" s="936"/>
      <c r="R7" s="936"/>
      <c r="S7" s="936"/>
      <c r="T7" s="936"/>
      <c r="U7" s="936"/>
    </row>
    <row r="8" spans="2:21">
      <c r="B8" s="240">
        <v>3023</v>
      </c>
      <c r="C8" s="240" t="s">
        <v>2073</v>
      </c>
      <c r="D8" s="240">
        <v>25</v>
      </c>
      <c r="E8" s="240">
        <v>64</v>
      </c>
      <c r="F8" s="240">
        <v>0</v>
      </c>
      <c r="G8" s="240">
        <v>0</v>
      </c>
      <c r="H8" s="240">
        <v>16.600000000000001</v>
      </c>
      <c r="I8" s="240">
        <v>19</v>
      </c>
      <c r="J8" s="240">
        <v>0.1</v>
      </c>
      <c r="K8" s="240">
        <v>0</v>
      </c>
      <c r="L8" s="240" t="s">
        <v>862</v>
      </c>
      <c r="M8" s="240">
        <v>0.01</v>
      </c>
      <c r="N8" s="240">
        <v>0</v>
      </c>
      <c r="O8" s="240">
        <v>0</v>
      </c>
      <c r="P8" s="240">
        <v>0</v>
      </c>
      <c r="Q8" s="936"/>
      <c r="R8" s="936"/>
      <c r="S8" s="936"/>
      <c r="T8" s="936"/>
      <c r="U8" s="936"/>
    </row>
    <row r="9" spans="2:21">
      <c r="B9" s="240">
        <v>14017</v>
      </c>
      <c r="C9" s="240" t="s">
        <v>40</v>
      </c>
      <c r="D9" s="240">
        <v>10</v>
      </c>
      <c r="E9" s="240">
        <v>75</v>
      </c>
      <c r="F9" s="240">
        <v>0.1</v>
      </c>
      <c r="G9" s="240">
        <v>8.1</v>
      </c>
      <c r="H9" s="240">
        <v>0</v>
      </c>
      <c r="I9" s="240">
        <v>2</v>
      </c>
      <c r="J9" s="240">
        <v>0</v>
      </c>
      <c r="K9" s="240">
        <v>51</v>
      </c>
      <c r="L9" s="240">
        <v>0</v>
      </c>
      <c r="M9" s="240">
        <v>0</v>
      </c>
      <c r="N9" s="240">
        <v>0</v>
      </c>
      <c r="O9" s="240">
        <v>0</v>
      </c>
      <c r="P9" s="240">
        <v>0.2</v>
      </c>
      <c r="Q9" s="936"/>
      <c r="R9" s="936"/>
      <c r="S9" s="936"/>
      <c r="T9" s="936"/>
      <c r="U9" s="936"/>
    </row>
    <row r="10" spans="2:21">
      <c r="B10" s="28"/>
      <c r="C10" s="28" t="s">
        <v>2066</v>
      </c>
      <c r="D10" s="256"/>
      <c r="E10" s="722">
        <v>1029</v>
      </c>
      <c r="F10" s="722">
        <v>23.6</v>
      </c>
      <c r="G10" s="722">
        <v>21.9</v>
      </c>
      <c r="H10" s="722">
        <v>178.4</v>
      </c>
      <c r="I10" s="722">
        <v>338</v>
      </c>
      <c r="J10" s="816">
        <v>2</v>
      </c>
      <c r="K10" s="722">
        <v>188</v>
      </c>
      <c r="L10" s="722">
        <v>0.28999999999999998</v>
      </c>
      <c r="M10" s="722">
        <v>0.52</v>
      </c>
      <c r="N10" s="722">
        <v>1</v>
      </c>
      <c r="O10" s="722">
        <v>3.8</v>
      </c>
      <c r="P10" s="722">
        <v>1.2</v>
      </c>
      <c r="Q10" s="24" t="s">
        <v>1717</v>
      </c>
      <c r="R10" s="24" t="s">
        <v>1717</v>
      </c>
      <c r="S10" s="24" t="s">
        <v>1717</v>
      </c>
      <c r="T10" s="24" t="s">
        <v>1717</v>
      </c>
      <c r="U10" s="24" t="s">
        <v>1717</v>
      </c>
    </row>
  </sheetData>
  <mergeCells count="1">
    <mergeCell ref="Q3:U9"/>
  </mergeCells>
  <phoneticPr fontId="1"/>
  <pageMargins left="0.7" right="0.7" top="0.75" bottom="0.75" header="0.3" footer="0.3"/>
  <pageSetup paperSize="9" scale="83" orientation="landscape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1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9.7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1460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1015</v>
      </c>
      <c r="C3" s="240" t="s">
        <v>1028</v>
      </c>
      <c r="D3" s="240">
        <v>200</v>
      </c>
      <c r="E3" s="240">
        <v>736</v>
      </c>
      <c r="F3" s="240">
        <v>16</v>
      </c>
      <c r="G3" s="240">
        <v>3.4</v>
      </c>
      <c r="H3" s="240">
        <v>151.80000000000001</v>
      </c>
      <c r="I3" s="240">
        <v>46</v>
      </c>
      <c r="J3" s="240">
        <v>1.2</v>
      </c>
      <c r="K3" s="240">
        <v>0</v>
      </c>
      <c r="L3" s="240">
        <v>0.26</v>
      </c>
      <c r="M3" s="240">
        <v>0.08</v>
      </c>
      <c r="N3" s="240">
        <v>0</v>
      </c>
      <c r="O3" s="240">
        <v>5</v>
      </c>
      <c r="P3" s="240">
        <v>0</v>
      </c>
      <c r="Q3" s="935"/>
      <c r="R3" s="935"/>
      <c r="S3" s="935"/>
      <c r="T3" s="935"/>
      <c r="U3" s="935"/>
    </row>
    <row r="4" spans="2:21">
      <c r="B4" s="240">
        <v>3003</v>
      </c>
      <c r="C4" s="240" t="s">
        <v>863</v>
      </c>
      <c r="D4" s="240">
        <v>70</v>
      </c>
      <c r="E4" s="240">
        <v>269</v>
      </c>
      <c r="F4" s="240">
        <v>0</v>
      </c>
      <c r="G4" s="240">
        <v>0</v>
      </c>
      <c r="H4" s="240">
        <v>69.400000000000006</v>
      </c>
      <c r="I4" s="240">
        <v>1</v>
      </c>
      <c r="J4" s="240" t="s">
        <v>862</v>
      </c>
      <c r="K4" s="240">
        <v>0</v>
      </c>
      <c r="L4" s="240">
        <v>0</v>
      </c>
      <c r="M4" s="240">
        <v>0</v>
      </c>
      <c r="N4" s="240">
        <v>0</v>
      </c>
      <c r="O4" s="240">
        <v>0</v>
      </c>
      <c r="P4" s="240">
        <v>0</v>
      </c>
      <c r="Q4" s="936"/>
      <c r="R4" s="936"/>
      <c r="S4" s="936"/>
      <c r="T4" s="936"/>
      <c r="U4" s="936"/>
    </row>
    <row r="5" spans="2:21">
      <c r="B5" s="240">
        <v>12004</v>
      </c>
      <c r="C5" s="240" t="s">
        <v>1004</v>
      </c>
      <c r="D5" s="240">
        <v>110</v>
      </c>
      <c r="E5" s="240">
        <v>166</v>
      </c>
      <c r="F5" s="240">
        <v>13.5</v>
      </c>
      <c r="G5" s="240">
        <v>11.3</v>
      </c>
      <c r="H5" s="240">
        <v>0.3</v>
      </c>
      <c r="I5" s="240">
        <v>56</v>
      </c>
      <c r="J5" s="240">
        <v>2</v>
      </c>
      <c r="K5" s="240">
        <v>165</v>
      </c>
      <c r="L5" s="240">
        <v>7.0000000000000007E-2</v>
      </c>
      <c r="M5" s="240">
        <v>0.47</v>
      </c>
      <c r="N5" s="240">
        <v>0</v>
      </c>
      <c r="O5" s="240">
        <v>0</v>
      </c>
      <c r="P5" s="240">
        <v>0.4</v>
      </c>
      <c r="Q5" s="936"/>
      <c r="R5" s="936"/>
      <c r="S5" s="936"/>
      <c r="T5" s="936"/>
      <c r="U5" s="936"/>
    </row>
    <row r="6" spans="2:21">
      <c r="B6" s="240">
        <v>14018</v>
      </c>
      <c r="C6" s="240" t="s">
        <v>45</v>
      </c>
      <c r="D6" s="240">
        <v>20</v>
      </c>
      <c r="E6" s="240">
        <v>153</v>
      </c>
      <c r="F6" s="240">
        <v>0.1</v>
      </c>
      <c r="G6" s="240">
        <v>16.600000000000001</v>
      </c>
      <c r="H6" s="240">
        <v>0</v>
      </c>
      <c r="I6" s="240">
        <v>3</v>
      </c>
      <c r="J6" s="240">
        <v>0.1</v>
      </c>
      <c r="K6" s="240">
        <v>158</v>
      </c>
      <c r="L6" s="240">
        <v>0</v>
      </c>
      <c r="M6" s="240">
        <v>0.01</v>
      </c>
      <c r="N6" s="240">
        <v>0</v>
      </c>
      <c r="O6" s="240">
        <v>0</v>
      </c>
      <c r="P6" s="240">
        <v>0</v>
      </c>
      <c r="Q6" s="936"/>
      <c r="R6" s="936"/>
      <c r="S6" s="936"/>
      <c r="T6" s="936"/>
      <c r="U6" s="936"/>
    </row>
    <row r="7" spans="2:21">
      <c r="B7" s="240">
        <v>13003</v>
      </c>
      <c r="C7" s="240" t="s">
        <v>42</v>
      </c>
      <c r="D7" s="240">
        <v>129</v>
      </c>
      <c r="E7" s="240">
        <v>86</v>
      </c>
      <c r="F7" s="240">
        <v>4.3</v>
      </c>
      <c r="G7" s="240">
        <v>4.9000000000000004</v>
      </c>
      <c r="H7" s="240">
        <v>6.2</v>
      </c>
      <c r="I7" s="240">
        <v>142</v>
      </c>
      <c r="J7" s="240" t="s">
        <v>862</v>
      </c>
      <c r="K7" s="240">
        <v>49</v>
      </c>
      <c r="L7" s="240">
        <v>0.05</v>
      </c>
      <c r="M7" s="240">
        <v>0.19</v>
      </c>
      <c r="N7" s="240">
        <v>1</v>
      </c>
      <c r="O7" s="240">
        <v>0</v>
      </c>
      <c r="P7" s="240">
        <v>0.1</v>
      </c>
      <c r="Q7" s="936"/>
      <c r="R7" s="936"/>
      <c r="S7" s="936"/>
      <c r="T7" s="936"/>
      <c r="U7" s="936"/>
    </row>
    <row r="8" spans="2:21">
      <c r="B8" s="240">
        <v>17084</v>
      </c>
      <c r="C8" s="240" t="s">
        <v>34</v>
      </c>
      <c r="D8" s="240">
        <v>6</v>
      </c>
      <c r="E8" s="240">
        <v>8</v>
      </c>
      <c r="F8" s="240" t="s">
        <v>862</v>
      </c>
      <c r="G8" s="240">
        <v>0.1</v>
      </c>
      <c r="H8" s="240">
        <v>1.7</v>
      </c>
      <c r="I8" s="240">
        <v>144</v>
      </c>
      <c r="J8" s="240">
        <v>0</v>
      </c>
      <c r="K8" s="240">
        <v>0</v>
      </c>
      <c r="L8" s="240">
        <v>0</v>
      </c>
      <c r="M8" s="240">
        <v>0</v>
      </c>
      <c r="N8" s="240">
        <v>0</v>
      </c>
      <c r="O8" s="238" t="s">
        <v>969</v>
      </c>
      <c r="P8" s="240">
        <v>1</v>
      </c>
      <c r="Q8" s="936"/>
      <c r="R8" s="936"/>
      <c r="S8" s="936"/>
      <c r="T8" s="936"/>
      <c r="U8" s="936"/>
    </row>
    <row r="9" spans="2:21">
      <c r="B9" s="240">
        <v>3011</v>
      </c>
      <c r="C9" s="240" t="s">
        <v>141</v>
      </c>
      <c r="D9" s="240">
        <v>2</v>
      </c>
      <c r="E9" s="240">
        <v>8</v>
      </c>
      <c r="F9" s="240">
        <v>0</v>
      </c>
      <c r="G9" s="240">
        <v>0</v>
      </c>
      <c r="H9" s="240">
        <v>2</v>
      </c>
      <c r="I9" s="240" t="s">
        <v>862</v>
      </c>
      <c r="J9" s="240">
        <v>0</v>
      </c>
      <c r="K9" s="240">
        <v>0</v>
      </c>
      <c r="L9" s="240">
        <v>0</v>
      </c>
      <c r="M9" s="240">
        <v>0</v>
      </c>
      <c r="N9" s="240">
        <v>0</v>
      </c>
      <c r="O9" s="240">
        <v>0</v>
      </c>
      <c r="P9" s="240">
        <v>0</v>
      </c>
      <c r="Q9" s="936"/>
      <c r="R9" s="936"/>
      <c r="S9" s="936"/>
      <c r="T9" s="936"/>
      <c r="U9" s="936"/>
    </row>
    <row r="10" spans="2:21">
      <c r="B10" s="240">
        <v>14006</v>
      </c>
      <c r="C10" s="240" t="s">
        <v>15</v>
      </c>
      <c r="D10" s="240">
        <v>80.3</v>
      </c>
      <c r="E10" s="240">
        <v>740</v>
      </c>
      <c r="F10" s="240">
        <v>0</v>
      </c>
      <c r="G10" s="240">
        <v>80.3</v>
      </c>
      <c r="H10" s="240">
        <v>0</v>
      </c>
      <c r="I10" s="240" t="s">
        <v>862</v>
      </c>
      <c r="J10" s="240">
        <v>0</v>
      </c>
      <c r="K10" s="240">
        <v>0</v>
      </c>
      <c r="L10" s="240">
        <v>0</v>
      </c>
      <c r="M10" s="240">
        <v>0</v>
      </c>
      <c r="N10" s="240">
        <v>0</v>
      </c>
      <c r="O10" s="240">
        <v>0</v>
      </c>
      <c r="P10" s="240">
        <v>0</v>
      </c>
      <c r="Q10" s="936"/>
      <c r="R10" s="936"/>
      <c r="S10" s="936"/>
      <c r="T10" s="936"/>
      <c r="U10" s="936"/>
    </row>
    <row r="11" spans="2:21">
      <c r="B11" s="28"/>
      <c r="C11" s="28" t="s">
        <v>2066</v>
      </c>
      <c r="D11" s="161"/>
      <c r="E11" s="241">
        <v>2165</v>
      </c>
      <c r="F11" s="241">
        <v>33.9</v>
      </c>
      <c r="G11" s="241">
        <v>116.6</v>
      </c>
      <c r="H11" s="241">
        <v>231.5</v>
      </c>
      <c r="I11" s="241">
        <v>392</v>
      </c>
      <c r="J11" s="241">
        <v>3.3</v>
      </c>
      <c r="K11" s="241">
        <v>372</v>
      </c>
      <c r="L11" s="241">
        <v>0.38</v>
      </c>
      <c r="M11" s="241">
        <v>0.75</v>
      </c>
      <c r="N11" s="241">
        <v>1</v>
      </c>
      <c r="O11" s="815">
        <v>5</v>
      </c>
      <c r="P11" s="241">
        <v>1.6</v>
      </c>
      <c r="Q11" s="24" t="s">
        <v>1717</v>
      </c>
      <c r="R11" s="24" t="s">
        <v>1717</v>
      </c>
      <c r="S11" s="24" t="s">
        <v>1717</v>
      </c>
      <c r="T11" s="24" t="s">
        <v>1717</v>
      </c>
      <c r="U11" s="24" t="s">
        <v>1717</v>
      </c>
    </row>
  </sheetData>
  <mergeCells count="1">
    <mergeCell ref="Q3:U10"/>
  </mergeCells>
  <phoneticPr fontId="1"/>
  <pageMargins left="0.7" right="0.7" top="0.75" bottom="0.75" header="0.3" footer="0.3"/>
  <pageSetup paperSize="9" scale="83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9.375" customWidth="1"/>
    <col min="4" max="16" width="11.125" customWidth="1"/>
    <col min="17" max="21" width="9" customWidth="1"/>
  </cols>
  <sheetData>
    <row r="1" spans="2:21">
      <c r="B1" t="s">
        <v>655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4032</v>
      </c>
      <c r="C3" s="29" t="s">
        <v>654</v>
      </c>
      <c r="D3" s="264">
        <v>12.5</v>
      </c>
      <c r="E3" s="210">
        <v>9</v>
      </c>
      <c r="F3" s="209">
        <v>0.82499999999999996</v>
      </c>
      <c r="G3" s="209">
        <v>0.52500000000000002</v>
      </c>
      <c r="H3" s="209">
        <v>0.2</v>
      </c>
      <c r="I3" s="210">
        <v>15</v>
      </c>
      <c r="J3" s="209">
        <v>0.1125</v>
      </c>
      <c r="K3" s="212">
        <v>0</v>
      </c>
      <c r="L3" s="211">
        <v>8.7500000000000008E-3</v>
      </c>
      <c r="M3" s="211">
        <v>3.7499999999999999E-3</v>
      </c>
      <c r="N3" s="210">
        <v>0</v>
      </c>
      <c r="O3" s="209">
        <v>0.05</v>
      </c>
      <c r="P3" s="209">
        <v>0</v>
      </c>
      <c r="Q3" s="934"/>
      <c r="R3" s="934"/>
      <c r="S3" s="934"/>
      <c r="T3" s="934"/>
      <c r="U3" s="934"/>
    </row>
    <row r="4" spans="2:21">
      <c r="B4" s="10">
        <v>6227</v>
      </c>
      <c r="C4" s="243" t="s">
        <v>350</v>
      </c>
      <c r="D4" s="10">
        <v>2.5</v>
      </c>
      <c r="E4" s="210">
        <v>0.77500000000000002</v>
      </c>
      <c r="F4" s="209">
        <v>3.7499999999999999E-2</v>
      </c>
      <c r="G4" s="209">
        <v>7.4999999999999997E-3</v>
      </c>
      <c r="H4" s="209">
        <v>0.17499999999999999</v>
      </c>
      <c r="I4" s="210">
        <v>1.35</v>
      </c>
      <c r="J4" s="209">
        <v>1.7500000000000002E-2</v>
      </c>
      <c r="K4" s="212">
        <v>3.75</v>
      </c>
      <c r="L4" s="211">
        <v>1.25E-3</v>
      </c>
      <c r="M4" s="211">
        <v>2.2499999999999998E-3</v>
      </c>
      <c r="N4" s="210">
        <v>0.77500000000000002</v>
      </c>
      <c r="O4" s="209">
        <v>7.2499999999999995E-2</v>
      </c>
      <c r="P4" s="209">
        <v>0</v>
      </c>
      <c r="Q4" s="938"/>
      <c r="R4" s="938"/>
      <c r="S4" s="938"/>
      <c r="T4" s="938"/>
      <c r="U4" s="938"/>
    </row>
    <row r="5" spans="2:21">
      <c r="B5" s="10">
        <v>17023</v>
      </c>
      <c r="C5" s="29" t="s">
        <v>653</v>
      </c>
      <c r="D5" s="10">
        <v>150</v>
      </c>
      <c r="E5" s="210">
        <v>1.5</v>
      </c>
      <c r="F5" s="209">
        <v>0.15</v>
      </c>
      <c r="G5" s="209">
        <v>0.15</v>
      </c>
      <c r="H5" s="209">
        <v>0</v>
      </c>
      <c r="I5" s="210">
        <v>4.5</v>
      </c>
      <c r="J5" s="209">
        <v>0</v>
      </c>
      <c r="K5" s="212">
        <v>0</v>
      </c>
      <c r="L5" s="211">
        <v>1.4999999999999999E-2</v>
      </c>
      <c r="M5" s="211">
        <v>0</v>
      </c>
      <c r="N5" s="210">
        <v>0</v>
      </c>
      <c r="O5" s="209">
        <v>0</v>
      </c>
      <c r="P5" s="209">
        <v>0.15</v>
      </c>
      <c r="Q5" s="938"/>
      <c r="R5" s="938"/>
      <c r="S5" s="938"/>
      <c r="T5" s="938"/>
      <c r="U5" s="938"/>
    </row>
    <row r="6" spans="2:21">
      <c r="B6" s="10">
        <v>17045</v>
      </c>
      <c r="C6" s="29" t="s">
        <v>652</v>
      </c>
      <c r="D6" s="10">
        <v>10</v>
      </c>
      <c r="E6" s="210">
        <v>19.2</v>
      </c>
      <c r="F6" s="209">
        <v>1.25</v>
      </c>
      <c r="G6" s="209">
        <v>0.6</v>
      </c>
      <c r="H6" s="209">
        <v>2.19</v>
      </c>
      <c r="I6" s="210">
        <v>10</v>
      </c>
      <c r="J6" s="209">
        <v>0.4</v>
      </c>
      <c r="K6" s="212">
        <v>0</v>
      </c>
      <c r="L6" s="211">
        <v>3.0000000000000001E-3</v>
      </c>
      <c r="M6" s="211">
        <v>0.01</v>
      </c>
      <c r="N6" s="210">
        <v>0</v>
      </c>
      <c r="O6" s="209">
        <v>0.49</v>
      </c>
      <c r="P6" s="209">
        <v>1.24</v>
      </c>
      <c r="Q6" s="938"/>
      <c r="R6" s="938"/>
      <c r="S6" s="938"/>
      <c r="T6" s="938"/>
      <c r="U6" s="938"/>
    </row>
    <row r="7" spans="2:21">
      <c r="B7" s="23"/>
      <c r="C7" s="28" t="s">
        <v>220</v>
      </c>
      <c r="D7" s="265">
        <v>175</v>
      </c>
      <c r="E7" s="340">
        <v>30.475000000000001</v>
      </c>
      <c r="F7" s="341">
        <v>2.2625000000000002</v>
      </c>
      <c r="G7" s="341">
        <v>1.2825</v>
      </c>
      <c r="H7" s="341">
        <v>2.5649999999999999</v>
      </c>
      <c r="I7" s="340">
        <v>30.85</v>
      </c>
      <c r="J7" s="341">
        <v>0.53</v>
      </c>
      <c r="K7" s="342">
        <v>3.75</v>
      </c>
      <c r="L7" s="343">
        <v>2.8000000000000001E-2</v>
      </c>
      <c r="M7" s="343">
        <v>1.6E-2</v>
      </c>
      <c r="N7" s="340">
        <v>0.77500000000000002</v>
      </c>
      <c r="O7" s="341">
        <v>0.61250000000000004</v>
      </c>
      <c r="P7" s="341">
        <v>1.39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</row>
    <row r="8" spans="2:21">
      <c r="C8" s="10"/>
      <c r="D8" s="1"/>
      <c r="E8" s="12"/>
      <c r="F8" s="12"/>
      <c r="G8" s="12"/>
      <c r="H8" s="12"/>
      <c r="I8" s="1"/>
      <c r="J8" s="12"/>
      <c r="K8" s="12"/>
      <c r="L8" s="12"/>
      <c r="M8" s="12"/>
      <c r="N8" s="12"/>
      <c r="O8" s="12"/>
      <c r="P8" s="12"/>
    </row>
    <row r="9" spans="2:21">
      <c r="C9" s="10"/>
      <c r="D9" s="1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2:21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</sheetData>
  <mergeCells count="1">
    <mergeCell ref="Q3:U6"/>
  </mergeCells>
  <phoneticPr fontId="1"/>
  <pageMargins left="0.7" right="0.7" top="0.75" bottom="0.75" header="0.3" footer="0.3"/>
  <pageSetup paperSize="9" scale="83" orientation="landscape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4.75" style="478" customWidth="1"/>
    <col min="4" max="16" width="11.125" style="478" customWidth="1"/>
    <col min="17" max="16384" width="9" style="478"/>
  </cols>
  <sheetData>
    <row r="1" spans="2:21">
      <c r="B1" s="196" t="s">
        <v>1794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12004</v>
      </c>
      <c r="C3" s="29" t="s">
        <v>1</v>
      </c>
      <c r="D3" s="10">
        <v>250</v>
      </c>
      <c r="E3" s="461">
        <v>377.5</v>
      </c>
      <c r="F3" s="462">
        <v>30.75</v>
      </c>
      <c r="G3" s="462">
        <v>25.75</v>
      </c>
      <c r="H3" s="462">
        <v>0.75</v>
      </c>
      <c r="I3" s="461">
        <v>127.5</v>
      </c>
      <c r="J3" s="471">
        <v>4.5</v>
      </c>
      <c r="K3" s="472">
        <v>375</v>
      </c>
      <c r="L3" s="473">
        <v>0.15</v>
      </c>
      <c r="M3" s="474">
        <v>1.075</v>
      </c>
      <c r="N3" s="472">
        <v>0</v>
      </c>
      <c r="O3" s="475">
        <v>0</v>
      </c>
      <c r="P3" s="475">
        <v>1</v>
      </c>
      <c r="Q3" s="980"/>
      <c r="R3" s="980"/>
      <c r="S3" s="980"/>
      <c r="T3" s="980"/>
      <c r="U3" s="980"/>
    </row>
    <row r="4" spans="2:21">
      <c r="B4" s="195">
        <v>3005</v>
      </c>
      <c r="C4" s="29" t="s">
        <v>85</v>
      </c>
      <c r="D4" s="10">
        <v>175</v>
      </c>
      <c r="E4" s="461">
        <v>677.25</v>
      </c>
      <c r="F4" s="462">
        <v>0</v>
      </c>
      <c r="G4" s="462">
        <v>0</v>
      </c>
      <c r="H4" s="462">
        <v>175</v>
      </c>
      <c r="I4" s="461">
        <v>0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72"/>
      <c r="R4" s="972"/>
      <c r="S4" s="972"/>
      <c r="T4" s="972"/>
      <c r="U4" s="972"/>
    </row>
    <row r="5" spans="2:21">
      <c r="B5" s="195">
        <v>1015</v>
      </c>
      <c r="C5" s="29" t="s">
        <v>17</v>
      </c>
      <c r="D5" s="10">
        <v>100</v>
      </c>
      <c r="E5" s="461">
        <v>368</v>
      </c>
      <c r="F5" s="462">
        <v>8</v>
      </c>
      <c r="G5" s="462">
        <v>1.7</v>
      </c>
      <c r="H5" s="462">
        <v>75.900000000000006</v>
      </c>
      <c r="I5" s="461">
        <v>23</v>
      </c>
      <c r="J5" s="471">
        <v>0.6</v>
      </c>
      <c r="K5" s="472">
        <v>0</v>
      </c>
      <c r="L5" s="473">
        <v>0.13</v>
      </c>
      <c r="M5" s="474">
        <v>0.04</v>
      </c>
      <c r="N5" s="472">
        <v>0</v>
      </c>
      <c r="O5" s="475">
        <v>2.5</v>
      </c>
      <c r="P5" s="475">
        <v>0</v>
      </c>
      <c r="Q5" s="972"/>
      <c r="R5" s="972"/>
      <c r="S5" s="972"/>
      <c r="T5" s="972"/>
      <c r="U5" s="972"/>
    </row>
    <row r="6" spans="2:21">
      <c r="B6" s="195">
        <v>13014</v>
      </c>
      <c r="C6" s="29" t="s">
        <v>2422</v>
      </c>
      <c r="D6" s="10">
        <v>150</v>
      </c>
      <c r="E6" s="461">
        <v>649.5</v>
      </c>
      <c r="F6" s="462">
        <v>3</v>
      </c>
      <c r="G6" s="462">
        <v>67.5</v>
      </c>
      <c r="H6" s="462">
        <v>4.6500000000000004</v>
      </c>
      <c r="I6" s="461">
        <v>90</v>
      </c>
      <c r="J6" s="471">
        <v>0.15</v>
      </c>
      <c r="K6" s="472">
        <v>585</v>
      </c>
      <c r="L6" s="473">
        <v>0.03</v>
      </c>
      <c r="M6" s="474">
        <v>0.13500000000000001</v>
      </c>
      <c r="N6" s="472">
        <v>0</v>
      </c>
      <c r="O6" s="475">
        <v>0</v>
      </c>
      <c r="P6" s="475">
        <v>0.15</v>
      </c>
      <c r="Q6" s="972"/>
      <c r="R6" s="972"/>
      <c r="S6" s="972"/>
      <c r="T6" s="972"/>
      <c r="U6" s="972"/>
    </row>
    <row r="7" spans="2:21">
      <c r="B7" s="195">
        <v>3005</v>
      </c>
      <c r="C7" s="29" t="s">
        <v>85</v>
      </c>
      <c r="D7" s="10">
        <v>10</v>
      </c>
      <c r="E7" s="461">
        <v>38.700000000000003</v>
      </c>
      <c r="F7" s="462">
        <v>0</v>
      </c>
      <c r="G7" s="462">
        <v>0</v>
      </c>
      <c r="H7" s="462">
        <v>10</v>
      </c>
      <c r="I7" s="461">
        <v>0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</v>
      </c>
      <c r="Q7" s="972"/>
      <c r="R7" s="972"/>
      <c r="S7" s="972"/>
      <c r="T7" s="972"/>
      <c r="U7" s="972"/>
    </row>
    <row r="8" spans="2:21">
      <c r="B8" s="195">
        <v>16020</v>
      </c>
      <c r="C8" s="29" t="s">
        <v>143</v>
      </c>
      <c r="D8" s="10">
        <v>15</v>
      </c>
      <c r="E8" s="461">
        <v>36</v>
      </c>
      <c r="F8" s="462">
        <v>0</v>
      </c>
      <c r="G8" s="462">
        <v>0</v>
      </c>
      <c r="H8" s="462">
        <v>1.4999999999999999E-2</v>
      </c>
      <c r="I8" s="461">
        <v>0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973"/>
      <c r="R8" s="973"/>
      <c r="S8" s="973"/>
      <c r="T8" s="973"/>
      <c r="U8" s="973"/>
    </row>
    <row r="9" spans="2:21">
      <c r="B9" s="244"/>
      <c r="C9" s="245" t="s">
        <v>2049</v>
      </c>
      <c r="D9" s="265">
        <v>700</v>
      </c>
      <c r="E9" s="463">
        <v>2146.9499999999998</v>
      </c>
      <c r="F9" s="464">
        <v>41.75</v>
      </c>
      <c r="G9" s="464">
        <v>94.95</v>
      </c>
      <c r="H9" s="464">
        <v>266.315</v>
      </c>
      <c r="I9" s="463">
        <v>240.5</v>
      </c>
      <c r="J9" s="464">
        <v>5.25</v>
      </c>
      <c r="K9" s="465">
        <v>960</v>
      </c>
      <c r="L9" s="466">
        <v>0.31000000000000005</v>
      </c>
      <c r="M9" s="467">
        <v>1.25</v>
      </c>
      <c r="N9" s="465">
        <v>0</v>
      </c>
      <c r="O9" s="468">
        <v>2.5</v>
      </c>
      <c r="P9" s="468">
        <v>1.1499999999999999</v>
      </c>
      <c r="Q9" s="24" t="s">
        <v>1717</v>
      </c>
      <c r="R9" s="24" t="s">
        <v>1717</v>
      </c>
      <c r="S9" s="24" t="s">
        <v>1717</v>
      </c>
      <c r="T9" s="24" t="s">
        <v>1717</v>
      </c>
      <c r="U9" s="24" t="s">
        <v>1717</v>
      </c>
    </row>
  </sheetData>
  <mergeCells count="1">
    <mergeCell ref="Q3:U8"/>
  </mergeCells>
  <phoneticPr fontId="1"/>
  <pageMargins left="0.7" right="0.7" top="0.75" bottom="0.75" header="0.3" footer="0.3"/>
  <pageSetup paperSize="9" scale="64" orientation="landscape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4.875" style="89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1796</v>
      </c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1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A3" s="89"/>
      <c r="B3" s="89">
        <v>12004</v>
      </c>
      <c r="C3" s="89" t="s">
        <v>1</v>
      </c>
      <c r="D3" s="89">
        <v>100</v>
      </c>
      <c r="E3" s="92">
        <v>151</v>
      </c>
      <c r="F3" s="91">
        <v>12.3</v>
      </c>
      <c r="G3" s="91">
        <v>10.3</v>
      </c>
      <c r="H3" s="91">
        <v>0.3</v>
      </c>
      <c r="I3" s="92">
        <v>51</v>
      </c>
      <c r="J3" s="91">
        <v>1.8</v>
      </c>
      <c r="K3" s="92">
        <v>150</v>
      </c>
      <c r="L3" s="93">
        <v>0.06</v>
      </c>
      <c r="M3" s="93">
        <v>0.43</v>
      </c>
      <c r="N3" s="92">
        <v>0</v>
      </c>
      <c r="O3" s="91">
        <v>0</v>
      </c>
      <c r="P3" s="91">
        <v>0.4</v>
      </c>
      <c r="Q3" s="948"/>
      <c r="R3" s="948"/>
      <c r="S3" s="948"/>
      <c r="T3" s="948"/>
      <c r="U3" s="948"/>
    </row>
    <row r="4" spans="1:21">
      <c r="A4" s="89"/>
      <c r="B4" s="89">
        <v>3003</v>
      </c>
      <c r="C4" s="89" t="s">
        <v>4</v>
      </c>
      <c r="D4" s="89">
        <v>50</v>
      </c>
      <c r="E4" s="92">
        <v>192</v>
      </c>
      <c r="F4" s="91">
        <v>0</v>
      </c>
      <c r="G4" s="91">
        <v>0</v>
      </c>
      <c r="H4" s="91">
        <v>49.6</v>
      </c>
      <c r="I4" s="92">
        <v>0.5</v>
      </c>
      <c r="J4" s="91">
        <v>0</v>
      </c>
      <c r="K4" s="92">
        <v>0</v>
      </c>
      <c r="L4" s="93">
        <v>0</v>
      </c>
      <c r="M4" s="93">
        <v>0</v>
      </c>
      <c r="N4" s="92">
        <v>0</v>
      </c>
      <c r="O4" s="91">
        <v>0</v>
      </c>
      <c r="P4" s="91">
        <v>0</v>
      </c>
      <c r="Q4" s="945"/>
      <c r="R4" s="945"/>
      <c r="S4" s="945"/>
      <c r="T4" s="945"/>
      <c r="U4" s="945"/>
    </row>
    <row r="5" spans="1:21">
      <c r="A5" s="89"/>
      <c r="B5" s="89">
        <v>1015</v>
      </c>
      <c r="C5" s="89" t="s">
        <v>17</v>
      </c>
      <c r="D5" s="89">
        <v>50</v>
      </c>
      <c r="E5" s="92">
        <v>184</v>
      </c>
      <c r="F5" s="91">
        <v>4</v>
      </c>
      <c r="G5" s="91">
        <v>0.85</v>
      </c>
      <c r="H5" s="91">
        <v>37.950000000000003</v>
      </c>
      <c r="I5" s="92">
        <v>11.5</v>
      </c>
      <c r="J5" s="91">
        <v>0.3</v>
      </c>
      <c r="K5" s="92">
        <v>0</v>
      </c>
      <c r="L5" s="93">
        <v>6.5000000000000002E-2</v>
      </c>
      <c r="M5" s="93">
        <v>0.02</v>
      </c>
      <c r="N5" s="92">
        <v>0</v>
      </c>
      <c r="O5" s="91">
        <v>1.25</v>
      </c>
      <c r="P5" s="91">
        <v>0</v>
      </c>
      <c r="Q5" s="945"/>
      <c r="R5" s="945"/>
      <c r="S5" s="945"/>
      <c r="T5" s="945"/>
      <c r="U5" s="945"/>
    </row>
    <row r="6" spans="1:21">
      <c r="A6" s="89"/>
      <c r="B6" s="97">
        <v>14018</v>
      </c>
      <c r="C6" s="97" t="s">
        <v>45</v>
      </c>
      <c r="D6" s="97">
        <v>15</v>
      </c>
      <c r="E6" s="95">
        <v>114.45</v>
      </c>
      <c r="F6" s="94">
        <v>7.4999999999999997E-2</v>
      </c>
      <c r="G6" s="94">
        <v>12.45</v>
      </c>
      <c r="H6" s="94">
        <v>0.03</v>
      </c>
      <c r="I6" s="95">
        <v>2.1</v>
      </c>
      <c r="J6" s="94">
        <v>0.06</v>
      </c>
      <c r="K6" s="95">
        <v>118.5</v>
      </c>
      <c r="L6" s="96">
        <v>0</v>
      </c>
      <c r="M6" s="96">
        <v>4.4999999999999997E-3</v>
      </c>
      <c r="N6" s="95">
        <v>0</v>
      </c>
      <c r="O6" s="94">
        <v>0</v>
      </c>
      <c r="P6" s="94">
        <v>0</v>
      </c>
      <c r="Q6" s="946"/>
      <c r="R6" s="946"/>
      <c r="S6" s="946"/>
      <c r="T6" s="946"/>
      <c r="U6" s="946"/>
    </row>
    <row r="7" spans="1:21">
      <c r="A7" s="89"/>
      <c r="C7" s="245" t="s">
        <v>2049</v>
      </c>
      <c r="D7" s="89">
        <v>215</v>
      </c>
      <c r="E7" s="92">
        <v>641.45000000000005</v>
      </c>
      <c r="F7" s="91">
        <v>16.375</v>
      </c>
      <c r="G7" s="91">
        <v>23.6</v>
      </c>
      <c r="H7" s="91">
        <v>87.88</v>
      </c>
      <c r="I7" s="92">
        <v>65.099999999999994</v>
      </c>
      <c r="J7" s="91">
        <v>2.16</v>
      </c>
      <c r="K7" s="92">
        <v>268.5</v>
      </c>
      <c r="L7" s="93">
        <v>0.125</v>
      </c>
      <c r="M7" s="93">
        <v>0.45450000000000002</v>
      </c>
      <c r="N7" s="92">
        <v>0</v>
      </c>
      <c r="O7" s="91">
        <v>1.25</v>
      </c>
      <c r="P7" s="91">
        <v>0.4</v>
      </c>
      <c r="Q7" s="90" t="s">
        <v>2058</v>
      </c>
      <c r="R7" s="90" t="s">
        <v>2058</v>
      </c>
      <c r="S7" s="90" t="s">
        <v>2058</v>
      </c>
      <c r="T7" s="90" t="s">
        <v>2058</v>
      </c>
      <c r="U7" s="90" t="s">
        <v>2058</v>
      </c>
    </row>
  </sheetData>
  <mergeCells count="1">
    <mergeCell ref="Q3:U6"/>
  </mergeCells>
  <phoneticPr fontId="1"/>
  <pageMargins left="0.7" right="0.7" top="0.75" bottom="0.75" header="0.3" footer="0.3"/>
  <pageSetup paperSize="9" scale="78" orientation="landscape" r:id="rId1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.3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638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12004</v>
      </c>
      <c r="C3" s="39" t="s">
        <v>2061</v>
      </c>
      <c r="D3" s="765">
        <v>100</v>
      </c>
      <c r="E3" s="487">
        <v>151</v>
      </c>
      <c r="F3" s="488">
        <v>12.3</v>
      </c>
      <c r="G3" s="488">
        <v>10.3</v>
      </c>
      <c r="H3" s="488">
        <v>0.3</v>
      </c>
      <c r="I3" s="487">
        <v>51</v>
      </c>
      <c r="J3" s="489">
        <v>1.8</v>
      </c>
      <c r="K3" s="490">
        <v>150</v>
      </c>
      <c r="L3" s="491">
        <v>0.06</v>
      </c>
      <c r="M3" s="492">
        <v>0.43</v>
      </c>
      <c r="N3" s="490">
        <v>0</v>
      </c>
      <c r="O3" s="493">
        <v>0</v>
      </c>
      <c r="P3" s="493">
        <v>0.4</v>
      </c>
      <c r="Q3" s="936"/>
      <c r="R3" s="936"/>
      <c r="S3" s="936"/>
      <c r="T3" s="936"/>
      <c r="U3" s="936"/>
    </row>
    <row r="4" spans="2:21">
      <c r="B4" s="195">
        <v>3005</v>
      </c>
      <c r="C4" s="39" t="s">
        <v>2052</v>
      </c>
      <c r="D4" s="765">
        <v>50</v>
      </c>
      <c r="E4" s="487">
        <v>193.5</v>
      </c>
      <c r="F4" s="488">
        <v>0</v>
      </c>
      <c r="G4" s="488">
        <v>0</v>
      </c>
      <c r="H4" s="488">
        <v>50</v>
      </c>
      <c r="I4" s="487">
        <v>0</v>
      </c>
      <c r="J4" s="489">
        <v>0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0</v>
      </c>
      <c r="Q4" s="936"/>
      <c r="R4" s="936"/>
      <c r="S4" s="936"/>
      <c r="T4" s="936"/>
      <c r="U4" s="936"/>
    </row>
    <row r="5" spans="2:21">
      <c r="B5" s="195">
        <v>1015</v>
      </c>
      <c r="C5" s="39" t="s">
        <v>2051</v>
      </c>
      <c r="D5" s="765">
        <v>50</v>
      </c>
      <c r="E5" s="487">
        <v>184</v>
      </c>
      <c r="F5" s="488">
        <v>4</v>
      </c>
      <c r="G5" s="488">
        <v>0.85</v>
      </c>
      <c r="H5" s="488">
        <v>37.950000000000003</v>
      </c>
      <c r="I5" s="487">
        <v>11.5</v>
      </c>
      <c r="J5" s="489">
        <v>0.3</v>
      </c>
      <c r="K5" s="490">
        <v>0</v>
      </c>
      <c r="L5" s="491">
        <v>6.5000000000000002E-2</v>
      </c>
      <c r="M5" s="492">
        <v>0.02</v>
      </c>
      <c r="N5" s="490">
        <v>0</v>
      </c>
      <c r="O5" s="493">
        <v>1.25</v>
      </c>
      <c r="P5" s="493">
        <v>0</v>
      </c>
      <c r="Q5" s="936"/>
      <c r="R5" s="936"/>
      <c r="S5" s="936"/>
      <c r="T5" s="936"/>
      <c r="U5" s="936"/>
    </row>
    <row r="6" spans="2:21">
      <c r="B6" s="195">
        <v>14018</v>
      </c>
      <c r="C6" s="39" t="s">
        <v>2059</v>
      </c>
      <c r="D6" s="765">
        <v>15</v>
      </c>
      <c r="E6" s="487">
        <v>114.45</v>
      </c>
      <c r="F6" s="488">
        <v>7.4999999999999997E-2</v>
      </c>
      <c r="G6" s="488">
        <v>12.45</v>
      </c>
      <c r="H6" s="488">
        <v>0.03</v>
      </c>
      <c r="I6" s="487">
        <v>2.1</v>
      </c>
      <c r="J6" s="489">
        <v>0.06</v>
      </c>
      <c r="K6" s="490">
        <v>118.5</v>
      </c>
      <c r="L6" s="491">
        <v>0</v>
      </c>
      <c r="M6" s="492">
        <v>4.4999999999999997E-3</v>
      </c>
      <c r="N6" s="490">
        <v>0</v>
      </c>
      <c r="O6" s="493">
        <v>0</v>
      </c>
      <c r="P6" s="493">
        <v>0</v>
      </c>
      <c r="Q6" s="936"/>
      <c r="R6" s="936"/>
      <c r="S6" s="936"/>
      <c r="T6" s="936"/>
      <c r="U6" s="936"/>
    </row>
    <row r="7" spans="2:21">
      <c r="B7" s="195">
        <v>14018</v>
      </c>
      <c r="C7" s="39" t="s">
        <v>2059</v>
      </c>
      <c r="D7" s="765">
        <v>100</v>
      </c>
      <c r="E7" s="487">
        <v>763</v>
      </c>
      <c r="F7" s="488">
        <v>0.5</v>
      </c>
      <c r="G7" s="488">
        <v>83</v>
      </c>
      <c r="H7" s="488">
        <v>0.2</v>
      </c>
      <c r="I7" s="487">
        <v>14</v>
      </c>
      <c r="J7" s="489">
        <v>0.4</v>
      </c>
      <c r="K7" s="490">
        <v>790</v>
      </c>
      <c r="L7" s="491">
        <v>0</v>
      </c>
      <c r="M7" s="492">
        <v>0.03</v>
      </c>
      <c r="N7" s="490">
        <v>0</v>
      </c>
      <c r="O7" s="493">
        <v>0</v>
      </c>
      <c r="P7" s="493">
        <v>0</v>
      </c>
      <c r="Q7" s="936"/>
      <c r="R7" s="936"/>
      <c r="S7" s="936"/>
      <c r="T7" s="936"/>
      <c r="U7" s="936"/>
    </row>
    <row r="8" spans="2:21">
      <c r="B8" s="195">
        <v>3003</v>
      </c>
      <c r="C8" s="39" t="s">
        <v>2045</v>
      </c>
      <c r="D8" s="765">
        <v>60</v>
      </c>
      <c r="E8" s="487">
        <v>230.4</v>
      </c>
      <c r="F8" s="488">
        <v>0</v>
      </c>
      <c r="G8" s="488">
        <v>0</v>
      </c>
      <c r="H8" s="488">
        <v>59.52</v>
      </c>
      <c r="I8" s="487">
        <v>0.6</v>
      </c>
      <c r="J8" s="489">
        <v>0</v>
      </c>
      <c r="K8" s="490">
        <v>0</v>
      </c>
      <c r="L8" s="491">
        <v>0</v>
      </c>
      <c r="M8" s="492">
        <v>0</v>
      </c>
      <c r="N8" s="490">
        <v>0</v>
      </c>
      <c r="O8" s="493">
        <v>0</v>
      </c>
      <c r="P8" s="493">
        <v>0</v>
      </c>
      <c r="Q8" s="936"/>
      <c r="R8" s="936"/>
      <c r="S8" s="936"/>
      <c r="T8" s="936"/>
      <c r="U8" s="936"/>
    </row>
    <row r="9" spans="2:21">
      <c r="B9" s="195">
        <v>16019</v>
      </c>
      <c r="C9" s="39" t="s">
        <v>2060</v>
      </c>
      <c r="D9" s="765">
        <v>15</v>
      </c>
      <c r="E9" s="487">
        <v>42.6</v>
      </c>
      <c r="F9" s="488">
        <v>0</v>
      </c>
      <c r="G9" s="488">
        <v>0</v>
      </c>
      <c r="H9" s="488">
        <v>1.4999999999999999E-2</v>
      </c>
      <c r="I9" s="487">
        <v>0</v>
      </c>
      <c r="J9" s="489">
        <v>0</v>
      </c>
      <c r="K9" s="490">
        <v>0</v>
      </c>
      <c r="L9" s="491">
        <v>0</v>
      </c>
      <c r="M9" s="492">
        <v>0</v>
      </c>
      <c r="N9" s="490">
        <v>0</v>
      </c>
      <c r="O9" s="493">
        <v>0</v>
      </c>
      <c r="P9" s="493">
        <v>0</v>
      </c>
      <c r="Q9" s="936"/>
      <c r="R9" s="936"/>
      <c r="S9" s="936"/>
      <c r="T9" s="936"/>
      <c r="U9" s="936"/>
    </row>
    <row r="10" spans="2:21">
      <c r="B10" s="191"/>
      <c r="C10" s="245" t="s">
        <v>2049</v>
      </c>
      <c r="D10" s="782">
        <v>390</v>
      </c>
      <c r="E10" s="783">
        <v>1678.95</v>
      </c>
      <c r="F10" s="784">
        <v>16.875</v>
      </c>
      <c r="G10" s="784">
        <v>106.6</v>
      </c>
      <c r="H10" s="784">
        <v>148.01499999999999</v>
      </c>
      <c r="I10" s="783">
        <v>79.199999999999989</v>
      </c>
      <c r="J10" s="784">
        <v>2.56</v>
      </c>
      <c r="K10" s="785">
        <v>1058.5</v>
      </c>
      <c r="L10" s="786">
        <v>0.125</v>
      </c>
      <c r="M10" s="786">
        <v>0.48450000000000004</v>
      </c>
      <c r="N10" s="783">
        <v>0</v>
      </c>
      <c r="O10" s="784">
        <v>1.25</v>
      </c>
      <c r="P10" s="784">
        <v>0.4</v>
      </c>
      <c r="Q10" s="409" t="s">
        <v>2058</v>
      </c>
      <c r="R10" s="409" t="s">
        <v>2058</v>
      </c>
      <c r="S10" s="409" t="s">
        <v>2058</v>
      </c>
      <c r="T10" s="409" t="s">
        <v>2058</v>
      </c>
      <c r="U10" s="409" t="s">
        <v>2058</v>
      </c>
    </row>
  </sheetData>
  <mergeCells count="1">
    <mergeCell ref="Q3:U9"/>
  </mergeCells>
  <phoneticPr fontId="1"/>
  <pageMargins left="0.7" right="0.7" top="0.75" bottom="0.75" header="0.3" footer="0.3"/>
  <pageSetup paperSize="9" scale="77" orientation="landscape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0.375" style="89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1797</v>
      </c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1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A3" s="89"/>
      <c r="B3" s="89">
        <v>12004</v>
      </c>
      <c r="C3" s="89" t="s">
        <v>1</v>
      </c>
      <c r="D3" s="89">
        <v>100</v>
      </c>
      <c r="E3" s="92">
        <v>151</v>
      </c>
      <c r="F3" s="91">
        <v>12.3</v>
      </c>
      <c r="G3" s="91">
        <v>10.3</v>
      </c>
      <c r="H3" s="91">
        <v>0.3</v>
      </c>
      <c r="I3" s="92">
        <v>51</v>
      </c>
      <c r="J3" s="91">
        <v>1.8</v>
      </c>
      <c r="K3" s="92">
        <v>150</v>
      </c>
      <c r="L3" s="93">
        <v>0.06</v>
      </c>
      <c r="M3" s="93">
        <v>0.43</v>
      </c>
      <c r="N3" s="92">
        <v>0</v>
      </c>
      <c r="O3" s="91">
        <v>0</v>
      </c>
      <c r="P3" s="91">
        <v>0.4</v>
      </c>
      <c r="Q3" s="948"/>
      <c r="R3" s="948"/>
      <c r="S3" s="948"/>
      <c r="T3" s="948"/>
      <c r="U3" s="948"/>
    </row>
    <row r="4" spans="1:21">
      <c r="A4" s="89"/>
      <c r="B4" s="89">
        <v>3003</v>
      </c>
      <c r="C4" s="89" t="s">
        <v>4</v>
      </c>
      <c r="D4" s="89">
        <v>50</v>
      </c>
      <c r="E4" s="92">
        <v>192</v>
      </c>
      <c r="F4" s="91">
        <v>0</v>
      </c>
      <c r="G4" s="91">
        <v>0</v>
      </c>
      <c r="H4" s="91">
        <v>49.6</v>
      </c>
      <c r="I4" s="92">
        <v>0.5</v>
      </c>
      <c r="J4" s="91">
        <v>0</v>
      </c>
      <c r="K4" s="92">
        <v>0</v>
      </c>
      <c r="L4" s="93">
        <v>0</v>
      </c>
      <c r="M4" s="93">
        <v>0</v>
      </c>
      <c r="N4" s="92">
        <v>0</v>
      </c>
      <c r="O4" s="91">
        <v>0</v>
      </c>
      <c r="P4" s="91">
        <v>0</v>
      </c>
      <c r="Q4" s="945"/>
      <c r="R4" s="945"/>
      <c r="S4" s="945"/>
      <c r="T4" s="945"/>
      <c r="U4" s="945"/>
    </row>
    <row r="5" spans="1:21">
      <c r="A5" s="89"/>
      <c r="B5" s="89">
        <v>1015</v>
      </c>
      <c r="C5" s="89" t="s">
        <v>17</v>
      </c>
      <c r="D5" s="89">
        <v>50</v>
      </c>
      <c r="E5" s="92">
        <v>184</v>
      </c>
      <c r="F5" s="91">
        <v>4</v>
      </c>
      <c r="G5" s="91">
        <v>0.85</v>
      </c>
      <c r="H5" s="91">
        <v>37.950000000000003</v>
      </c>
      <c r="I5" s="92">
        <v>11.5</v>
      </c>
      <c r="J5" s="91">
        <v>0.3</v>
      </c>
      <c r="K5" s="92">
        <v>0</v>
      </c>
      <c r="L5" s="93">
        <v>6.5000000000000002E-2</v>
      </c>
      <c r="M5" s="93">
        <v>0.02</v>
      </c>
      <c r="N5" s="92">
        <v>0</v>
      </c>
      <c r="O5" s="91">
        <v>1.25</v>
      </c>
      <c r="P5" s="91">
        <v>0</v>
      </c>
      <c r="Q5" s="945"/>
      <c r="R5" s="945"/>
      <c r="S5" s="945"/>
      <c r="T5" s="945"/>
      <c r="U5" s="945"/>
    </row>
    <row r="6" spans="1:21">
      <c r="A6" s="89"/>
      <c r="B6" s="89">
        <v>14018</v>
      </c>
      <c r="C6" s="89" t="s">
        <v>45</v>
      </c>
      <c r="D6" s="89">
        <v>15</v>
      </c>
      <c r="E6" s="92">
        <v>114.45</v>
      </c>
      <c r="F6" s="91">
        <v>7.4999999999999997E-2</v>
      </c>
      <c r="G6" s="91">
        <v>12.45</v>
      </c>
      <c r="H6" s="91">
        <v>0.03</v>
      </c>
      <c r="I6" s="92">
        <v>2.1</v>
      </c>
      <c r="J6" s="91">
        <v>0.06</v>
      </c>
      <c r="K6" s="92">
        <v>118.5</v>
      </c>
      <c r="L6" s="93">
        <v>0</v>
      </c>
      <c r="M6" s="93">
        <v>4.4999999999999997E-3</v>
      </c>
      <c r="N6" s="92">
        <v>0</v>
      </c>
      <c r="O6" s="91">
        <v>0</v>
      </c>
      <c r="P6" s="91">
        <v>0</v>
      </c>
      <c r="Q6" s="945"/>
      <c r="R6" s="945"/>
      <c r="S6" s="945"/>
      <c r="T6" s="945"/>
      <c r="U6" s="945"/>
    </row>
    <row r="7" spans="1:21">
      <c r="A7" s="89"/>
      <c r="B7" s="787"/>
      <c r="C7" s="787" t="s">
        <v>135</v>
      </c>
      <c r="D7" s="787">
        <v>215</v>
      </c>
      <c r="E7" s="788">
        <v>641.45000000000005</v>
      </c>
      <c r="F7" s="789">
        <v>16.375</v>
      </c>
      <c r="G7" s="789">
        <v>23.6</v>
      </c>
      <c r="H7" s="789">
        <v>87.88</v>
      </c>
      <c r="I7" s="788">
        <v>65.099999999999994</v>
      </c>
      <c r="J7" s="789">
        <v>2.16</v>
      </c>
      <c r="K7" s="788">
        <v>268.5</v>
      </c>
      <c r="L7" s="790">
        <v>0.125</v>
      </c>
      <c r="M7" s="790">
        <v>0.45450000000000002</v>
      </c>
      <c r="N7" s="788">
        <v>0</v>
      </c>
      <c r="O7" s="789">
        <v>1.25</v>
      </c>
      <c r="P7" s="789">
        <v>0.4</v>
      </c>
      <c r="Q7" s="945"/>
      <c r="R7" s="945"/>
      <c r="S7" s="945"/>
      <c r="T7" s="945"/>
      <c r="U7" s="945"/>
    </row>
    <row r="8" spans="1:21">
      <c r="A8" s="89"/>
      <c r="E8" s="92"/>
      <c r="F8" s="91"/>
      <c r="G8" s="91"/>
      <c r="H8" s="91"/>
      <c r="I8" s="92"/>
      <c r="J8" s="91"/>
      <c r="K8" s="92"/>
      <c r="L8" s="93"/>
      <c r="M8" s="93"/>
      <c r="N8" s="92"/>
      <c r="O8" s="91"/>
      <c r="P8" s="91"/>
      <c r="Q8" s="945"/>
      <c r="R8" s="945"/>
      <c r="S8" s="945"/>
      <c r="T8" s="945"/>
      <c r="U8" s="945"/>
    </row>
    <row r="9" spans="1:21">
      <c r="A9" s="89"/>
      <c r="B9" s="89">
        <v>13014</v>
      </c>
      <c r="C9" s="89" t="s">
        <v>2422</v>
      </c>
      <c r="D9" s="89">
        <v>200</v>
      </c>
      <c r="E9" s="92">
        <v>866</v>
      </c>
      <c r="F9" s="91">
        <v>4</v>
      </c>
      <c r="G9" s="91">
        <v>90</v>
      </c>
      <c r="H9" s="91">
        <v>6.2</v>
      </c>
      <c r="I9" s="92">
        <v>120</v>
      </c>
      <c r="J9" s="91">
        <v>0.2</v>
      </c>
      <c r="K9" s="92">
        <v>780</v>
      </c>
      <c r="L9" s="93">
        <v>0.04</v>
      </c>
      <c r="M9" s="93">
        <v>0.18</v>
      </c>
      <c r="N9" s="92">
        <v>0</v>
      </c>
      <c r="O9" s="91">
        <v>0</v>
      </c>
      <c r="P9" s="91">
        <v>0.2</v>
      </c>
      <c r="Q9" s="945"/>
      <c r="R9" s="945"/>
      <c r="S9" s="945"/>
      <c r="T9" s="945"/>
      <c r="U9" s="945"/>
    </row>
    <row r="10" spans="1:21">
      <c r="A10" s="89"/>
      <c r="B10" s="89">
        <v>3003</v>
      </c>
      <c r="C10" s="89" t="s">
        <v>4</v>
      </c>
      <c r="D10" s="89">
        <v>14</v>
      </c>
      <c r="E10" s="92">
        <v>53.76</v>
      </c>
      <c r="F10" s="91">
        <v>0</v>
      </c>
      <c r="G10" s="91">
        <v>0</v>
      </c>
      <c r="H10" s="91">
        <v>13.888</v>
      </c>
      <c r="I10" s="92">
        <v>0.14000000000000001</v>
      </c>
      <c r="J10" s="91">
        <v>0</v>
      </c>
      <c r="K10" s="92">
        <v>0</v>
      </c>
      <c r="L10" s="93">
        <v>0</v>
      </c>
      <c r="M10" s="93">
        <v>0</v>
      </c>
      <c r="N10" s="92">
        <v>0</v>
      </c>
      <c r="O10" s="91">
        <v>0</v>
      </c>
      <c r="P10" s="91">
        <v>0</v>
      </c>
      <c r="Q10" s="945"/>
      <c r="R10" s="945"/>
      <c r="S10" s="945"/>
      <c r="T10" s="945"/>
      <c r="U10" s="945"/>
    </row>
    <row r="11" spans="1:21">
      <c r="A11" s="89"/>
      <c r="B11" s="89">
        <v>16028</v>
      </c>
      <c r="C11" s="89" t="s">
        <v>116</v>
      </c>
      <c r="D11" s="89">
        <v>5</v>
      </c>
      <c r="E11" s="92">
        <v>16.100000000000001</v>
      </c>
      <c r="F11" s="91">
        <v>0</v>
      </c>
      <c r="G11" s="91">
        <v>0</v>
      </c>
      <c r="H11" s="91">
        <v>1.32</v>
      </c>
      <c r="I11" s="92">
        <v>0</v>
      </c>
      <c r="J11" s="91">
        <v>0</v>
      </c>
      <c r="K11" s="92">
        <v>0</v>
      </c>
      <c r="L11" s="93">
        <v>0</v>
      </c>
      <c r="M11" s="93">
        <v>0</v>
      </c>
      <c r="N11" s="92">
        <v>0</v>
      </c>
      <c r="O11" s="91">
        <v>0</v>
      </c>
      <c r="P11" s="91">
        <v>0</v>
      </c>
      <c r="Q11" s="945"/>
      <c r="R11" s="945"/>
      <c r="S11" s="945"/>
      <c r="T11" s="945"/>
      <c r="U11" s="945"/>
    </row>
    <row r="12" spans="1:21">
      <c r="A12" s="89"/>
      <c r="B12" s="89">
        <v>7012</v>
      </c>
      <c r="C12" s="89" t="s">
        <v>112</v>
      </c>
      <c r="D12" s="89">
        <v>100</v>
      </c>
      <c r="E12" s="92">
        <v>34</v>
      </c>
      <c r="F12" s="91">
        <v>0.9</v>
      </c>
      <c r="G12" s="91">
        <v>0.1</v>
      </c>
      <c r="H12" s="91">
        <v>8.5</v>
      </c>
      <c r="I12" s="92">
        <v>17</v>
      </c>
      <c r="J12" s="91">
        <v>0.3</v>
      </c>
      <c r="K12" s="92">
        <v>1</v>
      </c>
      <c r="L12" s="93">
        <v>0.03</v>
      </c>
      <c r="M12" s="93">
        <v>0.02</v>
      </c>
      <c r="N12" s="92">
        <v>62</v>
      </c>
      <c r="O12" s="91">
        <v>1.4</v>
      </c>
      <c r="P12" s="91">
        <v>0</v>
      </c>
      <c r="Q12" s="945"/>
      <c r="R12" s="945"/>
      <c r="S12" s="945"/>
      <c r="T12" s="945"/>
      <c r="U12" s="945"/>
    </row>
    <row r="13" spans="1:21">
      <c r="A13" s="89"/>
      <c r="B13" s="97"/>
      <c r="C13" s="97" t="s">
        <v>2062</v>
      </c>
      <c r="D13" s="97">
        <v>319</v>
      </c>
      <c r="E13" s="95">
        <v>969.86</v>
      </c>
      <c r="F13" s="94">
        <v>4.9000000000000004</v>
      </c>
      <c r="G13" s="94">
        <v>90.1</v>
      </c>
      <c r="H13" s="94">
        <v>29.908000000000001</v>
      </c>
      <c r="I13" s="95">
        <v>137.13999999999999</v>
      </c>
      <c r="J13" s="94">
        <v>0.5</v>
      </c>
      <c r="K13" s="95">
        <v>781</v>
      </c>
      <c r="L13" s="96">
        <v>7.0000000000000007E-2</v>
      </c>
      <c r="M13" s="96">
        <v>0.19999999999999998</v>
      </c>
      <c r="N13" s="95">
        <v>62</v>
      </c>
      <c r="O13" s="94">
        <v>1.4</v>
      </c>
      <c r="P13" s="94">
        <v>0.2</v>
      </c>
      <c r="Q13" s="946"/>
      <c r="R13" s="946"/>
      <c r="S13" s="946"/>
      <c r="T13" s="946"/>
      <c r="U13" s="946"/>
    </row>
    <row r="14" spans="1:21">
      <c r="A14" s="89"/>
      <c r="C14" s="89" t="s">
        <v>126</v>
      </c>
      <c r="D14" s="89">
        <v>534</v>
      </c>
      <c r="E14" s="92">
        <v>1611.31</v>
      </c>
      <c r="F14" s="91">
        <v>21.274999999999999</v>
      </c>
      <c r="G14" s="91">
        <v>113.69999999999999</v>
      </c>
      <c r="H14" s="91">
        <v>117.788</v>
      </c>
      <c r="I14" s="92">
        <v>202.23999999999998</v>
      </c>
      <c r="J14" s="91">
        <v>2.66</v>
      </c>
      <c r="K14" s="92">
        <v>1049.5</v>
      </c>
      <c r="L14" s="93">
        <v>0.19500000000000001</v>
      </c>
      <c r="M14" s="93">
        <v>0.65449999999999997</v>
      </c>
      <c r="N14" s="92">
        <v>62</v>
      </c>
      <c r="O14" s="91">
        <v>0.60000000000000009</v>
      </c>
      <c r="P14" s="91">
        <v>2.65</v>
      </c>
      <c r="Q14" s="90" t="s">
        <v>2058</v>
      </c>
      <c r="R14" s="90" t="s">
        <v>2058</v>
      </c>
      <c r="S14" s="90" t="s">
        <v>2058</v>
      </c>
      <c r="T14" s="90" t="s">
        <v>2058</v>
      </c>
      <c r="U14" s="90" t="s">
        <v>2058</v>
      </c>
    </row>
  </sheetData>
  <mergeCells count="1">
    <mergeCell ref="Q3:U13"/>
  </mergeCells>
  <phoneticPr fontId="1"/>
  <pageMargins left="0.7" right="0.7" top="0.75" bottom="0.75" header="0.3" footer="0.3"/>
  <pageSetup paperSize="9" scale="78" orientation="landscape" r:id="rId1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861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12004</v>
      </c>
      <c r="C3" s="29" t="s">
        <v>2044</v>
      </c>
      <c r="D3" s="55">
        <v>110</v>
      </c>
      <c r="E3" s="55">
        <v>166.1</v>
      </c>
      <c r="F3" s="54">
        <v>13.53</v>
      </c>
      <c r="G3" s="54">
        <v>11.33</v>
      </c>
      <c r="H3" s="54">
        <v>0.33</v>
      </c>
      <c r="I3" s="55">
        <v>56.1</v>
      </c>
      <c r="J3" s="54">
        <v>1.98</v>
      </c>
      <c r="K3" s="57">
        <v>165</v>
      </c>
      <c r="L3" s="56">
        <v>6.6000000000000003E-2</v>
      </c>
      <c r="M3" s="56">
        <v>0.47299999999999998</v>
      </c>
      <c r="N3" s="55">
        <v>0</v>
      </c>
      <c r="O3" s="54">
        <v>0</v>
      </c>
      <c r="P3" s="54">
        <v>0.44</v>
      </c>
      <c r="Q3" s="936"/>
      <c r="R3" s="936"/>
      <c r="S3" s="936"/>
      <c r="T3" s="936"/>
      <c r="U3" s="936"/>
    </row>
    <row r="4" spans="2:21">
      <c r="B4" s="10">
        <v>3003</v>
      </c>
      <c r="C4" s="243" t="s">
        <v>2045</v>
      </c>
      <c r="D4" s="55">
        <v>60</v>
      </c>
      <c r="E4" s="55">
        <v>230.4</v>
      </c>
      <c r="F4" s="54">
        <v>0</v>
      </c>
      <c r="G4" s="54">
        <v>0</v>
      </c>
      <c r="H4" s="54">
        <v>59.52</v>
      </c>
      <c r="I4" s="55">
        <v>0.6</v>
      </c>
      <c r="J4" s="54">
        <v>0</v>
      </c>
      <c r="K4" s="57">
        <v>0</v>
      </c>
      <c r="L4" s="56">
        <v>0</v>
      </c>
      <c r="M4" s="56">
        <v>0</v>
      </c>
      <c r="N4" s="55">
        <v>0</v>
      </c>
      <c r="O4" s="54">
        <v>0</v>
      </c>
      <c r="P4" s="54">
        <v>0</v>
      </c>
      <c r="Q4" s="936"/>
      <c r="R4" s="936"/>
      <c r="S4" s="936"/>
      <c r="T4" s="936"/>
      <c r="U4" s="936"/>
    </row>
    <row r="5" spans="2:21">
      <c r="B5" s="10">
        <v>1015</v>
      </c>
      <c r="C5" s="29" t="s">
        <v>2051</v>
      </c>
      <c r="D5" s="55">
        <v>45</v>
      </c>
      <c r="E5" s="55">
        <v>165.6</v>
      </c>
      <c r="F5" s="54">
        <v>3.6</v>
      </c>
      <c r="G5" s="54">
        <v>0.76500000000000001</v>
      </c>
      <c r="H5" s="54">
        <v>34.155000000000001</v>
      </c>
      <c r="I5" s="55">
        <v>10.35</v>
      </c>
      <c r="J5" s="54">
        <v>0.27</v>
      </c>
      <c r="K5" s="57">
        <v>0</v>
      </c>
      <c r="L5" s="56">
        <v>5.8500000000000003E-2</v>
      </c>
      <c r="M5" s="56">
        <v>1.8000000000000002E-2</v>
      </c>
      <c r="N5" s="55">
        <v>0</v>
      </c>
      <c r="O5" s="54">
        <v>1.125</v>
      </c>
      <c r="P5" s="54">
        <v>0</v>
      </c>
      <c r="Q5" s="936"/>
      <c r="R5" s="936"/>
      <c r="S5" s="936"/>
      <c r="T5" s="936"/>
      <c r="U5" s="936"/>
    </row>
    <row r="6" spans="2:21">
      <c r="B6" s="10">
        <v>16048</v>
      </c>
      <c r="C6" s="29" t="s">
        <v>2063</v>
      </c>
      <c r="D6" s="55">
        <v>15</v>
      </c>
      <c r="E6" s="55">
        <v>40.65</v>
      </c>
      <c r="F6" s="54">
        <v>2.7749999999999999</v>
      </c>
      <c r="G6" s="54">
        <v>3.24</v>
      </c>
      <c r="H6" s="54">
        <v>6.36</v>
      </c>
      <c r="I6" s="55">
        <v>21</v>
      </c>
      <c r="J6" s="54">
        <v>2.1</v>
      </c>
      <c r="K6" s="57">
        <v>0.45</v>
      </c>
      <c r="L6" s="56">
        <v>2.4E-2</v>
      </c>
      <c r="M6" s="56">
        <v>3.3000000000000002E-2</v>
      </c>
      <c r="N6" s="55">
        <v>0</v>
      </c>
      <c r="O6" s="54">
        <v>3.585</v>
      </c>
      <c r="P6" s="54">
        <v>0</v>
      </c>
      <c r="Q6" s="936"/>
      <c r="R6" s="936"/>
      <c r="S6" s="936"/>
      <c r="T6" s="936"/>
      <c r="U6" s="936"/>
    </row>
    <row r="7" spans="2:21">
      <c r="B7" s="10">
        <v>7011</v>
      </c>
      <c r="C7" s="29" t="s">
        <v>322</v>
      </c>
      <c r="D7" s="104">
        <v>30</v>
      </c>
      <c r="E7" s="55">
        <v>61.5</v>
      </c>
      <c r="F7" s="54">
        <v>0.12</v>
      </c>
      <c r="G7" s="54">
        <v>0.03</v>
      </c>
      <c r="H7" s="54">
        <v>15.15</v>
      </c>
      <c r="I7" s="55">
        <v>3.3</v>
      </c>
      <c r="J7" s="54">
        <v>0.09</v>
      </c>
      <c r="K7" s="57">
        <v>17.399999999999999</v>
      </c>
      <c r="L7" s="56">
        <v>3.0000000000000001E-3</v>
      </c>
      <c r="M7" s="56">
        <v>3.0000000000000001E-3</v>
      </c>
      <c r="N7" s="55">
        <v>0</v>
      </c>
      <c r="O7" s="54">
        <v>0.36</v>
      </c>
      <c r="P7" s="54">
        <v>0</v>
      </c>
      <c r="Q7" s="936"/>
      <c r="R7" s="936"/>
      <c r="S7" s="936"/>
      <c r="T7" s="936"/>
      <c r="U7" s="936"/>
    </row>
    <row r="8" spans="2:21">
      <c r="B8" s="10">
        <v>13014</v>
      </c>
      <c r="C8" s="29" t="s">
        <v>2419</v>
      </c>
      <c r="D8" s="104">
        <v>50</v>
      </c>
      <c r="E8" s="55">
        <v>216.5</v>
      </c>
      <c r="F8" s="54">
        <v>1</v>
      </c>
      <c r="G8" s="54">
        <v>22.5</v>
      </c>
      <c r="H8" s="54">
        <v>1.55</v>
      </c>
      <c r="I8" s="55">
        <v>30</v>
      </c>
      <c r="J8" s="54">
        <v>0.05</v>
      </c>
      <c r="K8" s="57">
        <v>195</v>
      </c>
      <c r="L8" s="56">
        <v>0.01</v>
      </c>
      <c r="M8" s="56">
        <v>4.4999999999999998E-2</v>
      </c>
      <c r="N8" s="55">
        <v>0</v>
      </c>
      <c r="O8" s="54">
        <v>0</v>
      </c>
      <c r="P8" s="54">
        <v>0.05</v>
      </c>
      <c r="Q8" s="936"/>
      <c r="R8" s="936"/>
      <c r="S8" s="936"/>
      <c r="T8" s="936"/>
      <c r="U8" s="936"/>
    </row>
    <row r="9" spans="2:21">
      <c r="B9" s="40">
        <v>15116</v>
      </c>
      <c r="C9" s="242" t="s">
        <v>115</v>
      </c>
      <c r="D9" s="791">
        <v>50</v>
      </c>
      <c r="E9" s="50">
        <v>278.5</v>
      </c>
      <c r="F9" s="49">
        <v>3.7</v>
      </c>
      <c r="G9" s="49">
        <v>17</v>
      </c>
      <c r="H9" s="49">
        <v>27.7</v>
      </c>
      <c r="I9" s="50">
        <v>120</v>
      </c>
      <c r="J9" s="49">
        <v>1.2</v>
      </c>
      <c r="K9" s="52">
        <v>33</v>
      </c>
      <c r="L9" s="51">
        <v>9.5000000000000001E-2</v>
      </c>
      <c r="M9" s="51">
        <v>0.20499999999999999</v>
      </c>
      <c r="N9" s="50">
        <v>0</v>
      </c>
      <c r="O9" s="49">
        <v>1.95</v>
      </c>
      <c r="P9" s="49">
        <v>0.1</v>
      </c>
      <c r="Q9" s="936"/>
      <c r="R9" s="936"/>
      <c r="S9" s="936"/>
      <c r="T9" s="936"/>
      <c r="U9" s="936"/>
    </row>
    <row r="10" spans="2:21">
      <c r="B10" s="170"/>
      <c r="C10" s="245" t="s">
        <v>2049</v>
      </c>
      <c r="D10" s="22">
        <v>360</v>
      </c>
      <c r="E10" s="55">
        <v>1159.25</v>
      </c>
      <c r="F10" s="54">
        <v>24.724999999999998</v>
      </c>
      <c r="G10" s="54">
        <v>54.865000000000002</v>
      </c>
      <c r="H10" s="54">
        <v>144.76499999999999</v>
      </c>
      <c r="I10" s="55">
        <v>241.35</v>
      </c>
      <c r="J10" s="54">
        <v>5.6899999999999995</v>
      </c>
      <c r="K10" s="57">
        <v>410.85</v>
      </c>
      <c r="L10" s="56">
        <v>0.25650000000000001</v>
      </c>
      <c r="M10" s="56">
        <v>0.77700000000000002</v>
      </c>
      <c r="N10" s="55">
        <v>0</v>
      </c>
      <c r="O10" s="54">
        <v>7.0200000000000005</v>
      </c>
      <c r="P10" s="54">
        <v>0.59</v>
      </c>
      <c r="Q10" s="409" t="s">
        <v>2058</v>
      </c>
      <c r="R10" s="409" t="s">
        <v>2058</v>
      </c>
      <c r="S10" s="409" t="s">
        <v>2058</v>
      </c>
      <c r="T10" s="409" t="s">
        <v>2058</v>
      </c>
      <c r="U10" s="409" t="s">
        <v>2058</v>
      </c>
    </row>
  </sheetData>
  <mergeCells count="1">
    <mergeCell ref="Q3:U9"/>
  </mergeCells>
  <phoneticPr fontId="1"/>
  <pageMargins left="0.7" right="0.7" top="0.75" bottom="0.75" header="0.3" footer="0.3"/>
  <pageSetup paperSize="9" scale="79" orientation="landscape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19.5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1:21" s="478" customFormat="1">
      <c r="B1" s="29" t="s">
        <v>1798</v>
      </c>
    </row>
    <row r="2" spans="1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A3" s="42"/>
      <c r="B3" s="630">
        <v>1015</v>
      </c>
      <c r="C3" s="623" t="s">
        <v>17</v>
      </c>
      <c r="D3" s="71">
        <v>80</v>
      </c>
      <c r="E3" s="71">
        <v>294</v>
      </c>
      <c r="F3" s="71">
        <v>6.4</v>
      </c>
      <c r="G3" s="71">
        <v>1.4</v>
      </c>
      <c r="H3" s="71">
        <v>60.7</v>
      </c>
      <c r="I3" s="558">
        <v>18.399999999999999</v>
      </c>
      <c r="J3" s="71">
        <v>0.5</v>
      </c>
      <c r="K3" s="71">
        <v>0</v>
      </c>
      <c r="L3" s="71">
        <v>0.1</v>
      </c>
      <c r="M3" s="71">
        <v>0.03</v>
      </c>
      <c r="N3" s="71">
        <v>0</v>
      </c>
      <c r="O3" s="71">
        <v>2</v>
      </c>
      <c r="P3" s="71">
        <v>0</v>
      </c>
      <c r="Q3" s="964"/>
      <c r="R3" s="964"/>
      <c r="S3" s="964"/>
      <c r="T3" s="964"/>
      <c r="U3" s="964"/>
    </row>
    <row r="4" spans="1:21">
      <c r="A4" s="42"/>
      <c r="B4" s="630">
        <v>12014</v>
      </c>
      <c r="C4" s="623" t="s">
        <v>72</v>
      </c>
      <c r="D4" s="71">
        <v>120</v>
      </c>
      <c r="E4" s="71">
        <v>56</v>
      </c>
      <c r="F4" s="71">
        <v>15.8</v>
      </c>
      <c r="G4" s="71">
        <v>32.6</v>
      </c>
      <c r="H4" s="71">
        <v>0.5</v>
      </c>
      <c r="I4" s="71">
        <v>7</v>
      </c>
      <c r="J4" s="71">
        <v>5.8</v>
      </c>
      <c r="K4" s="71">
        <v>461</v>
      </c>
      <c r="L4" s="71">
        <v>0.2</v>
      </c>
      <c r="M4" s="71">
        <v>0.47</v>
      </c>
      <c r="N4" s="71">
        <f>N9*1.2</f>
        <v>0</v>
      </c>
      <c r="O4" s="71">
        <f>O9*1.2</f>
        <v>0</v>
      </c>
      <c r="P4" s="71">
        <v>0.1</v>
      </c>
      <c r="Q4" s="965"/>
      <c r="R4" s="965"/>
      <c r="S4" s="965"/>
      <c r="T4" s="965"/>
      <c r="U4" s="965"/>
    </row>
    <row r="5" spans="1:21">
      <c r="A5" s="42"/>
      <c r="B5" s="630">
        <v>3003</v>
      </c>
      <c r="C5" s="623" t="s">
        <v>4</v>
      </c>
      <c r="D5" s="71">
        <v>40</v>
      </c>
      <c r="E5" s="71">
        <v>154</v>
      </c>
      <c r="F5" s="71">
        <v>0</v>
      </c>
      <c r="G5" s="71">
        <v>0</v>
      </c>
      <c r="H5" s="71">
        <v>39.700000000000003</v>
      </c>
      <c r="I5" s="71">
        <v>0</v>
      </c>
      <c r="J5" s="71">
        <v>0</v>
      </c>
      <c r="K5" s="71">
        <v>0</v>
      </c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965"/>
      <c r="R5" s="965"/>
      <c r="S5" s="965"/>
      <c r="T5" s="965"/>
      <c r="U5" s="965"/>
    </row>
    <row r="6" spans="1:21">
      <c r="A6" s="42"/>
      <c r="B6" s="630">
        <v>14018</v>
      </c>
      <c r="C6" s="623" t="s">
        <v>45</v>
      </c>
      <c r="D6" s="724">
        <v>120</v>
      </c>
      <c r="E6" s="71">
        <v>916</v>
      </c>
      <c r="F6" s="71">
        <f>F16*1.2</f>
        <v>0</v>
      </c>
      <c r="G6" s="71">
        <f>G16*1.2</f>
        <v>0</v>
      </c>
      <c r="H6" s="71">
        <v>0.2</v>
      </c>
      <c r="I6" s="71">
        <f>I16*1.2</f>
        <v>0</v>
      </c>
      <c r="J6" s="71">
        <v>0.5</v>
      </c>
      <c r="K6" s="71">
        <f>K16*1.2</f>
        <v>0</v>
      </c>
      <c r="L6" s="71">
        <f>L16*1.2</f>
        <v>0</v>
      </c>
      <c r="M6" s="71">
        <v>0.04</v>
      </c>
      <c r="N6" s="71">
        <f>N16*1.2</f>
        <v>0</v>
      </c>
      <c r="O6" s="71">
        <f>O16*1.2</f>
        <v>0</v>
      </c>
      <c r="P6" s="71">
        <f>P16*1.2</f>
        <v>0</v>
      </c>
      <c r="Q6" s="965"/>
      <c r="R6" s="965"/>
      <c r="S6" s="965"/>
      <c r="T6" s="965"/>
      <c r="U6" s="965"/>
    </row>
    <row r="7" spans="1:21">
      <c r="A7" s="42"/>
      <c r="B7" s="630">
        <v>17012</v>
      </c>
      <c r="C7" s="623" t="s">
        <v>0</v>
      </c>
      <c r="D7" s="685">
        <v>1</v>
      </c>
      <c r="E7" s="71">
        <f>E20*0.01</f>
        <v>0</v>
      </c>
      <c r="F7" s="71">
        <f>F20*0.01</f>
        <v>0</v>
      </c>
      <c r="G7" s="71">
        <f>G20*0.01</f>
        <v>0</v>
      </c>
      <c r="H7" s="71">
        <f>H20*0.01</f>
        <v>0</v>
      </c>
      <c r="I7" s="71">
        <v>0.2</v>
      </c>
      <c r="J7" s="71">
        <f t="shared" ref="J7:O7" si="0">J20*0.01</f>
        <v>0</v>
      </c>
      <c r="K7" s="71">
        <f t="shared" si="0"/>
        <v>0</v>
      </c>
      <c r="L7" s="71">
        <f t="shared" si="0"/>
        <v>0</v>
      </c>
      <c r="M7" s="71">
        <f t="shared" si="0"/>
        <v>0</v>
      </c>
      <c r="N7" s="71">
        <f t="shared" si="0"/>
        <v>0</v>
      </c>
      <c r="O7" s="71">
        <f t="shared" si="0"/>
        <v>0</v>
      </c>
      <c r="P7" s="71">
        <v>1</v>
      </c>
      <c r="Q7" s="965"/>
      <c r="R7" s="965"/>
      <c r="S7" s="965"/>
      <c r="T7" s="965"/>
      <c r="U7" s="965"/>
    </row>
    <row r="8" spans="1:21">
      <c r="A8" s="42"/>
      <c r="B8" s="630">
        <v>3003</v>
      </c>
      <c r="C8" s="623" t="s">
        <v>4</v>
      </c>
      <c r="D8" s="724">
        <v>20</v>
      </c>
      <c r="E8" s="71">
        <v>77</v>
      </c>
      <c r="F8" s="71">
        <v>0</v>
      </c>
      <c r="G8" s="71">
        <v>0</v>
      </c>
      <c r="H8" s="71">
        <v>19.8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965"/>
      <c r="R8" s="965"/>
      <c r="S8" s="965"/>
      <c r="T8" s="965"/>
      <c r="U8" s="965"/>
    </row>
    <row r="9" spans="1:21">
      <c r="A9" s="42"/>
      <c r="B9" s="630">
        <v>12010</v>
      </c>
      <c r="C9" s="623" t="s">
        <v>71</v>
      </c>
      <c r="D9" s="71">
        <v>80</v>
      </c>
      <c r="E9" s="71">
        <v>310</v>
      </c>
      <c r="F9" s="71">
        <f>F13*0.8</f>
        <v>0</v>
      </c>
      <c r="G9" s="71">
        <f>G13*0.8</f>
        <v>0</v>
      </c>
      <c r="H9" s="71">
        <v>0.1</v>
      </c>
      <c r="I9" s="71">
        <f>I13*0.8</f>
        <v>0</v>
      </c>
      <c r="J9" s="71">
        <f>J13*0.8</f>
        <v>0</v>
      </c>
      <c r="K9" s="71">
        <f>K13*0.8</f>
        <v>0</v>
      </c>
      <c r="L9" s="71">
        <v>0.17</v>
      </c>
      <c r="M9" s="71">
        <v>0.42</v>
      </c>
      <c r="N9" s="71">
        <f>N13*0.8</f>
        <v>0</v>
      </c>
      <c r="O9" s="71">
        <f>O13*0.8</f>
        <v>0</v>
      </c>
      <c r="P9" s="71">
        <v>0.1</v>
      </c>
      <c r="Q9" s="965"/>
      <c r="R9" s="965"/>
      <c r="S9" s="965"/>
      <c r="T9" s="965"/>
      <c r="U9" s="965"/>
    </row>
    <row r="10" spans="1:21">
      <c r="A10" s="42"/>
      <c r="B10" s="556">
        <v>15116</v>
      </c>
      <c r="C10" s="81" t="s">
        <v>115</v>
      </c>
      <c r="D10" s="201">
        <v>120</v>
      </c>
      <c r="E10" s="201">
        <v>668</v>
      </c>
      <c r="F10" s="201">
        <v>8.9</v>
      </c>
      <c r="G10" s="201">
        <v>40.799999999999997</v>
      </c>
      <c r="H10" s="201">
        <v>66.5</v>
      </c>
      <c r="I10" s="201">
        <v>288</v>
      </c>
      <c r="J10" s="201">
        <v>2.9</v>
      </c>
      <c r="K10" s="201">
        <v>83</v>
      </c>
      <c r="L10" s="201">
        <v>0.2</v>
      </c>
      <c r="M10" s="201">
        <v>0.49</v>
      </c>
      <c r="N10" s="201">
        <v>0</v>
      </c>
      <c r="O10" s="201">
        <v>4.7</v>
      </c>
      <c r="P10" s="201">
        <v>0.2</v>
      </c>
      <c r="Q10" s="966"/>
      <c r="R10" s="966"/>
      <c r="S10" s="966"/>
      <c r="T10" s="966"/>
      <c r="U10" s="966"/>
    </row>
    <row r="11" spans="1:21">
      <c r="A11" s="42"/>
      <c r="C11" s="87" t="s">
        <v>64</v>
      </c>
      <c r="D11" s="71">
        <f t="shared" ref="D11:P11" si="1">D3+D4+D5+D6+D7+D8+D9+D10</f>
        <v>581</v>
      </c>
      <c r="E11" s="71">
        <f t="shared" si="1"/>
        <v>2475</v>
      </c>
      <c r="F11" s="71">
        <f t="shared" si="1"/>
        <v>31.1</v>
      </c>
      <c r="G11" s="71">
        <f t="shared" si="1"/>
        <v>74.8</v>
      </c>
      <c r="H11" s="71">
        <f t="shared" si="1"/>
        <v>187.5</v>
      </c>
      <c r="I11" s="558">
        <f t="shared" si="1"/>
        <v>313.60000000000002</v>
      </c>
      <c r="J11" s="71">
        <f t="shared" si="1"/>
        <v>9.6999999999999993</v>
      </c>
      <c r="K11" s="71">
        <f t="shared" si="1"/>
        <v>544</v>
      </c>
      <c r="L11" s="71">
        <f t="shared" si="1"/>
        <v>0.67000000000000015</v>
      </c>
      <c r="M11" s="71">
        <f t="shared" si="1"/>
        <v>1.45</v>
      </c>
      <c r="N11" s="71">
        <f t="shared" si="1"/>
        <v>0</v>
      </c>
      <c r="O11" s="71">
        <f t="shared" si="1"/>
        <v>6.7</v>
      </c>
      <c r="P11" s="71">
        <f t="shared" si="1"/>
        <v>1.4000000000000001</v>
      </c>
      <c r="Q11" s="24" t="s">
        <v>1717</v>
      </c>
      <c r="R11" s="24" t="s">
        <v>1717</v>
      </c>
      <c r="S11" s="24" t="s">
        <v>1717</v>
      </c>
      <c r="T11" s="24" t="s">
        <v>1717</v>
      </c>
      <c r="U11" s="24" t="s">
        <v>1717</v>
      </c>
    </row>
  </sheetData>
  <mergeCells count="1">
    <mergeCell ref="Q3:U10"/>
  </mergeCells>
  <phoneticPr fontId="1"/>
  <pageMargins left="0.7" right="0.7" top="0.75" bottom="0.75" header="0.3" footer="0.3"/>
  <pageSetup paperSize="9" scale="62" orientation="landscape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18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1:21" s="478" customFormat="1">
      <c r="B1" s="29" t="s">
        <v>1799</v>
      </c>
    </row>
    <row r="2" spans="1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A3" s="42"/>
      <c r="B3" s="506">
        <v>1015</v>
      </c>
      <c r="C3" s="87" t="s">
        <v>17</v>
      </c>
      <c r="D3" s="71">
        <v>120</v>
      </c>
      <c r="E3" s="71">
        <v>442</v>
      </c>
      <c r="F3" s="71">
        <f>F10*1.2</f>
        <v>0</v>
      </c>
      <c r="G3" s="71">
        <v>2</v>
      </c>
      <c r="H3" s="71">
        <v>92</v>
      </c>
      <c r="I3" s="71">
        <v>28</v>
      </c>
      <c r="J3" s="71">
        <v>0.7</v>
      </c>
      <c r="K3" s="71">
        <f>K10*1.2</f>
        <v>0</v>
      </c>
      <c r="L3" s="71">
        <v>0.16</v>
      </c>
      <c r="M3" s="71">
        <v>0.05</v>
      </c>
      <c r="N3" s="71">
        <f>N10*1.2</f>
        <v>0</v>
      </c>
      <c r="O3" s="71">
        <f>O10*1.2</f>
        <v>0</v>
      </c>
      <c r="P3" s="71">
        <f>P10*1.2</f>
        <v>0</v>
      </c>
      <c r="Q3" s="964"/>
      <c r="R3" s="964"/>
      <c r="S3" s="964"/>
      <c r="T3" s="964"/>
      <c r="U3" s="964"/>
    </row>
    <row r="4" spans="1:21">
      <c r="A4" s="42"/>
      <c r="B4" s="506">
        <v>12014</v>
      </c>
      <c r="C4" s="87" t="s">
        <v>72</v>
      </c>
      <c r="D4" s="771">
        <v>280</v>
      </c>
      <c r="E4" s="71">
        <v>132</v>
      </c>
      <c r="F4" s="71">
        <f>F10*2.8+F12*2.8</f>
        <v>0</v>
      </c>
      <c r="G4" s="71">
        <f>G10*2.8+G12*2.8</f>
        <v>0</v>
      </c>
      <c r="H4" s="71">
        <v>1.1000000000000001</v>
      </c>
      <c r="I4" s="71">
        <v>17</v>
      </c>
      <c r="J4" s="71">
        <f>J10*2.8+J12*2.8</f>
        <v>0</v>
      </c>
      <c r="K4" s="71">
        <f>K10*2.8+K12*2.8</f>
        <v>0</v>
      </c>
      <c r="L4" s="71">
        <f>L10*2.8+L12*2.8</f>
        <v>0</v>
      </c>
      <c r="M4" s="71">
        <v>1.0900000000000001</v>
      </c>
      <c r="N4" s="71">
        <f>N10*2.8+N12*2.8</f>
        <v>0</v>
      </c>
      <c r="O4" s="71">
        <f>O10*2.8+O12*2.8</f>
        <v>0</v>
      </c>
      <c r="P4" s="71">
        <f>P10*2.8+P12*2.8</f>
        <v>0</v>
      </c>
      <c r="Q4" s="965"/>
      <c r="R4" s="965"/>
      <c r="S4" s="965"/>
      <c r="T4" s="965"/>
      <c r="U4" s="965"/>
    </row>
    <row r="5" spans="1:21">
      <c r="A5" s="42"/>
      <c r="B5" s="506">
        <v>3003</v>
      </c>
      <c r="C5" s="87" t="s">
        <v>4</v>
      </c>
      <c r="D5" s="71">
        <v>100</v>
      </c>
      <c r="E5" s="71">
        <v>384</v>
      </c>
      <c r="F5" s="71">
        <v>0</v>
      </c>
      <c r="G5" s="71">
        <v>0</v>
      </c>
      <c r="H5" s="71">
        <v>99.2</v>
      </c>
      <c r="I5" s="71">
        <v>1</v>
      </c>
      <c r="J5" s="71">
        <v>0</v>
      </c>
      <c r="K5" s="71">
        <v>0</v>
      </c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965"/>
      <c r="R5" s="965"/>
      <c r="S5" s="965"/>
      <c r="T5" s="965"/>
      <c r="U5" s="965"/>
    </row>
    <row r="6" spans="1:21">
      <c r="A6" s="42"/>
      <c r="B6" s="506">
        <v>12010</v>
      </c>
      <c r="C6" s="87" t="s">
        <v>71</v>
      </c>
      <c r="D6" s="71">
        <v>140</v>
      </c>
      <c r="E6" s="71">
        <v>542</v>
      </c>
      <c r="F6" s="71">
        <f>F11*1.4</f>
        <v>0</v>
      </c>
      <c r="G6" s="71">
        <f>G11*1.4</f>
        <v>0</v>
      </c>
      <c r="H6" s="71">
        <v>0.1</v>
      </c>
      <c r="I6" s="71">
        <f>I11*1.4</f>
        <v>0</v>
      </c>
      <c r="J6" s="71">
        <f>J11*1.4</f>
        <v>0</v>
      </c>
      <c r="K6" s="71">
        <f>K11*1.4</f>
        <v>0</v>
      </c>
      <c r="L6" s="71">
        <v>0.28999999999999998</v>
      </c>
      <c r="M6" s="71">
        <v>0.73</v>
      </c>
      <c r="N6" s="71">
        <f>N11*1.4</f>
        <v>0</v>
      </c>
      <c r="O6" s="71">
        <f>O11*1.4</f>
        <v>0</v>
      </c>
      <c r="P6" s="71">
        <v>0.1</v>
      </c>
      <c r="Q6" s="965"/>
      <c r="R6" s="965"/>
      <c r="S6" s="965"/>
      <c r="T6" s="965"/>
      <c r="U6" s="965"/>
    </row>
    <row r="7" spans="1:21">
      <c r="A7" s="42"/>
      <c r="B7" s="506">
        <v>14006</v>
      </c>
      <c r="C7" s="87" t="s">
        <v>15</v>
      </c>
      <c r="D7" s="71">
        <v>72</v>
      </c>
      <c r="E7" s="71">
        <v>663</v>
      </c>
      <c r="F7" s="71">
        <f t="shared" ref="F7:P7" si="0">F13*0.72</f>
        <v>0</v>
      </c>
      <c r="G7" s="71">
        <f t="shared" si="0"/>
        <v>0</v>
      </c>
      <c r="H7" s="71">
        <f t="shared" si="0"/>
        <v>0</v>
      </c>
      <c r="I7" s="71">
        <f t="shared" si="0"/>
        <v>0</v>
      </c>
      <c r="J7" s="71">
        <f t="shared" si="0"/>
        <v>0</v>
      </c>
      <c r="K7" s="71">
        <f t="shared" si="0"/>
        <v>0</v>
      </c>
      <c r="L7" s="71">
        <f t="shared" si="0"/>
        <v>0</v>
      </c>
      <c r="M7" s="71">
        <f t="shared" si="0"/>
        <v>0</v>
      </c>
      <c r="N7" s="71">
        <f t="shared" si="0"/>
        <v>0</v>
      </c>
      <c r="O7" s="71">
        <f t="shared" si="0"/>
        <v>0</v>
      </c>
      <c r="P7" s="71">
        <f t="shared" si="0"/>
        <v>0</v>
      </c>
      <c r="Q7" s="965"/>
      <c r="R7" s="965"/>
      <c r="S7" s="965"/>
      <c r="T7" s="965"/>
      <c r="U7" s="965"/>
    </row>
    <row r="8" spans="1:21">
      <c r="A8" s="42"/>
      <c r="B8" s="590">
        <v>13003</v>
      </c>
      <c r="C8" s="84" t="s">
        <v>42</v>
      </c>
      <c r="D8" s="201">
        <v>100</v>
      </c>
      <c r="E8" s="201">
        <v>67</v>
      </c>
      <c r="F8" s="201">
        <v>3.3</v>
      </c>
      <c r="G8" s="201">
        <v>3.8</v>
      </c>
      <c r="H8" s="201">
        <v>4.8</v>
      </c>
      <c r="I8" s="201">
        <v>110</v>
      </c>
      <c r="J8" s="201">
        <v>0</v>
      </c>
      <c r="K8" s="201">
        <v>39</v>
      </c>
      <c r="L8" s="201">
        <v>0.04</v>
      </c>
      <c r="M8" s="201">
        <v>0.15</v>
      </c>
      <c r="N8" s="201">
        <v>1</v>
      </c>
      <c r="O8" s="201">
        <v>0</v>
      </c>
      <c r="P8" s="201">
        <v>0.1</v>
      </c>
      <c r="Q8" s="966"/>
      <c r="R8" s="966"/>
      <c r="S8" s="966"/>
      <c r="T8" s="966"/>
      <c r="U8" s="966"/>
    </row>
    <row r="9" spans="1:21">
      <c r="A9" s="42"/>
      <c r="B9" s="506"/>
      <c r="C9" s="506" t="s">
        <v>64</v>
      </c>
      <c r="D9" s="71">
        <f t="shared" ref="D9:P9" si="1">D3+D4+D5+D6+D7+D8</f>
        <v>812</v>
      </c>
      <c r="E9" s="71">
        <f t="shared" si="1"/>
        <v>2230</v>
      </c>
      <c r="F9" s="71">
        <f t="shared" si="1"/>
        <v>3.3</v>
      </c>
      <c r="G9" s="71">
        <f t="shared" si="1"/>
        <v>5.8</v>
      </c>
      <c r="H9" s="71">
        <f t="shared" si="1"/>
        <v>197.20000000000002</v>
      </c>
      <c r="I9" s="71">
        <f t="shared" si="1"/>
        <v>156</v>
      </c>
      <c r="J9" s="71">
        <f t="shared" si="1"/>
        <v>0.7</v>
      </c>
      <c r="K9" s="71">
        <f t="shared" si="1"/>
        <v>39</v>
      </c>
      <c r="L9" s="71">
        <f t="shared" si="1"/>
        <v>0.48999999999999994</v>
      </c>
      <c r="M9" s="71">
        <f t="shared" si="1"/>
        <v>2.02</v>
      </c>
      <c r="N9" s="71">
        <f t="shared" si="1"/>
        <v>1</v>
      </c>
      <c r="O9" s="71">
        <f t="shared" si="1"/>
        <v>0</v>
      </c>
      <c r="P9" s="71">
        <f t="shared" si="1"/>
        <v>0.2</v>
      </c>
      <c r="Q9" s="409" t="s">
        <v>2456</v>
      </c>
      <c r="R9" s="409" t="s">
        <v>1332</v>
      </c>
      <c r="S9" s="409" t="s">
        <v>1332</v>
      </c>
      <c r="T9" s="409" t="s">
        <v>1332</v>
      </c>
      <c r="U9" s="409" t="s">
        <v>1332</v>
      </c>
    </row>
  </sheetData>
  <mergeCells count="1">
    <mergeCell ref="Q3:U8"/>
  </mergeCells>
  <phoneticPr fontId="1"/>
  <pageMargins left="0.7" right="0.7" top="0.75" bottom="0.75" header="0.3" footer="0.3"/>
  <pageSetup paperSize="9" scale="66" orientation="landscape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195" customWidth="1"/>
    <col min="3" max="3" width="21.25" style="478" customWidth="1"/>
    <col min="4" max="16" width="11.125" style="478" customWidth="1"/>
    <col min="17" max="16384" width="9" style="478"/>
  </cols>
  <sheetData>
    <row r="1" spans="2:21">
      <c r="B1" s="196" t="s">
        <v>1800</v>
      </c>
    </row>
    <row r="2" spans="2:21" ht="27" customHeight="1">
      <c r="B2" s="19" t="s">
        <v>922</v>
      </c>
      <c r="C2" s="19" t="s">
        <v>923</v>
      </c>
      <c r="D2" s="20" t="s">
        <v>1157</v>
      </c>
      <c r="E2" s="20" t="s">
        <v>924</v>
      </c>
      <c r="F2" s="20" t="s">
        <v>1156</v>
      </c>
      <c r="G2" s="20" t="s">
        <v>1155</v>
      </c>
      <c r="H2" s="20" t="s">
        <v>1154</v>
      </c>
      <c r="I2" s="20" t="s">
        <v>925</v>
      </c>
      <c r="J2" s="20" t="s">
        <v>926</v>
      </c>
      <c r="K2" s="20" t="s">
        <v>927</v>
      </c>
      <c r="L2" s="20" t="s">
        <v>1153</v>
      </c>
      <c r="M2" s="20" t="s">
        <v>1152</v>
      </c>
      <c r="N2" s="20" t="s">
        <v>928</v>
      </c>
      <c r="O2" s="20" t="s">
        <v>1151</v>
      </c>
      <c r="P2" s="20" t="s">
        <v>1150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12004</v>
      </c>
      <c r="C3" s="29" t="s">
        <v>1</v>
      </c>
      <c r="D3" s="793">
        <v>30</v>
      </c>
      <c r="E3" s="487">
        <v>45.3</v>
      </c>
      <c r="F3" s="488">
        <v>3.69</v>
      </c>
      <c r="G3" s="488">
        <v>3.09</v>
      </c>
      <c r="H3" s="488">
        <v>0.09</v>
      </c>
      <c r="I3" s="487">
        <v>15.3</v>
      </c>
      <c r="J3" s="489">
        <v>0.54</v>
      </c>
      <c r="K3" s="490">
        <v>45</v>
      </c>
      <c r="L3" s="491">
        <v>1.7999999999999999E-2</v>
      </c>
      <c r="M3" s="492">
        <v>0.129</v>
      </c>
      <c r="N3" s="490">
        <v>0</v>
      </c>
      <c r="O3" s="493">
        <v>0</v>
      </c>
      <c r="P3" s="493">
        <v>0.12</v>
      </c>
      <c r="Q3" s="980"/>
      <c r="R3" s="980"/>
      <c r="S3" s="980"/>
      <c r="T3" s="980"/>
      <c r="U3" s="980"/>
    </row>
    <row r="4" spans="2:21">
      <c r="B4" s="195">
        <v>3005</v>
      </c>
      <c r="C4" s="29" t="s">
        <v>85</v>
      </c>
      <c r="D4" s="22">
        <v>30</v>
      </c>
      <c r="E4" s="487">
        <v>116.1</v>
      </c>
      <c r="F4" s="488">
        <v>0</v>
      </c>
      <c r="G4" s="488">
        <v>0</v>
      </c>
      <c r="H4" s="488">
        <v>30</v>
      </c>
      <c r="I4" s="487">
        <v>0</v>
      </c>
      <c r="J4" s="489">
        <v>0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0</v>
      </c>
      <c r="Q4" s="972"/>
      <c r="R4" s="972"/>
      <c r="S4" s="972"/>
      <c r="T4" s="972"/>
      <c r="U4" s="972"/>
    </row>
    <row r="5" spans="2:21">
      <c r="B5" s="195">
        <v>1015</v>
      </c>
      <c r="C5" s="29" t="s">
        <v>17</v>
      </c>
      <c r="D5" s="22">
        <v>30</v>
      </c>
      <c r="E5" s="487">
        <v>110.4</v>
      </c>
      <c r="F5" s="488">
        <v>2.4</v>
      </c>
      <c r="G5" s="488">
        <v>0.51</v>
      </c>
      <c r="H5" s="488">
        <v>22.77</v>
      </c>
      <c r="I5" s="487">
        <v>6.9</v>
      </c>
      <c r="J5" s="489">
        <v>0.18</v>
      </c>
      <c r="K5" s="490">
        <v>0</v>
      </c>
      <c r="L5" s="491">
        <v>3.9000000000000007E-2</v>
      </c>
      <c r="M5" s="492">
        <v>1.2E-2</v>
      </c>
      <c r="N5" s="490">
        <v>0</v>
      </c>
      <c r="O5" s="493">
        <v>0.75</v>
      </c>
      <c r="P5" s="493">
        <v>0</v>
      </c>
      <c r="Q5" s="972"/>
      <c r="R5" s="972"/>
      <c r="S5" s="972"/>
      <c r="T5" s="972"/>
      <c r="U5" s="972"/>
    </row>
    <row r="6" spans="2:21">
      <c r="B6" s="195">
        <v>14018</v>
      </c>
      <c r="C6" s="29" t="s">
        <v>45</v>
      </c>
      <c r="D6" s="22">
        <v>25</v>
      </c>
      <c r="E6" s="487">
        <v>190.75</v>
      </c>
      <c r="F6" s="488">
        <v>0.125</v>
      </c>
      <c r="G6" s="488">
        <v>20.75</v>
      </c>
      <c r="H6" s="488">
        <v>0.05</v>
      </c>
      <c r="I6" s="487">
        <v>3.5</v>
      </c>
      <c r="J6" s="489">
        <v>0.1</v>
      </c>
      <c r="K6" s="490">
        <v>197.5</v>
      </c>
      <c r="L6" s="491">
        <v>0</v>
      </c>
      <c r="M6" s="492">
        <v>7.4999999999999997E-3</v>
      </c>
      <c r="N6" s="490">
        <v>0</v>
      </c>
      <c r="O6" s="493">
        <v>0</v>
      </c>
      <c r="P6" s="493">
        <v>0</v>
      </c>
      <c r="Q6" s="972"/>
      <c r="R6" s="972"/>
      <c r="S6" s="972"/>
      <c r="T6" s="972"/>
      <c r="U6" s="972"/>
    </row>
    <row r="7" spans="2:21">
      <c r="B7" s="195">
        <v>16020</v>
      </c>
      <c r="C7" s="29" t="s">
        <v>143</v>
      </c>
      <c r="D7" s="794">
        <v>2</v>
      </c>
      <c r="E7" s="487">
        <v>4.8</v>
      </c>
      <c r="F7" s="488">
        <v>0</v>
      </c>
      <c r="G7" s="488">
        <v>0</v>
      </c>
      <c r="H7" s="488">
        <v>2E-3</v>
      </c>
      <c r="I7" s="487">
        <v>0</v>
      </c>
      <c r="J7" s="489">
        <v>0</v>
      </c>
      <c r="K7" s="490">
        <v>0</v>
      </c>
      <c r="L7" s="491">
        <v>0</v>
      </c>
      <c r="M7" s="492">
        <v>0</v>
      </c>
      <c r="N7" s="490">
        <v>0</v>
      </c>
      <c r="O7" s="493">
        <v>0</v>
      </c>
      <c r="P7" s="493">
        <v>0</v>
      </c>
      <c r="Q7" s="972"/>
      <c r="R7" s="972"/>
      <c r="S7" s="972"/>
      <c r="T7" s="972"/>
      <c r="U7" s="972"/>
    </row>
    <row r="8" spans="2:21">
      <c r="B8" s="195">
        <v>5001</v>
      </c>
      <c r="C8" s="29" t="s">
        <v>33</v>
      </c>
      <c r="D8" s="794">
        <v>10</v>
      </c>
      <c r="E8" s="487">
        <v>59.8</v>
      </c>
      <c r="F8" s="488">
        <v>1.86</v>
      </c>
      <c r="G8" s="488">
        <v>5.42</v>
      </c>
      <c r="H8" s="488">
        <v>1.97</v>
      </c>
      <c r="I8" s="487">
        <v>23</v>
      </c>
      <c r="J8" s="489">
        <v>0.47</v>
      </c>
      <c r="K8" s="490">
        <v>0.1</v>
      </c>
      <c r="L8" s="491">
        <v>2.4E-2</v>
      </c>
      <c r="M8" s="492">
        <v>9.2000000000000012E-2</v>
      </c>
      <c r="N8" s="490">
        <v>0</v>
      </c>
      <c r="O8" s="493">
        <v>1.04</v>
      </c>
      <c r="P8" s="493">
        <v>0</v>
      </c>
      <c r="Q8" s="973"/>
      <c r="R8" s="973"/>
      <c r="S8" s="973"/>
      <c r="T8" s="973"/>
      <c r="U8" s="973"/>
    </row>
    <row r="9" spans="2:21">
      <c r="B9" s="244"/>
      <c r="C9" s="792" t="s">
        <v>64</v>
      </c>
      <c r="D9" s="23">
        <v>127</v>
      </c>
      <c r="E9" s="494">
        <v>527.15</v>
      </c>
      <c r="F9" s="495">
        <v>8.0749999999999993</v>
      </c>
      <c r="G9" s="495">
        <v>29.770000000000003</v>
      </c>
      <c r="H9" s="495">
        <v>54.881999999999998</v>
      </c>
      <c r="I9" s="494">
        <v>48.7</v>
      </c>
      <c r="J9" s="495">
        <v>1.29</v>
      </c>
      <c r="K9" s="496">
        <v>242.6</v>
      </c>
      <c r="L9" s="497">
        <v>8.1000000000000016E-2</v>
      </c>
      <c r="M9" s="498">
        <v>0.24050000000000005</v>
      </c>
      <c r="N9" s="496">
        <v>0</v>
      </c>
      <c r="O9" s="499">
        <v>1.79</v>
      </c>
      <c r="P9" s="499">
        <v>0.12</v>
      </c>
      <c r="Q9" s="409" t="s">
        <v>2058</v>
      </c>
      <c r="R9" s="409" t="s">
        <v>2058</v>
      </c>
      <c r="S9" s="409" t="s">
        <v>2058</v>
      </c>
      <c r="T9" s="409" t="s">
        <v>2058</v>
      </c>
      <c r="U9" s="409" t="s">
        <v>2058</v>
      </c>
    </row>
  </sheetData>
  <mergeCells count="1">
    <mergeCell ref="Q3:U8"/>
  </mergeCells>
  <phoneticPr fontId="1"/>
  <pageMargins left="0.7" right="0.7" top="0.75" bottom="0.75" header="0.3" footer="0.3"/>
  <pageSetup paperSize="9" scale="64" orientation="landscape" r:id="rId1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6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8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1803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13035</v>
      </c>
      <c r="C3" s="29" t="s">
        <v>1801</v>
      </c>
      <c r="D3" s="10">
        <v>100</v>
      </c>
      <c r="E3" s="461">
        <v>346</v>
      </c>
      <c r="F3" s="462">
        <v>8.1999999999999993</v>
      </c>
      <c r="G3" s="462">
        <v>33</v>
      </c>
      <c r="H3" s="462">
        <v>2.2999999999999998</v>
      </c>
      <c r="I3" s="461">
        <v>70</v>
      </c>
      <c r="J3" s="471">
        <v>0.1</v>
      </c>
      <c r="K3" s="472">
        <v>250</v>
      </c>
      <c r="L3" s="473">
        <v>0.03</v>
      </c>
      <c r="M3" s="474">
        <v>0.22</v>
      </c>
      <c r="N3" s="472">
        <v>0</v>
      </c>
      <c r="O3" s="475">
        <v>0</v>
      </c>
      <c r="P3" s="475">
        <v>0.7</v>
      </c>
      <c r="Q3" s="936"/>
      <c r="R3" s="936"/>
      <c r="S3" s="936"/>
      <c r="T3" s="936"/>
      <c r="U3" s="936"/>
    </row>
    <row r="4" spans="2:21">
      <c r="B4" s="10">
        <v>14020</v>
      </c>
      <c r="C4" s="29" t="s">
        <v>1802</v>
      </c>
      <c r="D4" s="10">
        <v>40</v>
      </c>
      <c r="E4" s="461">
        <v>303.2</v>
      </c>
      <c r="F4" s="462">
        <v>0.16</v>
      </c>
      <c r="G4" s="462">
        <v>32.64</v>
      </c>
      <c r="H4" s="462">
        <v>0.48</v>
      </c>
      <c r="I4" s="461">
        <v>5.6</v>
      </c>
      <c r="J4" s="471">
        <v>0</v>
      </c>
      <c r="K4" s="472">
        <v>9.6</v>
      </c>
      <c r="L4" s="473">
        <v>4.0000000000000001E-3</v>
      </c>
      <c r="M4" s="474">
        <v>1.2E-2</v>
      </c>
      <c r="N4" s="472">
        <v>0</v>
      </c>
      <c r="O4" s="475">
        <v>0</v>
      </c>
      <c r="P4" s="475">
        <v>0.48</v>
      </c>
      <c r="Q4" s="936"/>
      <c r="R4" s="936"/>
      <c r="S4" s="936"/>
      <c r="T4" s="936"/>
      <c r="U4" s="936"/>
    </row>
    <row r="5" spans="2:21">
      <c r="B5" s="10">
        <v>12010</v>
      </c>
      <c r="C5" s="29" t="s">
        <v>71</v>
      </c>
      <c r="D5" s="10">
        <v>20</v>
      </c>
      <c r="E5" s="461">
        <v>77.400000000000006</v>
      </c>
      <c r="F5" s="462">
        <v>3.3</v>
      </c>
      <c r="G5" s="462">
        <v>6.7</v>
      </c>
      <c r="H5" s="462">
        <v>0.02</v>
      </c>
      <c r="I5" s="461">
        <v>30</v>
      </c>
      <c r="J5" s="471">
        <v>1.2</v>
      </c>
      <c r="K5" s="472">
        <v>96</v>
      </c>
      <c r="L5" s="473">
        <v>4.2000000000000003E-2</v>
      </c>
      <c r="M5" s="474">
        <v>0.10400000000000001</v>
      </c>
      <c r="N5" s="472">
        <v>0</v>
      </c>
      <c r="O5" s="475">
        <v>0</v>
      </c>
      <c r="P5" s="475">
        <v>0.02</v>
      </c>
      <c r="Q5" s="936"/>
      <c r="R5" s="936"/>
      <c r="S5" s="936"/>
      <c r="T5" s="936"/>
      <c r="U5" s="936"/>
    </row>
    <row r="6" spans="2:21">
      <c r="B6" s="10">
        <v>3003</v>
      </c>
      <c r="C6" s="29" t="s">
        <v>4</v>
      </c>
      <c r="D6" s="10">
        <v>10</v>
      </c>
      <c r="E6" s="461">
        <v>38.4</v>
      </c>
      <c r="F6" s="462">
        <v>0</v>
      </c>
      <c r="G6" s="462">
        <v>0</v>
      </c>
      <c r="H6" s="462">
        <v>9.92</v>
      </c>
      <c r="I6" s="461">
        <v>0.1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36"/>
      <c r="R6" s="936"/>
      <c r="S6" s="936"/>
      <c r="T6" s="936"/>
      <c r="U6" s="936"/>
    </row>
    <row r="7" spans="2:21">
      <c r="B7" s="10">
        <v>7156</v>
      </c>
      <c r="C7" s="29" t="s">
        <v>93</v>
      </c>
      <c r="D7" s="10">
        <v>10</v>
      </c>
      <c r="E7" s="461">
        <v>2.6</v>
      </c>
      <c r="F7" s="462">
        <v>0.04</v>
      </c>
      <c r="G7" s="462">
        <v>0.02</v>
      </c>
      <c r="H7" s="462">
        <v>0.86</v>
      </c>
      <c r="I7" s="461">
        <v>0.7</v>
      </c>
      <c r="J7" s="471">
        <v>0.01</v>
      </c>
      <c r="K7" s="472">
        <v>0.1</v>
      </c>
      <c r="L7" s="473">
        <v>4.0000000000000001E-3</v>
      </c>
      <c r="M7" s="474">
        <v>2E-3</v>
      </c>
      <c r="N7" s="472">
        <v>5</v>
      </c>
      <c r="O7" s="475">
        <v>0</v>
      </c>
      <c r="P7" s="475">
        <v>0</v>
      </c>
      <c r="Q7" s="936"/>
      <c r="R7" s="936"/>
      <c r="S7" s="936"/>
      <c r="T7" s="936"/>
      <c r="U7" s="936"/>
    </row>
    <row r="8" spans="2:21">
      <c r="B8" s="10">
        <v>2035</v>
      </c>
      <c r="C8" s="29" t="s">
        <v>118</v>
      </c>
      <c r="D8" s="10">
        <v>20</v>
      </c>
      <c r="E8" s="461">
        <v>70.8</v>
      </c>
      <c r="F8" s="462">
        <v>0.02</v>
      </c>
      <c r="G8" s="462">
        <v>0.14000000000000001</v>
      </c>
      <c r="H8" s="462">
        <v>17.260000000000002</v>
      </c>
      <c r="I8" s="461">
        <v>0.6</v>
      </c>
      <c r="J8" s="471">
        <v>0.06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936"/>
      <c r="R8" s="936"/>
      <c r="S8" s="936"/>
      <c r="T8" s="936"/>
      <c r="U8" s="936"/>
    </row>
    <row r="9" spans="2:21">
      <c r="B9" s="10">
        <v>13003</v>
      </c>
      <c r="C9" s="29" t="s">
        <v>42</v>
      </c>
      <c r="D9" s="10">
        <v>20</v>
      </c>
      <c r="E9" s="461">
        <v>13.4</v>
      </c>
      <c r="F9" s="462">
        <v>0.66</v>
      </c>
      <c r="G9" s="462">
        <v>0.76</v>
      </c>
      <c r="H9" s="462">
        <v>0.96</v>
      </c>
      <c r="I9" s="461">
        <v>22</v>
      </c>
      <c r="J9" s="471">
        <v>0</v>
      </c>
      <c r="K9" s="472">
        <v>7.6</v>
      </c>
      <c r="L9" s="473">
        <v>8.0000000000000002E-3</v>
      </c>
      <c r="M9" s="474">
        <v>0.03</v>
      </c>
      <c r="N9" s="472">
        <v>0.2</v>
      </c>
      <c r="O9" s="475">
        <v>0</v>
      </c>
      <c r="P9" s="475">
        <v>0.02</v>
      </c>
      <c r="Q9" s="936"/>
      <c r="R9" s="936"/>
      <c r="S9" s="936"/>
      <c r="T9" s="936"/>
      <c r="U9" s="936"/>
    </row>
    <row r="10" spans="2:21">
      <c r="B10" s="10">
        <v>12014</v>
      </c>
      <c r="C10" s="29" t="s">
        <v>72</v>
      </c>
      <c r="D10" s="10">
        <v>35</v>
      </c>
      <c r="E10" s="461">
        <v>16.45</v>
      </c>
      <c r="F10" s="462">
        <v>3.6749999999999998</v>
      </c>
      <c r="G10" s="462">
        <v>0</v>
      </c>
      <c r="H10" s="462">
        <v>0.14000000000000001</v>
      </c>
      <c r="I10" s="461">
        <v>2.1</v>
      </c>
      <c r="J10" s="471">
        <v>0</v>
      </c>
      <c r="K10" s="472">
        <v>0</v>
      </c>
      <c r="L10" s="473">
        <v>0</v>
      </c>
      <c r="M10" s="474">
        <v>0.13650000000000001</v>
      </c>
      <c r="N10" s="472">
        <v>0</v>
      </c>
      <c r="O10" s="475">
        <v>0</v>
      </c>
      <c r="P10" s="475">
        <v>0.17499999999999999</v>
      </c>
      <c r="Q10" s="936"/>
      <c r="R10" s="936"/>
      <c r="S10" s="936"/>
      <c r="T10" s="936"/>
      <c r="U10" s="936"/>
    </row>
    <row r="11" spans="2:21">
      <c r="B11" s="10">
        <v>3003</v>
      </c>
      <c r="C11" s="29" t="s">
        <v>632</v>
      </c>
      <c r="D11" s="10">
        <v>15</v>
      </c>
      <c r="E11" s="461">
        <v>57.6</v>
      </c>
      <c r="F11" s="462">
        <v>0</v>
      </c>
      <c r="G11" s="462">
        <v>0</v>
      </c>
      <c r="H11" s="462">
        <v>14.88</v>
      </c>
      <c r="I11" s="461">
        <v>0.15</v>
      </c>
      <c r="J11" s="471">
        <v>0</v>
      </c>
      <c r="K11" s="472">
        <v>0</v>
      </c>
      <c r="L11" s="473">
        <v>0</v>
      </c>
      <c r="M11" s="474">
        <v>0</v>
      </c>
      <c r="N11" s="472">
        <v>0</v>
      </c>
      <c r="O11" s="475">
        <v>0</v>
      </c>
      <c r="P11" s="475">
        <v>0</v>
      </c>
      <c r="Q11" s="936"/>
      <c r="R11" s="936"/>
      <c r="S11" s="936"/>
      <c r="T11" s="936"/>
      <c r="U11" s="936"/>
    </row>
    <row r="12" spans="2:21">
      <c r="B12" s="10">
        <v>7011</v>
      </c>
      <c r="C12" s="29" t="s">
        <v>322</v>
      </c>
      <c r="D12" s="10">
        <v>7</v>
      </c>
      <c r="E12" s="461">
        <v>14.35</v>
      </c>
      <c r="F12" s="462">
        <v>2.8000000000000004E-2</v>
      </c>
      <c r="G12" s="462">
        <v>7.000000000000001E-3</v>
      </c>
      <c r="H12" s="462">
        <v>3.5350000000000001</v>
      </c>
      <c r="I12" s="461">
        <v>0.77</v>
      </c>
      <c r="J12" s="471">
        <v>2.1000000000000001E-2</v>
      </c>
      <c r="K12" s="472">
        <v>4.0599999999999996</v>
      </c>
      <c r="L12" s="473">
        <v>7.000000000000001E-4</v>
      </c>
      <c r="M12" s="474">
        <v>7.000000000000001E-4</v>
      </c>
      <c r="N12" s="472">
        <v>0</v>
      </c>
      <c r="O12" s="475">
        <v>8.4000000000000005E-2</v>
      </c>
      <c r="P12" s="475">
        <v>0</v>
      </c>
      <c r="Q12" s="936"/>
      <c r="R12" s="936"/>
      <c r="S12" s="936"/>
      <c r="T12" s="936"/>
      <c r="U12" s="936"/>
    </row>
    <row r="13" spans="2:21">
      <c r="B13" s="40">
        <v>16020</v>
      </c>
      <c r="C13" s="242" t="s">
        <v>143</v>
      </c>
      <c r="D13" s="40">
        <v>3</v>
      </c>
      <c r="E13" s="269">
        <v>7.2</v>
      </c>
      <c r="F13" s="268">
        <v>0</v>
      </c>
      <c r="G13" s="268">
        <v>0</v>
      </c>
      <c r="H13" s="268">
        <v>3.0000000000000005E-3</v>
      </c>
      <c r="I13" s="269">
        <v>0</v>
      </c>
      <c r="J13" s="268">
        <v>0</v>
      </c>
      <c r="K13" s="270">
        <v>0</v>
      </c>
      <c r="L13" s="271">
        <v>0</v>
      </c>
      <c r="M13" s="272">
        <v>0</v>
      </c>
      <c r="N13" s="270">
        <v>0</v>
      </c>
      <c r="O13" s="273">
        <v>0</v>
      </c>
      <c r="P13" s="273">
        <v>0</v>
      </c>
      <c r="Q13" s="937"/>
      <c r="R13" s="937"/>
      <c r="S13" s="937"/>
      <c r="T13" s="937"/>
      <c r="U13" s="937"/>
    </row>
    <row r="14" spans="2:21">
      <c r="C14" s="29" t="s">
        <v>25</v>
      </c>
      <c r="D14" s="10">
        <v>280</v>
      </c>
      <c r="E14" s="461">
        <v>947.40000000000009</v>
      </c>
      <c r="F14" s="462">
        <v>16.082999999999998</v>
      </c>
      <c r="G14" s="462">
        <v>73.26700000000001</v>
      </c>
      <c r="H14" s="462">
        <v>50.358000000000004</v>
      </c>
      <c r="I14" s="461">
        <v>132.02000000000001</v>
      </c>
      <c r="J14" s="471">
        <v>1.391</v>
      </c>
      <c r="K14" s="472">
        <v>367.36000000000007</v>
      </c>
      <c r="L14" s="473">
        <v>8.8700000000000029E-2</v>
      </c>
      <c r="M14" s="474">
        <v>0.50519999999999998</v>
      </c>
      <c r="N14" s="472">
        <v>5.2</v>
      </c>
      <c r="O14" s="475">
        <v>8.4000000000000005E-2</v>
      </c>
      <c r="P14" s="475">
        <v>1.395</v>
      </c>
      <c r="Q14" s="409" t="s">
        <v>1332</v>
      </c>
      <c r="R14" s="409" t="s">
        <v>1332</v>
      </c>
      <c r="S14" s="409" t="s">
        <v>1332</v>
      </c>
      <c r="T14" s="409" t="s">
        <v>1332</v>
      </c>
      <c r="U14" s="409" t="s">
        <v>1332</v>
      </c>
    </row>
    <row r="15" spans="2:21">
      <c r="C15" s="10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2:21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</sheetData>
  <mergeCells count="1">
    <mergeCell ref="Q3:U13"/>
  </mergeCells>
  <phoneticPr fontId="1"/>
  <pageMargins left="0.7" right="0.7" top="0.75" bottom="0.75" header="0.3" footer="0.3"/>
  <pageSetup paperSize="9" scale="77" orientation="landscape" r:id="rId1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2.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1295</v>
      </c>
    </row>
    <row r="2" spans="2:21" ht="27" customHeight="1">
      <c r="B2" s="19" t="s">
        <v>922</v>
      </c>
      <c r="C2" s="19" t="s">
        <v>923</v>
      </c>
      <c r="D2" s="20" t="s">
        <v>1292</v>
      </c>
      <c r="E2" s="20" t="s">
        <v>924</v>
      </c>
      <c r="F2" s="20" t="s">
        <v>1291</v>
      </c>
      <c r="G2" s="20" t="s">
        <v>1290</v>
      </c>
      <c r="H2" s="20" t="s">
        <v>1289</v>
      </c>
      <c r="I2" s="20" t="s">
        <v>925</v>
      </c>
      <c r="J2" s="20" t="s">
        <v>926</v>
      </c>
      <c r="K2" s="20" t="s">
        <v>927</v>
      </c>
      <c r="L2" s="20" t="s">
        <v>1288</v>
      </c>
      <c r="M2" s="20" t="s">
        <v>1287</v>
      </c>
      <c r="N2" s="20" t="s">
        <v>928</v>
      </c>
      <c r="O2" s="20" t="s">
        <v>1286</v>
      </c>
      <c r="P2" s="20" t="s">
        <v>1285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14017</v>
      </c>
      <c r="C3" s="29" t="s">
        <v>40</v>
      </c>
      <c r="D3" s="10">
        <v>75</v>
      </c>
      <c r="E3" s="248">
        <v>558.75</v>
      </c>
      <c r="F3" s="462">
        <v>0.45</v>
      </c>
      <c r="G3" s="462">
        <v>60.75</v>
      </c>
      <c r="H3" s="462">
        <v>0.15</v>
      </c>
      <c r="I3" s="461">
        <v>11.25</v>
      </c>
      <c r="J3" s="471">
        <v>7.4999999999999997E-2</v>
      </c>
      <c r="K3" s="472">
        <v>382.5</v>
      </c>
      <c r="L3" s="473">
        <v>7.4999999999999997E-3</v>
      </c>
      <c r="M3" s="474">
        <v>2.2499999999999999E-2</v>
      </c>
      <c r="N3" s="472">
        <v>0</v>
      </c>
      <c r="O3" s="475">
        <v>0</v>
      </c>
      <c r="P3" s="475">
        <v>1.425</v>
      </c>
      <c r="Q3" s="935"/>
      <c r="R3" s="935"/>
      <c r="S3" s="935"/>
      <c r="T3" s="935"/>
      <c r="U3" s="935"/>
    </row>
    <row r="4" spans="2:21">
      <c r="B4" s="10">
        <v>15116</v>
      </c>
      <c r="C4" s="29" t="s">
        <v>115</v>
      </c>
      <c r="D4" s="10">
        <v>100</v>
      </c>
      <c r="E4" s="248">
        <v>558</v>
      </c>
      <c r="F4" s="462">
        <v>6.9</v>
      </c>
      <c r="G4" s="462">
        <v>34.1</v>
      </c>
      <c r="H4" s="462">
        <v>55.8</v>
      </c>
      <c r="I4" s="461">
        <v>240</v>
      </c>
      <c r="J4" s="471">
        <v>2.4</v>
      </c>
      <c r="K4" s="472">
        <v>66</v>
      </c>
      <c r="L4" s="473">
        <v>0.19</v>
      </c>
      <c r="M4" s="474">
        <v>0.41</v>
      </c>
      <c r="N4" s="472">
        <v>0</v>
      </c>
      <c r="O4" s="475">
        <v>3.9</v>
      </c>
      <c r="P4" s="475">
        <v>0.2</v>
      </c>
      <c r="Q4" s="936"/>
      <c r="R4" s="936"/>
      <c r="S4" s="936"/>
      <c r="T4" s="936"/>
      <c r="U4" s="936"/>
    </row>
    <row r="5" spans="2:21">
      <c r="B5" s="10">
        <v>12004</v>
      </c>
      <c r="C5" s="29" t="s">
        <v>1</v>
      </c>
      <c r="D5" s="10">
        <v>200</v>
      </c>
      <c r="E5" s="248">
        <v>302</v>
      </c>
      <c r="F5" s="462">
        <v>24.6</v>
      </c>
      <c r="G5" s="462">
        <v>20.6</v>
      </c>
      <c r="H5" s="462">
        <v>0.6</v>
      </c>
      <c r="I5" s="461">
        <v>102</v>
      </c>
      <c r="J5" s="471">
        <v>3.6</v>
      </c>
      <c r="K5" s="472">
        <v>300</v>
      </c>
      <c r="L5" s="473">
        <v>0.12</v>
      </c>
      <c r="M5" s="474">
        <v>0.86</v>
      </c>
      <c r="N5" s="472">
        <v>0</v>
      </c>
      <c r="O5" s="475">
        <v>0</v>
      </c>
      <c r="P5" s="475">
        <v>0.8</v>
      </c>
      <c r="Q5" s="936"/>
      <c r="R5" s="936"/>
      <c r="S5" s="936"/>
      <c r="T5" s="936"/>
      <c r="U5" s="936"/>
    </row>
    <row r="6" spans="2:21">
      <c r="B6" s="10">
        <v>3005</v>
      </c>
      <c r="C6" s="29" t="s">
        <v>85</v>
      </c>
      <c r="D6" s="10">
        <v>75</v>
      </c>
      <c r="E6" s="248">
        <v>290.25</v>
      </c>
      <c r="F6" s="462">
        <v>0</v>
      </c>
      <c r="G6" s="462">
        <v>0</v>
      </c>
      <c r="H6" s="462">
        <v>75</v>
      </c>
      <c r="I6" s="461">
        <v>0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36"/>
      <c r="R6" s="936"/>
      <c r="S6" s="936"/>
      <c r="T6" s="936"/>
      <c r="U6" s="936"/>
    </row>
    <row r="7" spans="2:21">
      <c r="B7" s="10">
        <v>1015</v>
      </c>
      <c r="C7" s="29" t="s">
        <v>17</v>
      </c>
      <c r="D7" s="10">
        <v>25</v>
      </c>
      <c r="E7" s="248">
        <v>92</v>
      </c>
      <c r="F7" s="462">
        <v>2</v>
      </c>
      <c r="G7" s="462">
        <v>0.42499999999999999</v>
      </c>
      <c r="H7" s="462">
        <v>18.975000000000001</v>
      </c>
      <c r="I7" s="461">
        <v>5.75</v>
      </c>
      <c r="J7" s="471">
        <v>0.15</v>
      </c>
      <c r="K7" s="472">
        <v>0</v>
      </c>
      <c r="L7" s="473">
        <v>3.2500000000000001E-2</v>
      </c>
      <c r="M7" s="474">
        <v>0.01</v>
      </c>
      <c r="N7" s="472">
        <v>0</v>
      </c>
      <c r="O7" s="475">
        <v>0.625</v>
      </c>
      <c r="P7" s="475">
        <v>0</v>
      </c>
      <c r="Q7" s="936"/>
      <c r="R7" s="936"/>
      <c r="S7" s="936"/>
      <c r="T7" s="936"/>
      <c r="U7" s="936"/>
    </row>
    <row r="8" spans="2:21">
      <c r="B8" s="10">
        <v>16048</v>
      </c>
      <c r="C8" s="29" t="s">
        <v>310</v>
      </c>
      <c r="D8" s="10">
        <v>60</v>
      </c>
      <c r="E8" s="248">
        <v>162.6</v>
      </c>
      <c r="F8" s="462">
        <v>11.1</v>
      </c>
      <c r="G8" s="462">
        <v>12.96</v>
      </c>
      <c r="H8" s="462">
        <v>25.44</v>
      </c>
      <c r="I8" s="461">
        <v>84</v>
      </c>
      <c r="J8" s="471">
        <v>8.4</v>
      </c>
      <c r="K8" s="472">
        <v>1.8</v>
      </c>
      <c r="L8" s="473">
        <v>9.6000000000000002E-2</v>
      </c>
      <c r="M8" s="474">
        <v>0.13200000000000001</v>
      </c>
      <c r="N8" s="472">
        <v>0</v>
      </c>
      <c r="O8" s="475">
        <v>14.34</v>
      </c>
      <c r="P8" s="475">
        <v>0</v>
      </c>
      <c r="Q8" s="936"/>
      <c r="R8" s="936"/>
      <c r="S8" s="936"/>
      <c r="T8" s="936"/>
      <c r="U8" s="936"/>
    </row>
    <row r="9" spans="2:21">
      <c r="B9" s="10">
        <v>3005</v>
      </c>
      <c r="C9" s="29" t="s">
        <v>85</v>
      </c>
      <c r="D9" s="10">
        <v>75</v>
      </c>
      <c r="E9" s="248">
        <v>290.25</v>
      </c>
      <c r="F9" s="462">
        <v>0</v>
      </c>
      <c r="G9" s="462">
        <v>0</v>
      </c>
      <c r="H9" s="462">
        <v>75</v>
      </c>
      <c r="I9" s="461">
        <v>0</v>
      </c>
      <c r="J9" s="471">
        <v>0</v>
      </c>
      <c r="K9" s="472">
        <v>0</v>
      </c>
      <c r="L9" s="473">
        <v>0</v>
      </c>
      <c r="M9" s="474">
        <v>0</v>
      </c>
      <c r="N9" s="472">
        <v>0</v>
      </c>
      <c r="O9" s="475">
        <v>0</v>
      </c>
      <c r="P9" s="475">
        <v>0</v>
      </c>
      <c r="Q9" s="936"/>
      <c r="R9" s="936"/>
      <c r="S9" s="936"/>
      <c r="T9" s="936"/>
      <c r="U9" s="936"/>
    </row>
    <row r="10" spans="2:21">
      <c r="B10" s="10">
        <v>13014</v>
      </c>
      <c r="C10" s="29" t="s">
        <v>2420</v>
      </c>
      <c r="D10" s="10">
        <v>125</v>
      </c>
      <c r="E10" s="248">
        <v>541.25</v>
      </c>
      <c r="F10" s="462">
        <v>2.5</v>
      </c>
      <c r="G10" s="462">
        <v>56.25</v>
      </c>
      <c r="H10" s="462">
        <v>3.875</v>
      </c>
      <c r="I10" s="461">
        <v>75</v>
      </c>
      <c r="J10" s="471">
        <v>0.125</v>
      </c>
      <c r="K10" s="472">
        <v>487.5</v>
      </c>
      <c r="L10" s="473">
        <v>2.5000000000000001E-2</v>
      </c>
      <c r="M10" s="474">
        <v>0.1125</v>
      </c>
      <c r="N10" s="472">
        <v>0</v>
      </c>
      <c r="O10" s="475">
        <v>0</v>
      </c>
      <c r="P10" s="475">
        <v>0.125</v>
      </c>
      <c r="Q10" s="936"/>
      <c r="R10" s="936"/>
      <c r="S10" s="936"/>
      <c r="T10" s="936"/>
      <c r="U10" s="936"/>
    </row>
    <row r="11" spans="2:21">
      <c r="B11" s="28"/>
      <c r="C11" s="245" t="s">
        <v>1284</v>
      </c>
      <c r="D11" s="256">
        <v>735</v>
      </c>
      <c r="E11" s="257">
        <v>2795.1</v>
      </c>
      <c r="F11" s="464">
        <v>47.550000000000004</v>
      </c>
      <c r="G11" s="464">
        <v>185.08499999999998</v>
      </c>
      <c r="H11" s="464">
        <v>254.84</v>
      </c>
      <c r="I11" s="463">
        <v>518</v>
      </c>
      <c r="J11" s="464">
        <v>14.75</v>
      </c>
      <c r="K11" s="465">
        <v>1237.8</v>
      </c>
      <c r="L11" s="466">
        <v>0.47099999999999997</v>
      </c>
      <c r="M11" s="467">
        <v>1.5469999999999999</v>
      </c>
      <c r="N11" s="465">
        <v>0</v>
      </c>
      <c r="O11" s="468">
        <v>18.865000000000002</v>
      </c>
      <c r="P11" s="468">
        <v>2.5499999999999998</v>
      </c>
      <c r="Q11" s="24" t="s">
        <v>300</v>
      </c>
      <c r="R11" s="24" t="s">
        <v>300</v>
      </c>
      <c r="S11" s="24" t="s">
        <v>300</v>
      </c>
      <c r="T11" s="24" t="s">
        <v>300</v>
      </c>
      <c r="U11" s="24" t="s">
        <v>300</v>
      </c>
    </row>
    <row r="12" spans="2:21">
      <c r="D12" s="14"/>
      <c r="E12" s="14"/>
      <c r="F12" s="14"/>
      <c r="G12" s="14"/>
    </row>
    <row r="13" spans="2:21">
      <c r="C13" s="10"/>
      <c r="D13" s="17"/>
      <c r="E13" s="18"/>
      <c r="F13" s="17"/>
      <c r="G13" s="18"/>
      <c r="H13" s="11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3:16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</sheetData>
  <mergeCells count="1">
    <mergeCell ref="Q3:U10"/>
  </mergeCells>
  <phoneticPr fontId="1"/>
  <pageMargins left="0.7" right="0.7" top="0.75" bottom="0.75" header="0.3" footer="0.3"/>
  <pageSetup paperSize="9" scale="8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8.875" customWidth="1"/>
    <col min="4" max="16" width="11.125" customWidth="1"/>
    <col min="17" max="21" width="9" customWidth="1"/>
  </cols>
  <sheetData>
    <row r="1" spans="2:21">
      <c r="B1" t="s">
        <v>660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9040</v>
      </c>
      <c r="C3" s="29" t="s">
        <v>659</v>
      </c>
      <c r="D3" s="264">
        <v>1</v>
      </c>
      <c r="E3" s="210">
        <v>1.17</v>
      </c>
      <c r="F3" s="209">
        <v>0.13600000000000001</v>
      </c>
      <c r="G3" s="209">
        <v>1.6E-2</v>
      </c>
      <c r="H3" s="209">
        <v>0.41299999999999998</v>
      </c>
      <c r="I3" s="210">
        <v>7.8</v>
      </c>
      <c r="J3" s="209">
        <v>2.6000000000000002E-2</v>
      </c>
      <c r="K3" s="212">
        <v>6.5</v>
      </c>
      <c r="L3" s="211">
        <v>3.9000000000000003E-3</v>
      </c>
      <c r="M3" s="211">
        <v>8.3000000000000001E-3</v>
      </c>
      <c r="N3" s="210">
        <v>0.27</v>
      </c>
      <c r="O3" s="209">
        <v>0.32700000000000001</v>
      </c>
      <c r="P3" s="209">
        <v>0.16800000000000001</v>
      </c>
      <c r="Q3" s="938"/>
      <c r="R3" s="938"/>
      <c r="S3" s="938"/>
      <c r="T3" s="938"/>
      <c r="U3" s="938"/>
    </row>
    <row r="4" spans="2:21">
      <c r="B4" s="10">
        <v>4040</v>
      </c>
      <c r="C4" s="243" t="s">
        <v>658</v>
      </c>
      <c r="D4" s="10">
        <v>6.25</v>
      </c>
      <c r="E4" s="210">
        <v>24.125</v>
      </c>
      <c r="F4" s="209">
        <v>1.1625000000000001</v>
      </c>
      <c r="G4" s="209">
        <v>2.0687500000000001</v>
      </c>
      <c r="H4" s="209">
        <v>0.15625</v>
      </c>
      <c r="I4" s="210">
        <v>18.75</v>
      </c>
      <c r="J4" s="209">
        <v>0.26250000000000001</v>
      </c>
      <c r="K4" s="212">
        <v>0</v>
      </c>
      <c r="L4" s="211">
        <v>3.7499999999999999E-3</v>
      </c>
      <c r="M4" s="211">
        <v>1.8749999999999999E-3</v>
      </c>
      <c r="N4" s="210">
        <v>0</v>
      </c>
      <c r="O4" s="209">
        <v>6.8750000000000006E-2</v>
      </c>
      <c r="P4" s="209">
        <v>0</v>
      </c>
      <c r="Q4" s="938"/>
      <c r="R4" s="938"/>
      <c r="S4" s="938"/>
      <c r="T4" s="938"/>
      <c r="U4" s="938"/>
    </row>
    <row r="5" spans="2:21">
      <c r="B5" s="10">
        <v>17023</v>
      </c>
      <c r="C5" s="29" t="s">
        <v>657</v>
      </c>
      <c r="D5" s="10">
        <v>150</v>
      </c>
      <c r="E5" s="210">
        <v>1.5</v>
      </c>
      <c r="F5" s="209">
        <v>0.15</v>
      </c>
      <c r="G5" s="209">
        <v>0.15</v>
      </c>
      <c r="H5" s="209">
        <v>0</v>
      </c>
      <c r="I5" s="210">
        <v>4.5</v>
      </c>
      <c r="J5" s="209">
        <v>0</v>
      </c>
      <c r="K5" s="212">
        <v>0</v>
      </c>
      <c r="L5" s="211">
        <v>1.4999999999999999E-2</v>
      </c>
      <c r="M5" s="211">
        <v>0</v>
      </c>
      <c r="N5" s="210">
        <v>0</v>
      </c>
      <c r="O5" s="209">
        <v>0</v>
      </c>
      <c r="P5" s="209">
        <v>0.15</v>
      </c>
      <c r="Q5" s="938"/>
      <c r="R5" s="938"/>
      <c r="S5" s="938"/>
      <c r="T5" s="938"/>
      <c r="U5" s="938"/>
    </row>
    <row r="6" spans="2:21">
      <c r="B6" s="40">
        <v>17045</v>
      </c>
      <c r="C6" s="242" t="s">
        <v>656</v>
      </c>
      <c r="D6" s="40">
        <v>10</v>
      </c>
      <c r="E6" s="156">
        <v>19.2</v>
      </c>
      <c r="F6" s="155">
        <v>1.25</v>
      </c>
      <c r="G6" s="155">
        <v>0.6</v>
      </c>
      <c r="H6" s="155">
        <v>2.19</v>
      </c>
      <c r="I6" s="156">
        <v>10</v>
      </c>
      <c r="J6" s="155">
        <v>0.4</v>
      </c>
      <c r="K6" s="158">
        <v>0</v>
      </c>
      <c r="L6" s="157">
        <v>3.0000000000000001E-3</v>
      </c>
      <c r="M6" s="157">
        <v>0.01</v>
      </c>
      <c r="N6" s="156">
        <v>0</v>
      </c>
      <c r="O6" s="155">
        <v>0.49</v>
      </c>
      <c r="P6" s="155">
        <v>1.24</v>
      </c>
      <c r="Q6" s="947"/>
      <c r="R6" s="947"/>
      <c r="S6" s="947"/>
      <c r="T6" s="947"/>
      <c r="U6" s="947"/>
    </row>
    <row r="7" spans="2:21">
      <c r="B7" s="170"/>
      <c r="C7" s="28" t="s">
        <v>220</v>
      </c>
      <c r="D7" s="10">
        <v>167.25</v>
      </c>
      <c r="E7" s="210">
        <v>45.995000000000005</v>
      </c>
      <c r="F7" s="209">
        <v>2.6985000000000001</v>
      </c>
      <c r="G7" s="209">
        <v>2.8347500000000001</v>
      </c>
      <c r="H7" s="209">
        <v>2.7592499999999998</v>
      </c>
      <c r="I7" s="210">
        <v>41.05</v>
      </c>
      <c r="J7" s="209">
        <v>0.68850000000000011</v>
      </c>
      <c r="K7" s="212">
        <v>6.5</v>
      </c>
      <c r="L7" s="211">
        <v>2.5649999999999999E-2</v>
      </c>
      <c r="M7" s="211">
        <v>2.0174999999999998E-2</v>
      </c>
      <c r="N7" s="210">
        <v>0.27</v>
      </c>
      <c r="O7" s="209">
        <v>0.88575000000000004</v>
      </c>
      <c r="P7" s="209">
        <v>1.5580000000000001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</row>
    <row r="8" spans="2:21">
      <c r="C8" s="10"/>
      <c r="D8" s="10"/>
      <c r="E8" s="336"/>
      <c r="F8" s="336"/>
      <c r="G8" s="336"/>
      <c r="H8" s="336"/>
      <c r="I8" s="10"/>
      <c r="J8" s="336"/>
      <c r="K8" s="336"/>
      <c r="L8" s="336"/>
      <c r="M8" s="336"/>
      <c r="N8" s="336"/>
      <c r="O8" s="336"/>
      <c r="P8" s="336"/>
      <c r="Q8" s="10"/>
      <c r="R8" s="10"/>
      <c r="S8" s="10"/>
      <c r="T8" s="10"/>
      <c r="U8" s="10"/>
    </row>
    <row r="9" spans="2:21">
      <c r="C9" s="10"/>
      <c r="D9" s="1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2:21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</sheetData>
  <mergeCells count="1">
    <mergeCell ref="Q3:U6"/>
  </mergeCells>
  <phoneticPr fontId="1"/>
  <pageMargins left="0.7" right="0.7" top="0.75" bottom="0.75" header="0.3" footer="0.3"/>
  <pageSetup paperSize="9" scale="81" orientation="landscape" r:id="rId1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5.875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1804</v>
      </c>
    </row>
    <row r="2" spans="2:21" s="478" customFormat="1" ht="27" customHeight="1">
      <c r="B2" s="19" t="s">
        <v>922</v>
      </c>
      <c r="C2" s="19" t="s">
        <v>923</v>
      </c>
      <c r="D2" s="20" t="s">
        <v>1303</v>
      </c>
      <c r="E2" s="20" t="s">
        <v>924</v>
      </c>
      <c r="F2" s="20" t="s">
        <v>1302</v>
      </c>
      <c r="G2" s="20" t="s">
        <v>1301</v>
      </c>
      <c r="H2" s="20" t="s">
        <v>1300</v>
      </c>
      <c r="I2" s="20" t="s">
        <v>925</v>
      </c>
      <c r="J2" s="20" t="s">
        <v>926</v>
      </c>
      <c r="K2" s="20" t="s">
        <v>927</v>
      </c>
      <c r="L2" s="20" t="s">
        <v>1299</v>
      </c>
      <c r="M2" s="20" t="s">
        <v>1298</v>
      </c>
      <c r="N2" s="20" t="s">
        <v>928</v>
      </c>
      <c r="O2" s="20" t="s">
        <v>1297</v>
      </c>
      <c r="P2" s="20" t="s">
        <v>1296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630">
        <v>1015</v>
      </c>
      <c r="C3" s="623" t="s">
        <v>17</v>
      </c>
      <c r="D3" s="71">
        <v>80</v>
      </c>
      <c r="E3" s="71">
        <v>294</v>
      </c>
      <c r="F3" s="71">
        <v>6.4</v>
      </c>
      <c r="G3" s="71">
        <v>0.4</v>
      </c>
      <c r="H3" s="71">
        <v>60.7</v>
      </c>
      <c r="I3" s="71">
        <v>18</v>
      </c>
      <c r="J3" s="71">
        <v>0.5</v>
      </c>
      <c r="K3" s="71">
        <v>0</v>
      </c>
      <c r="L3" s="71">
        <v>0.1</v>
      </c>
      <c r="M3" s="71">
        <v>0.03</v>
      </c>
      <c r="N3" s="71">
        <v>0</v>
      </c>
      <c r="O3" s="71">
        <v>2</v>
      </c>
      <c r="P3" s="71">
        <v>0</v>
      </c>
      <c r="Q3" s="964"/>
      <c r="R3" s="964"/>
      <c r="S3" s="964"/>
      <c r="T3" s="964"/>
      <c r="U3" s="964"/>
    </row>
    <row r="4" spans="2:21">
      <c r="B4" s="630">
        <v>5001</v>
      </c>
      <c r="C4" s="623" t="s">
        <v>33</v>
      </c>
      <c r="D4" s="71">
        <v>40</v>
      </c>
      <c r="E4" s="71">
        <v>239</v>
      </c>
      <c r="F4" s="71">
        <v>7.4</v>
      </c>
      <c r="G4" s="71">
        <v>21.7</v>
      </c>
      <c r="H4" s="71">
        <v>7.9</v>
      </c>
      <c r="I4" s="71">
        <f>I14*0.4</f>
        <v>0</v>
      </c>
      <c r="J4" s="71">
        <v>1.9</v>
      </c>
      <c r="K4" s="71">
        <v>0</v>
      </c>
      <c r="L4" s="71">
        <v>0.1</v>
      </c>
      <c r="M4" s="71">
        <v>0.37</v>
      </c>
      <c r="N4" s="71">
        <f>N14*0.4</f>
        <v>0</v>
      </c>
      <c r="O4" s="71">
        <v>4.2</v>
      </c>
      <c r="P4" s="71">
        <f>P14*0.4</f>
        <v>0</v>
      </c>
      <c r="Q4" s="965"/>
      <c r="R4" s="965"/>
      <c r="S4" s="965"/>
      <c r="T4" s="965"/>
      <c r="U4" s="965"/>
    </row>
    <row r="5" spans="2:21">
      <c r="B5" s="630">
        <v>17084</v>
      </c>
      <c r="C5" s="623" t="s">
        <v>34</v>
      </c>
      <c r="D5" s="71">
        <v>1.5</v>
      </c>
      <c r="E5" s="71">
        <v>2</v>
      </c>
      <c r="F5" s="71">
        <f>F17*0.015</f>
        <v>0</v>
      </c>
      <c r="G5" s="71">
        <v>0</v>
      </c>
      <c r="H5" s="71">
        <v>0.4</v>
      </c>
      <c r="I5" s="71">
        <f>I17*0.015</f>
        <v>0</v>
      </c>
      <c r="J5" s="71">
        <v>0</v>
      </c>
      <c r="K5" s="71">
        <f>K17*0.015</f>
        <v>0</v>
      </c>
      <c r="L5" s="71">
        <f>L17*0.015</f>
        <v>0</v>
      </c>
      <c r="M5" s="71">
        <f>M17*0.015</f>
        <v>0</v>
      </c>
      <c r="N5" s="71">
        <f>N17*0.015</f>
        <v>0</v>
      </c>
      <c r="O5" s="71">
        <f>O17*0.015</f>
        <v>0</v>
      </c>
      <c r="P5" s="71">
        <v>0.3</v>
      </c>
      <c r="Q5" s="965"/>
      <c r="R5" s="965"/>
      <c r="S5" s="965"/>
      <c r="T5" s="965"/>
      <c r="U5" s="965"/>
    </row>
    <row r="6" spans="2:21">
      <c r="B6" s="630">
        <v>14018</v>
      </c>
      <c r="C6" s="623" t="s">
        <v>45</v>
      </c>
      <c r="D6" s="71">
        <v>140</v>
      </c>
      <c r="E6" s="71">
        <v>1068</v>
      </c>
      <c r="F6" s="71">
        <f>F16*1.4</f>
        <v>0</v>
      </c>
      <c r="G6" s="71">
        <f>G16*1.4</f>
        <v>0</v>
      </c>
      <c r="H6" s="71">
        <v>0.3</v>
      </c>
      <c r="I6" s="71">
        <v>20</v>
      </c>
      <c r="J6" s="71">
        <v>0.6</v>
      </c>
      <c r="K6" s="71">
        <f>K16*1.4</f>
        <v>0</v>
      </c>
      <c r="L6" s="71">
        <f>L16*1.4</f>
        <v>0</v>
      </c>
      <c r="M6" s="71">
        <v>0.04</v>
      </c>
      <c r="N6" s="71">
        <f>N16*1.4</f>
        <v>0</v>
      </c>
      <c r="O6" s="71">
        <f>O16*1.4</f>
        <v>0</v>
      </c>
      <c r="P6" s="71">
        <f>P16*1.4</f>
        <v>0</v>
      </c>
      <c r="Q6" s="965"/>
      <c r="R6" s="965"/>
      <c r="S6" s="965"/>
      <c r="T6" s="965"/>
      <c r="U6" s="965"/>
    </row>
    <row r="7" spans="2:21">
      <c r="B7" s="630">
        <v>17012</v>
      </c>
      <c r="C7" s="623" t="s">
        <v>0</v>
      </c>
      <c r="D7" s="71">
        <v>1</v>
      </c>
      <c r="E7" s="71">
        <f>E18*0.01</f>
        <v>0</v>
      </c>
      <c r="F7" s="71">
        <f>F18*0.01</f>
        <v>0</v>
      </c>
      <c r="G7" s="71">
        <f>G18*0.01</f>
        <v>0</v>
      </c>
      <c r="H7" s="71">
        <f>H18*0.01</f>
        <v>0</v>
      </c>
      <c r="I7" s="558">
        <v>0.2</v>
      </c>
      <c r="J7" s="71">
        <f t="shared" ref="J7:O7" si="0">J18*0.01</f>
        <v>0</v>
      </c>
      <c r="K7" s="71">
        <f t="shared" si="0"/>
        <v>0</v>
      </c>
      <c r="L7" s="71">
        <f t="shared" si="0"/>
        <v>0</v>
      </c>
      <c r="M7" s="71">
        <f t="shared" si="0"/>
        <v>0</v>
      </c>
      <c r="N7" s="71">
        <f t="shared" si="0"/>
        <v>0</v>
      </c>
      <c r="O7" s="71">
        <f t="shared" si="0"/>
        <v>0</v>
      </c>
      <c r="P7" s="71">
        <v>1</v>
      </c>
      <c r="Q7" s="965"/>
      <c r="R7" s="965"/>
      <c r="S7" s="965"/>
      <c r="T7" s="965"/>
      <c r="U7" s="965"/>
    </row>
    <row r="8" spans="2:21">
      <c r="B8" s="630">
        <v>12004</v>
      </c>
      <c r="C8" s="623" t="s">
        <v>1</v>
      </c>
      <c r="D8" s="71">
        <v>130</v>
      </c>
      <c r="E8" s="71">
        <v>196</v>
      </c>
      <c r="F8" s="71">
        <v>16</v>
      </c>
      <c r="G8" s="71">
        <v>13.4</v>
      </c>
      <c r="H8" s="71">
        <v>0.4</v>
      </c>
      <c r="I8" s="71">
        <v>66</v>
      </c>
      <c r="J8" s="71">
        <v>2.2999999999999998</v>
      </c>
      <c r="K8" s="71">
        <f>K15*1.3</f>
        <v>0</v>
      </c>
      <c r="L8" s="71">
        <v>0.08</v>
      </c>
      <c r="M8" s="71">
        <v>0.56000000000000005</v>
      </c>
      <c r="N8" s="71">
        <f>N15*1.3</f>
        <v>0</v>
      </c>
      <c r="O8" s="71">
        <f>O15*1.3</f>
        <v>0</v>
      </c>
      <c r="P8" s="71">
        <v>0.5</v>
      </c>
      <c r="Q8" s="965"/>
      <c r="R8" s="965"/>
      <c r="S8" s="965"/>
      <c r="T8" s="965"/>
      <c r="U8" s="965"/>
    </row>
    <row r="9" spans="2:21">
      <c r="B9" s="630">
        <v>3003</v>
      </c>
      <c r="C9" s="623" t="s">
        <v>4</v>
      </c>
      <c r="D9" s="71">
        <v>130</v>
      </c>
      <c r="E9" s="71">
        <v>499</v>
      </c>
      <c r="F9" s="71">
        <v>0</v>
      </c>
      <c r="G9" s="71">
        <v>0</v>
      </c>
      <c r="H9" s="71">
        <v>129</v>
      </c>
      <c r="I9" s="71">
        <v>1</v>
      </c>
      <c r="J9" s="71">
        <v>0</v>
      </c>
      <c r="K9" s="71">
        <v>0</v>
      </c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965"/>
      <c r="R9" s="965"/>
      <c r="S9" s="965"/>
      <c r="T9" s="965"/>
      <c r="U9" s="965"/>
    </row>
    <row r="10" spans="2:21">
      <c r="B10" s="630">
        <v>7047</v>
      </c>
      <c r="C10" s="725" t="s">
        <v>1805</v>
      </c>
      <c r="D10" s="71">
        <v>200</v>
      </c>
      <c r="E10" s="71">
        <v>386</v>
      </c>
      <c r="F10" s="71">
        <v>0.6</v>
      </c>
      <c r="G10" s="71">
        <v>0.2</v>
      </c>
      <c r="H10" s="71">
        <v>95.4</v>
      </c>
      <c r="I10" s="71">
        <v>38</v>
      </c>
      <c r="J10" s="71">
        <v>0.4</v>
      </c>
      <c r="K10" s="71">
        <v>18</v>
      </c>
      <c r="L10" s="71">
        <v>0.02</v>
      </c>
      <c r="M10" s="71">
        <v>0</v>
      </c>
      <c r="N10" s="71">
        <v>8</v>
      </c>
      <c r="O10" s="71">
        <v>2.6</v>
      </c>
      <c r="P10" s="71">
        <v>0</v>
      </c>
      <c r="Q10" s="965"/>
      <c r="R10" s="965"/>
      <c r="S10" s="965"/>
      <c r="T10" s="965"/>
      <c r="U10" s="965"/>
    </row>
    <row r="11" spans="2:21">
      <c r="B11" s="556">
        <v>16028</v>
      </c>
      <c r="C11" s="81" t="s">
        <v>116</v>
      </c>
      <c r="D11" s="201">
        <v>15</v>
      </c>
      <c r="E11" s="201">
        <v>48</v>
      </c>
      <c r="F11" s="201">
        <v>0</v>
      </c>
      <c r="G11" s="201">
        <v>0</v>
      </c>
      <c r="H11" s="201">
        <v>4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966"/>
      <c r="R11" s="966"/>
      <c r="S11" s="966"/>
      <c r="T11" s="966"/>
      <c r="U11" s="966"/>
    </row>
    <row r="12" spans="2:21">
      <c r="B12" s="71"/>
      <c r="C12" s="87" t="s">
        <v>1789</v>
      </c>
      <c r="D12" s="71">
        <f t="shared" ref="D12:P12" si="1">D3+D4+D5+D6+D7+D8+D9+D10+D11</f>
        <v>737.5</v>
      </c>
      <c r="E12" s="71">
        <f t="shared" si="1"/>
        <v>2732</v>
      </c>
      <c r="F12" s="71">
        <f t="shared" si="1"/>
        <v>30.400000000000002</v>
      </c>
      <c r="G12" s="71">
        <f t="shared" si="1"/>
        <v>35.700000000000003</v>
      </c>
      <c r="H12" s="71">
        <f t="shared" si="1"/>
        <v>298.10000000000002</v>
      </c>
      <c r="I12" s="558">
        <f t="shared" si="1"/>
        <v>143.19999999999999</v>
      </c>
      <c r="J12" s="71">
        <f t="shared" si="1"/>
        <v>5.7</v>
      </c>
      <c r="K12" s="71">
        <f t="shared" si="1"/>
        <v>18</v>
      </c>
      <c r="L12" s="559">
        <f t="shared" si="1"/>
        <v>0.30000000000000004</v>
      </c>
      <c r="M12" s="559">
        <f t="shared" si="1"/>
        <v>1</v>
      </c>
      <c r="N12" s="71">
        <f t="shared" si="1"/>
        <v>8</v>
      </c>
      <c r="O12" s="71">
        <f t="shared" si="1"/>
        <v>8.8000000000000007</v>
      </c>
      <c r="P12" s="71">
        <f t="shared" si="1"/>
        <v>1.8</v>
      </c>
      <c r="Q12" s="24" t="s">
        <v>300</v>
      </c>
      <c r="R12" s="24" t="s">
        <v>300</v>
      </c>
      <c r="S12" s="24" t="s">
        <v>300</v>
      </c>
      <c r="T12" s="24" t="s">
        <v>300</v>
      </c>
      <c r="U12" s="24" t="s">
        <v>300</v>
      </c>
    </row>
  </sheetData>
  <mergeCells count="1">
    <mergeCell ref="Q3:U11"/>
  </mergeCells>
  <phoneticPr fontId="1"/>
  <pageMargins left="0.7" right="0.7" top="0.75" bottom="0.75" header="0.3" footer="0.3"/>
  <pageSetup paperSize="9" scale="63" orientation="landscape" r:id="rId1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0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1806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71">
        <v>7091</v>
      </c>
      <c r="C3" s="80" t="s">
        <v>119</v>
      </c>
      <c r="D3" s="71">
        <v>150</v>
      </c>
      <c r="E3" s="71">
        <v>81</v>
      </c>
      <c r="F3" s="71">
        <v>0.5</v>
      </c>
      <c r="G3" s="71">
        <v>0.2</v>
      </c>
      <c r="H3" s="71">
        <v>21.8</v>
      </c>
      <c r="I3" s="71">
        <v>8</v>
      </c>
      <c r="J3" s="71">
        <v>0.2</v>
      </c>
      <c r="K3" s="71">
        <v>0</v>
      </c>
      <c r="L3" s="71">
        <v>0.12</v>
      </c>
      <c r="M3" s="71">
        <v>0.05</v>
      </c>
      <c r="N3" s="71">
        <v>57</v>
      </c>
      <c r="O3" s="71">
        <v>1.8</v>
      </c>
      <c r="P3" s="71">
        <v>0</v>
      </c>
      <c r="Q3" s="964"/>
      <c r="R3" s="964"/>
      <c r="S3" s="964"/>
      <c r="T3" s="964"/>
      <c r="U3" s="964"/>
    </row>
    <row r="4" spans="2:21">
      <c r="B4" s="71">
        <v>3022</v>
      </c>
      <c r="C4" s="80" t="s">
        <v>82</v>
      </c>
      <c r="D4" s="71">
        <v>22</v>
      </c>
      <c r="E4" s="71">
        <v>65</v>
      </c>
      <c r="F4" s="71">
        <v>0</v>
      </c>
      <c r="G4" s="71">
        <v>0</v>
      </c>
      <c r="H4" s="71">
        <v>17.5</v>
      </c>
      <c r="I4" s="71">
        <v>0</v>
      </c>
      <c r="J4" s="71">
        <v>0.2</v>
      </c>
      <c r="K4" s="71">
        <v>0</v>
      </c>
      <c r="L4" s="71">
        <v>0</v>
      </c>
      <c r="M4" s="71">
        <v>0</v>
      </c>
      <c r="N4" s="71">
        <v>1</v>
      </c>
      <c r="O4" s="71">
        <v>0</v>
      </c>
      <c r="P4" s="71">
        <v>0</v>
      </c>
      <c r="Q4" s="965"/>
      <c r="R4" s="965"/>
      <c r="S4" s="965"/>
      <c r="T4" s="965"/>
      <c r="U4" s="965"/>
    </row>
    <row r="5" spans="2:21">
      <c r="B5" s="71">
        <v>5001</v>
      </c>
      <c r="C5" s="80" t="s">
        <v>33</v>
      </c>
      <c r="D5" s="724">
        <v>1</v>
      </c>
      <c r="E5" s="71">
        <v>6</v>
      </c>
      <c r="F5" s="71">
        <v>0.2</v>
      </c>
      <c r="G5" s="71">
        <v>0.5</v>
      </c>
      <c r="H5" s="71">
        <v>0.2</v>
      </c>
      <c r="I5" s="71">
        <v>2</v>
      </c>
      <c r="J5" s="71">
        <v>0.1</v>
      </c>
      <c r="K5" s="71">
        <v>0</v>
      </c>
      <c r="L5" s="71">
        <v>0</v>
      </c>
      <c r="M5" s="71">
        <v>0.01</v>
      </c>
      <c r="N5" s="71">
        <f>N14*0.01</f>
        <v>0</v>
      </c>
      <c r="O5" s="71">
        <v>0.1</v>
      </c>
      <c r="P5" s="71">
        <f>P14*0.01</f>
        <v>0</v>
      </c>
      <c r="Q5" s="965"/>
      <c r="R5" s="965"/>
      <c r="S5" s="965"/>
      <c r="T5" s="965"/>
      <c r="U5" s="965"/>
    </row>
    <row r="6" spans="2:21">
      <c r="B6" s="71">
        <v>12004</v>
      </c>
      <c r="C6" s="80" t="s">
        <v>1</v>
      </c>
      <c r="D6" s="724">
        <v>60</v>
      </c>
      <c r="E6" s="71">
        <v>91</v>
      </c>
      <c r="F6" s="71">
        <v>7.4</v>
      </c>
      <c r="G6" s="71">
        <v>6.2</v>
      </c>
      <c r="H6" s="71">
        <v>0.2</v>
      </c>
      <c r="I6" s="71">
        <v>31</v>
      </c>
      <c r="J6" s="71">
        <v>1.1000000000000001</v>
      </c>
      <c r="K6" s="71">
        <f>K12*0.6</f>
        <v>0</v>
      </c>
      <c r="L6" s="71">
        <v>0.04</v>
      </c>
      <c r="M6" s="71">
        <v>0.26</v>
      </c>
      <c r="N6" s="71">
        <f>N12*0.6</f>
        <v>0</v>
      </c>
      <c r="O6" s="71">
        <f>O12*0.6</f>
        <v>0</v>
      </c>
      <c r="P6" s="71">
        <v>0.2</v>
      </c>
      <c r="Q6" s="965"/>
      <c r="R6" s="965"/>
      <c r="S6" s="965"/>
      <c r="T6" s="965"/>
      <c r="U6" s="965"/>
    </row>
    <row r="7" spans="2:21">
      <c r="B7" s="77">
        <v>12010</v>
      </c>
      <c r="C7" s="80" t="s">
        <v>71</v>
      </c>
      <c r="D7" s="724">
        <v>20</v>
      </c>
      <c r="E7" s="77">
        <v>77</v>
      </c>
      <c r="F7" s="77">
        <f>F15*0.2</f>
        <v>0</v>
      </c>
      <c r="G7" s="77">
        <f>G15*0.2</f>
        <v>0</v>
      </c>
      <c r="H7" s="77">
        <v>0</v>
      </c>
      <c r="I7" s="77">
        <f>I15*0.2</f>
        <v>0</v>
      </c>
      <c r="J7" s="77">
        <v>0</v>
      </c>
      <c r="K7" s="77">
        <v>96</v>
      </c>
      <c r="L7" s="77">
        <v>0.04</v>
      </c>
      <c r="M7" s="77">
        <v>0.1</v>
      </c>
      <c r="N7" s="77">
        <f>N15*0.2</f>
        <v>0</v>
      </c>
      <c r="O7" s="77">
        <f>O15*0.2</f>
        <v>0</v>
      </c>
      <c r="P7" s="77">
        <v>0</v>
      </c>
      <c r="Q7" s="965"/>
      <c r="R7" s="965"/>
      <c r="S7" s="965"/>
      <c r="T7" s="965"/>
      <c r="U7" s="965"/>
    </row>
    <row r="8" spans="2:21">
      <c r="B8" s="77">
        <v>2035</v>
      </c>
      <c r="C8" s="80" t="s">
        <v>118</v>
      </c>
      <c r="D8" s="724">
        <v>10</v>
      </c>
      <c r="E8" s="77">
        <v>35</v>
      </c>
      <c r="F8" s="77">
        <v>0</v>
      </c>
      <c r="G8" s="77">
        <v>0.1</v>
      </c>
      <c r="H8" s="77">
        <v>8.6</v>
      </c>
      <c r="I8" s="77">
        <v>0</v>
      </c>
      <c r="J8" s="77">
        <v>0.1</v>
      </c>
      <c r="K8" s="77">
        <v>0</v>
      </c>
      <c r="L8" s="77">
        <v>0</v>
      </c>
      <c r="M8" s="77">
        <v>0</v>
      </c>
      <c r="N8" s="77">
        <v>0</v>
      </c>
      <c r="O8" s="77">
        <v>0.1</v>
      </c>
      <c r="P8" s="77">
        <v>0</v>
      </c>
      <c r="Q8" s="965"/>
      <c r="R8" s="965"/>
      <c r="S8" s="965"/>
      <c r="T8" s="965"/>
      <c r="U8" s="965"/>
    </row>
    <row r="9" spans="2:21">
      <c r="B9" s="77">
        <v>3003</v>
      </c>
      <c r="C9" s="80" t="s">
        <v>4</v>
      </c>
      <c r="D9" s="724">
        <v>40</v>
      </c>
      <c r="E9" s="77">
        <v>154</v>
      </c>
      <c r="F9" s="77">
        <v>0</v>
      </c>
      <c r="G9" s="77">
        <v>0</v>
      </c>
      <c r="H9" s="77">
        <v>39.700000000000003</v>
      </c>
      <c r="I9" s="77">
        <v>0</v>
      </c>
      <c r="J9" s="77">
        <v>0</v>
      </c>
      <c r="K9" s="77">
        <v>0</v>
      </c>
      <c r="L9" s="77">
        <v>0</v>
      </c>
      <c r="M9" s="77">
        <v>0</v>
      </c>
      <c r="N9" s="77">
        <v>0</v>
      </c>
      <c r="O9" s="77">
        <v>0</v>
      </c>
      <c r="P9" s="77">
        <v>0</v>
      </c>
      <c r="Q9" s="965"/>
      <c r="R9" s="965"/>
      <c r="S9" s="965"/>
      <c r="T9" s="965"/>
      <c r="U9" s="965"/>
    </row>
    <row r="10" spans="2:21">
      <c r="B10" s="201">
        <v>13014</v>
      </c>
      <c r="C10" s="726" t="s">
        <v>2420</v>
      </c>
      <c r="D10" s="727">
        <v>130</v>
      </c>
      <c r="E10" s="201">
        <v>563</v>
      </c>
      <c r="F10" s="201">
        <f>F15*1.3</f>
        <v>0</v>
      </c>
      <c r="G10" s="201">
        <f>G15*1.3</f>
        <v>0</v>
      </c>
      <c r="H10" s="728">
        <v>4</v>
      </c>
      <c r="I10" s="201">
        <f>I15*1.3</f>
        <v>0</v>
      </c>
      <c r="J10" s="201">
        <v>0.1</v>
      </c>
      <c r="K10" s="201">
        <f>K15*1.3</f>
        <v>0</v>
      </c>
      <c r="L10" s="201">
        <v>0.03</v>
      </c>
      <c r="M10" s="201">
        <v>11</v>
      </c>
      <c r="N10" s="201">
        <f>N15*1.3</f>
        <v>0</v>
      </c>
      <c r="O10" s="201">
        <f>O15*1.3</f>
        <v>0</v>
      </c>
      <c r="P10" s="201">
        <v>0.1</v>
      </c>
      <c r="Q10" s="966"/>
      <c r="R10" s="966"/>
      <c r="S10" s="966"/>
      <c r="T10" s="966"/>
      <c r="U10" s="966"/>
    </row>
    <row r="11" spans="2:21">
      <c r="B11" s="71"/>
      <c r="C11" s="87" t="s">
        <v>1789</v>
      </c>
      <c r="D11" s="71">
        <f t="shared" ref="D11:P11" si="0">D3+D4+D5+D6+D7+D8+D9+D10</f>
        <v>433</v>
      </c>
      <c r="E11" s="71">
        <f t="shared" si="0"/>
        <v>1072</v>
      </c>
      <c r="F11" s="71">
        <f t="shared" si="0"/>
        <v>8.1</v>
      </c>
      <c r="G11" s="70">
        <f t="shared" si="0"/>
        <v>7</v>
      </c>
      <c r="H11" s="70">
        <f t="shared" si="0"/>
        <v>92</v>
      </c>
      <c r="I11" s="71">
        <f t="shared" si="0"/>
        <v>41</v>
      </c>
      <c r="J11" s="71">
        <f t="shared" si="0"/>
        <v>1.8000000000000003</v>
      </c>
      <c r="K11" s="71">
        <f t="shared" si="0"/>
        <v>96</v>
      </c>
      <c r="L11" s="71">
        <f t="shared" si="0"/>
        <v>0.23</v>
      </c>
      <c r="M11" s="71">
        <f t="shared" si="0"/>
        <v>11.42</v>
      </c>
      <c r="N11" s="71">
        <f t="shared" si="0"/>
        <v>58</v>
      </c>
      <c r="O11" s="70">
        <f t="shared" si="0"/>
        <v>2</v>
      </c>
      <c r="P11" s="71">
        <f t="shared" si="0"/>
        <v>0.30000000000000004</v>
      </c>
      <c r="Q11" s="24" t="s">
        <v>300</v>
      </c>
      <c r="R11" s="24" t="s">
        <v>300</v>
      </c>
      <c r="S11" s="24" t="s">
        <v>300</v>
      </c>
      <c r="T11" s="24" t="s">
        <v>300</v>
      </c>
      <c r="U11" s="24" t="s">
        <v>300</v>
      </c>
    </row>
    <row r="13" spans="2:21">
      <c r="C13" s="88" t="s">
        <v>117</v>
      </c>
    </row>
  </sheetData>
  <mergeCells count="1">
    <mergeCell ref="Q3:U10"/>
  </mergeCells>
  <phoneticPr fontId="1"/>
  <pageMargins left="0.7" right="0.7" top="0.75" bottom="0.75" header="0.3" footer="0.3"/>
  <pageSetup paperSize="9" scale="65" orientation="landscape" r:id="rId1"/>
  <drawing r:id="rId2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18.625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1807</v>
      </c>
    </row>
    <row r="2" spans="2:21" s="478" customFormat="1" ht="27" customHeight="1">
      <c r="B2" s="19" t="s">
        <v>922</v>
      </c>
      <c r="C2" s="72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71">
        <v>1020</v>
      </c>
      <c r="C3" s="87" t="s">
        <v>46</v>
      </c>
      <c r="D3" s="652">
        <v>130</v>
      </c>
      <c r="E3" s="71">
        <v>476</v>
      </c>
      <c r="F3" s="71">
        <v>15.2</v>
      </c>
      <c r="G3" s="71">
        <v>2.2999999999999998</v>
      </c>
      <c r="H3" s="71">
        <v>93.1</v>
      </c>
      <c r="I3" s="71">
        <f>I15*1.3</f>
        <v>0</v>
      </c>
      <c r="J3" s="71">
        <f>J15*1.3</f>
        <v>0</v>
      </c>
      <c r="K3" s="71">
        <f>K15*1.3</f>
        <v>0</v>
      </c>
      <c r="L3" s="71">
        <f>L15*1.3</f>
        <v>0</v>
      </c>
      <c r="M3" s="71">
        <v>7.0000000000000007E-2</v>
      </c>
      <c r="N3" s="71">
        <f>N15*1.3</f>
        <v>0</v>
      </c>
      <c r="O3" s="71">
        <v>3.5</v>
      </c>
      <c r="P3" s="71">
        <f>P15*1.3</f>
        <v>0</v>
      </c>
      <c r="Q3" s="964"/>
      <c r="R3" s="964"/>
      <c r="S3" s="964"/>
      <c r="T3" s="964"/>
      <c r="U3" s="964"/>
    </row>
    <row r="4" spans="2:21">
      <c r="B4" s="71">
        <v>17012</v>
      </c>
      <c r="C4" s="87" t="s">
        <v>0</v>
      </c>
      <c r="D4" s="652">
        <v>1.5</v>
      </c>
      <c r="E4" s="71">
        <f>E17*0.015</f>
        <v>0</v>
      </c>
      <c r="F4" s="71">
        <f>F17*0.015</f>
        <v>0</v>
      </c>
      <c r="G4" s="71">
        <f>G17*0.015</f>
        <v>0</v>
      </c>
      <c r="H4" s="71">
        <f>H17*0.015</f>
        <v>0</v>
      </c>
      <c r="I4" s="71">
        <v>0</v>
      </c>
      <c r="J4" s="71">
        <f t="shared" ref="J4:O4" si="0">J17*0.015</f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v>1.5</v>
      </c>
      <c r="Q4" s="965"/>
      <c r="R4" s="965"/>
      <c r="S4" s="965"/>
      <c r="T4" s="965"/>
      <c r="U4" s="965"/>
    </row>
    <row r="5" spans="2:21">
      <c r="B5" s="71">
        <v>17084</v>
      </c>
      <c r="C5" s="87" t="s">
        <v>34</v>
      </c>
      <c r="D5" s="652">
        <v>2</v>
      </c>
      <c r="E5" s="71">
        <v>3</v>
      </c>
      <c r="F5" s="71">
        <f>F16*0.02</f>
        <v>0</v>
      </c>
      <c r="G5" s="71">
        <v>0</v>
      </c>
      <c r="H5" s="71">
        <v>0.6</v>
      </c>
      <c r="I5" s="71">
        <f>I16*0.02</f>
        <v>0</v>
      </c>
      <c r="J5" s="71">
        <v>0</v>
      </c>
      <c r="K5" s="71">
        <f>K16*0.02</f>
        <v>0</v>
      </c>
      <c r="L5" s="71">
        <f>L16*0.02</f>
        <v>0</v>
      </c>
      <c r="M5" s="71">
        <f>M16*0.02</f>
        <v>0</v>
      </c>
      <c r="N5" s="71">
        <f>N16*0.02</f>
        <v>0</v>
      </c>
      <c r="O5" s="71">
        <f>O16*0.02</f>
        <v>0</v>
      </c>
      <c r="P5" s="71">
        <v>0.3</v>
      </c>
      <c r="Q5" s="965"/>
      <c r="R5" s="965"/>
      <c r="S5" s="965"/>
      <c r="T5" s="965"/>
      <c r="U5" s="965"/>
    </row>
    <row r="6" spans="2:21">
      <c r="B6" s="71">
        <v>17067</v>
      </c>
      <c r="C6" s="87" t="s">
        <v>86</v>
      </c>
      <c r="D6" s="652">
        <v>3</v>
      </c>
      <c r="E6" s="71">
        <v>11</v>
      </c>
      <c r="F6" s="71">
        <v>0.1</v>
      </c>
      <c r="G6" s="71">
        <v>0.1</v>
      </c>
      <c r="H6" s="71">
        <v>2.4</v>
      </c>
      <c r="I6" s="71">
        <v>36</v>
      </c>
      <c r="J6" s="71">
        <v>0.2</v>
      </c>
      <c r="K6" s="71">
        <v>0</v>
      </c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965"/>
      <c r="R6" s="965"/>
      <c r="S6" s="965"/>
      <c r="T6" s="965"/>
      <c r="U6" s="965"/>
    </row>
    <row r="7" spans="2:21">
      <c r="B7" s="71">
        <v>17074</v>
      </c>
      <c r="C7" s="87" t="s">
        <v>121</v>
      </c>
      <c r="D7" s="652">
        <v>2</v>
      </c>
      <c r="E7" s="71">
        <v>11</v>
      </c>
      <c r="F7" s="71">
        <v>0.1</v>
      </c>
      <c r="G7" s="71">
        <v>0.8</v>
      </c>
      <c r="H7" s="71">
        <v>1</v>
      </c>
      <c r="I7" s="71">
        <v>3</v>
      </c>
      <c r="J7" s="71">
        <v>0.1</v>
      </c>
      <c r="K7" s="71">
        <v>0</v>
      </c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965"/>
      <c r="R7" s="965"/>
      <c r="S7" s="965"/>
      <c r="T7" s="965"/>
      <c r="U7" s="965"/>
    </row>
    <row r="8" spans="2:21">
      <c r="B8" s="71">
        <v>14006</v>
      </c>
      <c r="C8" s="87" t="s">
        <v>15</v>
      </c>
      <c r="D8" s="652">
        <v>100</v>
      </c>
      <c r="E8" s="71">
        <v>921</v>
      </c>
      <c r="F8" s="71">
        <v>0</v>
      </c>
      <c r="G8" s="71">
        <v>100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965"/>
      <c r="R8" s="965"/>
      <c r="S8" s="965"/>
      <c r="T8" s="965"/>
      <c r="U8" s="965"/>
    </row>
    <row r="9" spans="2:21">
      <c r="B9" s="77">
        <v>3004</v>
      </c>
      <c r="C9" s="85" t="s">
        <v>83</v>
      </c>
      <c r="D9" s="652">
        <v>150</v>
      </c>
      <c r="E9" s="77">
        <v>573</v>
      </c>
      <c r="F9" s="77">
        <v>0</v>
      </c>
      <c r="G9" s="77">
        <v>0</v>
      </c>
      <c r="H9" s="77">
        <v>148.1</v>
      </c>
      <c r="I9" s="77">
        <v>2</v>
      </c>
      <c r="J9" s="77">
        <v>0</v>
      </c>
      <c r="K9" s="77">
        <v>0</v>
      </c>
      <c r="L9" s="77">
        <v>0</v>
      </c>
      <c r="M9" s="77">
        <v>0</v>
      </c>
      <c r="N9" s="77">
        <v>0</v>
      </c>
      <c r="O9" s="77">
        <v>0</v>
      </c>
      <c r="P9" s="77">
        <v>0</v>
      </c>
      <c r="Q9" s="965"/>
      <c r="R9" s="965"/>
      <c r="S9" s="965"/>
      <c r="T9" s="965"/>
      <c r="U9" s="965"/>
    </row>
    <row r="10" spans="2:21">
      <c r="B10" s="77">
        <v>12004</v>
      </c>
      <c r="C10" s="85" t="s">
        <v>1</v>
      </c>
      <c r="D10" s="652">
        <v>90</v>
      </c>
      <c r="E10" s="77">
        <v>136</v>
      </c>
      <c r="F10" s="77">
        <v>11</v>
      </c>
      <c r="G10" s="77">
        <v>9.3000000000000007</v>
      </c>
      <c r="H10" s="77">
        <v>0.3</v>
      </c>
      <c r="I10" s="77">
        <v>50</v>
      </c>
      <c r="J10" s="77">
        <v>1.6</v>
      </c>
      <c r="K10" s="77">
        <f>K19*0.9</f>
        <v>0</v>
      </c>
      <c r="L10" s="77">
        <v>0.05</v>
      </c>
      <c r="M10" s="77">
        <v>0.39</v>
      </c>
      <c r="N10" s="77">
        <f>N19*0.9</f>
        <v>0</v>
      </c>
      <c r="O10" s="77">
        <f>O19*0.9</f>
        <v>0</v>
      </c>
      <c r="P10" s="77">
        <v>0.4</v>
      </c>
      <c r="Q10" s="965"/>
      <c r="R10" s="965"/>
      <c r="S10" s="965"/>
      <c r="T10" s="965"/>
      <c r="U10" s="965"/>
    </row>
    <row r="11" spans="2:21">
      <c r="B11" s="77">
        <v>7148</v>
      </c>
      <c r="C11" s="85" t="s">
        <v>120</v>
      </c>
      <c r="D11" s="589">
        <v>250</v>
      </c>
      <c r="E11" s="77">
        <v>135</v>
      </c>
      <c r="F11" s="77">
        <v>0.5</v>
      </c>
      <c r="G11" s="77">
        <v>0.3</v>
      </c>
      <c r="H11" s="77">
        <v>36.5</v>
      </c>
      <c r="I11" s="77">
        <v>7.5</v>
      </c>
      <c r="J11" s="77">
        <v>0</v>
      </c>
      <c r="K11" s="664">
        <v>7.5</v>
      </c>
      <c r="L11" s="77">
        <v>0.05</v>
      </c>
      <c r="M11" s="77">
        <v>0.03</v>
      </c>
      <c r="N11" s="77">
        <v>10</v>
      </c>
      <c r="O11" s="77">
        <v>3.8</v>
      </c>
      <c r="P11" s="77">
        <v>0</v>
      </c>
      <c r="Q11" s="965"/>
      <c r="R11" s="965"/>
      <c r="S11" s="965"/>
      <c r="T11" s="965"/>
      <c r="U11" s="965"/>
    </row>
    <row r="12" spans="2:21">
      <c r="B12" s="201">
        <v>5014</v>
      </c>
      <c r="C12" s="84" t="s">
        <v>91</v>
      </c>
      <c r="D12" s="689">
        <v>40</v>
      </c>
      <c r="E12" s="201">
        <v>270</v>
      </c>
      <c r="F12" s="201">
        <v>58.4</v>
      </c>
      <c r="G12" s="201">
        <v>275.2</v>
      </c>
      <c r="H12" s="201">
        <v>46.8</v>
      </c>
      <c r="I12" s="201">
        <v>34</v>
      </c>
      <c r="J12" s="201">
        <v>10.4</v>
      </c>
      <c r="K12" s="557">
        <v>1.6</v>
      </c>
      <c r="L12" s="730">
        <v>0.1</v>
      </c>
      <c r="M12" s="201">
        <v>0.06</v>
      </c>
      <c r="N12" s="201">
        <v>0</v>
      </c>
      <c r="O12" s="201">
        <v>3</v>
      </c>
      <c r="P12" s="201">
        <v>0</v>
      </c>
      <c r="Q12" s="966"/>
      <c r="R12" s="966"/>
      <c r="S12" s="966"/>
      <c r="T12" s="966"/>
      <c r="U12" s="966"/>
    </row>
    <row r="13" spans="2:21">
      <c r="B13" s="71"/>
      <c r="C13" s="87" t="s">
        <v>1789</v>
      </c>
      <c r="D13" s="71">
        <f t="shared" ref="D13:J13" si="1">D3+D4+D5+D6+D7+D8+D9+D10+D11+D12</f>
        <v>768.5</v>
      </c>
      <c r="E13" s="71">
        <f t="shared" si="1"/>
        <v>2536</v>
      </c>
      <c r="F13" s="71">
        <f t="shared" si="1"/>
        <v>85.3</v>
      </c>
      <c r="G13" s="70">
        <f t="shared" si="1"/>
        <v>388</v>
      </c>
      <c r="H13" s="71">
        <f t="shared" si="1"/>
        <v>328.8</v>
      </c>
      <c r="I13" s="558">
        <f t="shared" si="1"/>
        <v>132.5</v>
      </c>
      <c r="J13" s="71">
        <f t="shared" si="1"/>
        <v>12.3</v>
      </c>
      <c r="K13" s="71">
        <v>10</v>
      </c>
      <c r="L13" s="559">
        <f>L3+L4+L5+L6+L7+L8+L9+L10+L11+L12</f>
        <v>0.2</v>
      </c>
      <c r="M13" s="71">
        <f>M3+M4+M5+M6+M7+M8+M9+M10+M11+M12</f>
        <v>0.55000000000000004</v>
      </c>
      <c r="N13" s="71">
        <f>N3+N4+N5+N6+N7+N8+N9+N10+N11+N12</f>
        <v>10</v>
      </c>
      <c r="O13" s="71">
        <f>O3+O4+O5+O6+O7+O8+O9+O10+O11+O12</f>
        <v>10.3</v>
      </c>
      <c r="P13" s="71">
        <f>P3+P4+P5+P6+P7+P8+P9+P10+P11+P12</f>
        <v>2.2000000000000002</v>
      </c>
      <c r="Q13" s="24" t="s">
        <v>300</v>
      </c>
      <c r="R13" s="24" t="s">
        <v>300</v>
      </c>
      <c r="S13" s="24" t="s">
        <v>300</v>
      </c>
      <c r="T13" s="24" t="s">
        <v>300</v>
      </c>
      <c r="U13" s="24" t="s">
        <v>300</v>
      </c>
    </row>
  </sheetData>
  <mergeCells count="1">
    <mergeCell ref="Q3:U12"/>
  </mergeCells>
  <phoneticPr fontId="1"/>
  <pageMargins left="0.7" right="0.7" top="0.75" bottom="0.75" header="0.3" footer="0.3"/>
  <pageSetup paperSize="9" scale="65" orientation="landscape" r:id="rId1"/>
  <drawing r:id="rId2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19.25" style="42" customWidth="1"/>
    <col min="4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1808</v>
      </c>
    </row>
    <row r="2" spans="2:21" s="478" customFormat="1" ht="27" customHeight="1">
      <c r="B2" s="19" t="s">
        <v>922</v>
      </c>
      <c r="C2" s="19" t="s">
        <v>923</v>
      </c>
      <c r="D2" s="20" t="s">
        <v>1311</v>
      </c>
      <c r="E2" s="20" t="s">
        <v>924</v>
      </c>
      <c r="F2" s="20" t="s">
        <v>1310</v>
      </c>
      <c r="G2" s="20" t="s">
        <v>1309</v>
      </c>
      <c r="H2" s="20" t="s">
        <v>1308</v>
      </c>
      <c r="I2" s="20" t="s">
        <v>925</v>
      </c>
      <c r="J2" s="20" t="s">
        <v>926</v>
      </c>
      <c r="K2" s="20" t="s">
        <v>927</v>
      </c>
      <c r="L2" s="20" t="s">
        <v>1307</v>
      </c>
      <c r="M2" s="20" t="s">
        <v>1306</v>
      </c>
      <c r="N2" s="20" t="s">
        <v>928</v>
      </c>
      <c r="O2" s="20" t="s">
        <v>1305</v>
      </c>
      <c r="P2" s="20" t="s">
        <v>1304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630">
        <v>14018</v>
      </c>
      <c r="C3" s="82" t="s">
        <v>45</v>
      </c>
      <c r="D3" s="71">
        <v>80</v>
      </c>
      <c r="E3" s="71">
        <v>610</v>
      </c>
      <c r="F3" s="71">
        <f>F15*0.8</f>
        <v>0</v>
      </c>
      <c r="G3" s="71">
        <f>G15*0.8</f>
        <v>0</v>
      </c>
      <c r="H3" s="71">
        <v>0.2</v>
      </c>
      <c r="I3" s="71">
        <v>11</v>
      </c>
      <c r="J3" s="71">
        <v>0.3</v>
      </c>
      <c r="K3" s="71">
        <f>K15*0.8</f>
        <v>0</v>
      </c>
      <c r="L3" s="71">
        <f>L15*0.8</f>
        <v>0</v>
      </c>
      <c r="M3" s="71">
        <v>0.02</v>
      </c>
      <c r="N3" s="71">
        <f>N15*0.8</f>
        <v>0</v>
      </c>
      <c r="O3" s="71">
        <f>O15*0.8</f>
        <v>0</v>
      </c>
      <c r="P3" s="71">
        <f>P15*0.8</f>
        <v>0</v>
      </c>
      <c r="Q3" s="964"/>
      <c r="R3" s="964"/>
      <c r="S3" s="964"/>
      <c r="T3" s="964"/>
      <c r="U3" s="964"/>
    </row>
    <row r="4" spans="2:21">
      <c r="B4" s="630">
        <v>3005</v>
      </c>
      <c r="C4" s="80" t="s">
        <v>85</v>
      </c>
      <c r="D4" s="71">
        <v>45</v>
      </c>
      <c r="E4" s="71">
        <v>174</v>
      </c>
      <c r="F4" s="71">
        <v>0</v>
      </c>
      <c r="G4" s="71">
        <v>0</v>
      </c>
      <c r="H4" s="71">
        <v>45</v>
      </c>
      <c r="I4" s="71">
        <v>0</v>
      </c>
      <c r="J4" s="71">
        <v>0</v>
      </c>
      <c r="K4" s="71">
        <v>0</v>
      </c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965"/>
      <c r="R4" s="965"/>
      <c r="S4" s="965"/>
      <c r="T4" s="965"/>
      <c r="U4" s="965"/>
    </row>
    <row r="5" spans="2:21">
      <c r="B5" s="630">
        <v>12004</v>
      </c>
      <c r="C5" s="80" t="s">
        <v>1</v>
      </c>
      <c r="D5" s="71">
        <v>90</v>
      </c>
      <c r="E5" s="71">
        <v>136</v>
      </c>
      <c r="F5" s="71">
        <v>11</v>
      </c>
      <c r="G5" s="71">
        <v>9.3000000000000007</v>
      </c>
      <c r="H5" s="71">
        <v>0.3</v>
      </c>
      <c r="I5" s="71">
        <v>50</v>
      </c>
      <c r="J5" s="71">
        <v>1.6</v>
      </c>
      <c r="K5" s="71">
        <f>K14*0.9</f>
        <v>0</v>
      </c>
      <c r="L5" s="71">
        <v>0.05</v>
      </c>
      <c r="M5" s="71">
        <v>0.39</v>
      </c>
      <c r="N5" s="71">
        <f>N14*0.9</f>
        <v>0</v>
      </c>
      <c r="O5" s="71">
        <f>O14*0.9</f>
        <v>0</v>
      </c>
      <c r="P5" s="71">
        <v>0.4</v>
      </c>
      <c r="Q5" s="965"/>
      <c r="R5" s="965"/>
      <c r="S5" s="965"/>
      <c r="T5" s="965"/>
      <c r="U5" s="965"/>
    </row>
    <row r="6" spans="2:21">
      <c r="B6" s="630">
        <v>1015</v>
      </c>
      <c r="C6" s="80" t="s">
        <v>17</v>
      </c>
      <c r="D6" s="71">
        <v>195</v>
      </c>
      <c r="E6" s="71">
        <v>718</v>
      </c>
      <c r="F6" s="71">
        <v>16</v>
      </c>
      <c r="G6" s="71">
        <v>3.3</v>
      </c>
      <c r="H6" s="71">
        <v>148</v>
      </c>
      <c r="I6" s="71">
        <v>45</v>
      </c>
      <c r="J6" s="71">
        <v>1.2</v>
      </c>
      <c r="K6" s="71">
        <f>K13*1.95</f>
        <v>0</v>
      </c>
      <c r="L6" s="71">
        <v>0.25</v>
      </c>
      <c r="M6" s="71">
        <v>0.08</v>
      </c>
      <c r="N6" s="71">
        <f>N13*1.95</f>
        <v>0</v>
      </c>
      <c r="O6" s="71">
        <v>4.9000000000000004</v>
      </c>
      <c r="P6" s="71">
        <f>P13*1.95</f>
        <v>0</v>
      </c>
      <c r="Q6" s="965"/>
      <c r="R6" s="965"/>
      <c r="S6" s="965"/>
      <c r="T6" s="965"/>
      <c r="U6" s="965"/>
    </row>
    <row r="7" spans="2:21">
      <c r="B7" s="630">
        <v>17084</v>
      </c>
      <c r="C7" s="80" t="s">
        <v>34</v>
      </c>
      <c r="D7" s="71">
        <v>5.5</v>
      </c>
      <c r="E7" s="71">
        <v>7</v>
      </c>
      <c r="F7" s="71">
        <f>F16*0.055</f>
        <v>0</v>
      </c>
      <c r="G7" s="71">
        <v>0.1</v>
      </c>
      <c r="H7" s="71">
        <v>1.6</v>
      </c>
      <c r="I7" s="71">
        <f>I16*0.055</f>
        <v>0</v>
      </c>
      <c r="J7" s="71">
        <v>0</v>
      </c>
      <c r="K7" s="71">
        <f>K16*0.055</f>
        <v>0</v>
      </c>
      <c r="L7" s="71">
        <f>L16*0.055</f>
        <v>0</v>
      </c>
      <c r="M7" s="71">
        <f>M16*0.055</f>
        <v>0</v>
      </c>
      <c r="N7" s="71">
        <f>N16*0.055</f>
        <v>0</v>
      </c>
      <c r="O7" s="71">
        <f>O16*0.055</f>
        <v>0</v>
      </c>
      <c r="P7" s="71">
        <v>0</v>
      </c>
      <c r="Q7" s="965"/>
      <c r="R7" s="965"/>
      <c r="S7" s="965"/>
      <c r="T7" s="965"/>
      <c r="U7" s="965"/>
    </row>
    <row r="8" spans="2:21">
      <c r="B8" s="630">
        <v>13003</v>
      </c>
      <c r="C8" s="80" t="s">
        <v>42</v>
      </c>
      <c r="D8" s="71">
        <v>120</v>
      </c>
      <c r="E8" s="71">
        <v>80</v>
      </c>
      <c r="F8" s="71">
        <v>4</v>
      </c>
      <c r="G8" s="71">
        <v>4.5999999999999996</v>
      </c>
      <c r="H8" s="71">
        <v>5.8</v>
      </c>
      <c r="I8" s="71">
        <f>I17*1.2</f>
        <v>0</v>
      </c>
      <c r="J8" s="71">
        <f>J17*1.2</f>
        <v>0</v>
      </c>
      <c r="K8" s="71">
        <v>47</v>
      </c>
      <c r="L8" s="71">
        <v>0.05</v>
      </c>
      <c r="M8" s="71">
        <f>M17*1.2</f>
        <v>0</v>
      </c>
      <c r="N8" s="71">
        <v>1</v>
      </c>
      <c r="O8" s="71">
        <f>O17*1.2</f>
        <v>0</v>
      </c>
      <c r="P8" s="71">
        <v>0.1</v>
      </c>
      <c r="Q8" s="965"/>
      <c r="R8" s="965"/>
      <c r="S8" s="965"/>
      <c r="T8" s="965"/>
      <c r="U8" s="965"/>
    </row>
    <row r="9" spans="2:21">
      <c r="B9" s="630">
        <v>17012</v>
      </c>
      <c r="C9" s="80" t="s">
        <v>0</v>
      </c>
      <c r="D9" s="71">
        <v>3.5</v>
      </c>
      <c r="E9" s="71">
        <f>E18*0.035</f>
        <v>0</v>
      </c>
      <c r="F9" s="71">
        <f>F18*0.035</f>
        <v>0</v>
      </c>
      <c r="G9" s="71">
        <f>G18*0.035</f>
        <v>0</v>
      </c>
      <c r="H9" s="71">
        <f>H18*0.035</f>
        <v>0</v>
      </c>
      <c r="I9" s="71">
        <v>1</v>
      </c>
      <c r="J9" s="71">
        <f t="shared" ref="J9:O9" si="0">J18*0.035</f>
        <v>0</v>
      </c>
      <c r="K9" s="71">
        <f t="shared" si="0"/>
        <v>0</v>
      </c>
      <c r="L9" s="71">
        <f t="shared" si="0"/>
        <v>0</v>
      </c>
      <c r="M9" s="71">
        <f t="shared" si="0"/>
        <v>0</v>
      </c>
      <c r="N9" s="71">
        <f t="shared" si="0"/>
        <v>0</v>
      </c>
      <c r="O9" s="71">
        <f t="shared" si="0"/>
        <v>0</v>
      </c>
      <c r="P9" s="71">
        <v>3.5</v>
      </c>
      <c r="Q9" s="965"/>
      <c r="R9" s="965"/>
      <c r="S9" s="965"/>
      <c r="T9" s="965"/>
      <c r="U9" s="965"/>
    </row>
    <row r="10" spans="2:21">
      <c r="B10" s="556">
        <v>17063</v>
      </c>
      <c r="C10" s="726" t="s">
        <v>2428</v>
      </c>
      <c r="D10" s="201">
        <v>1.2</v>
      </c>
      <c r="E10" s="201">
        <v>4</v>
      </c>
      <c r="F10" s="201">
        <v>0.1</v>
      </c>
      <c r="G10" s="201">
        <v>0.1</v>
      </c>
      <c r="H10" s="201">
        <v>0.8</v>
      </c>
      <c r="I10" s="201">
        <v>5</v>
      </c>
      <c r="J10" s="201">
        <v>0.2</v>
      </c>
      <c r="K10" s="201">
        <v>0</v>
      </c>
      <c r="L10" s="201">
        <v>0</v>
      </c>
      <c r="M10" s="201">
        <v>0</v>
      </c>
      <c r="N10" s="201">
        <f>N19*0.012</f>
        <v>0</v>
      </c>
      <c r="O10" s="201">
        <f>O19*0.012</f>
        <v>0</v>
      </c>
      <c r="P10" s="201">
        <v>0</v>
      </c>
      <c r="Q10" s="966"/>
      <c r="R10" s="966"/>
      <c r="S10" s="966"/>
      <c r="T10" s="966"/>
      <c r="U10" s="966"/>
    </row>
    <row r="11" spans="2:21">
      <c r="B11" s="71"/>
      <c r="C11" s="80" t="s">
        <v>1789</v>
      </c>
      <c r="D11" s="71">
        <f t="shared" ref="D11:P11" si="1">D3+D4+D5+D6+D7+D8+D9+D10</f>
        <v>540.20000000000005</v>
      </c>
      <c r="E11" s="71">
        <f t="shared" si="1"/>
        <v>1729</v>
      </c>
      <c r="F11" s="71">
        <f t="shared" si="1"/>
        <v>31.1</v>
      </c>
      <c r="G11" s="71">
        <f t="shared" si="1"/>
        <v>17.400000000000002</v>
      </c>
      <c r="H11" s="71">
        <f t="shared" si="1"/>
        <v>201.70000000000002</v>
      </c>
      <c r="I11" s="71">
        <f t="shared" si="1"/>
        <v>112</v>
      </c>
      <c r="J11" s="71">
        <f t="shared" si="1"/>
        <v>3.3000000000000003</v>
      </c>
      <c r="K11" s="71">
        <f t="shared" si="1"/>
        <v>47</v>
      </c>
      <c r="L11" s="71">
        <f t="shared" si="1"/>
        <v>0.35</v>
      </c>
      <c r="M11" s="71">
        <f t="shared" si="1"/>
        <v>0.49000000000000005</v>
      </c>
      <c r="N11" s="71">
        <f t="shared" si="1"/>
        <v>1</v>
      </c>
      <c r="O11" s="71">
        <f t="shared" si="1"/>
        <v>4.9000000000000004</v>
      </c>
      <c r="P11" s="70">
        <f t="shared" si="1"/>
        <v>4</v>
      </c>
      <c r="Q11" s="24" t="s">
        <v>300</v>
      </c>
      <c r="R11" s="24" t="s">
        <v>300</v>
      </c>
      <c r="S11" s="24" t="s">
        <v>300</v>
      </c>
      <c r="T11" s="24" t="s">
        <v>300</v>
      </c>
      <c r="U11" s="24" t="s">
        <v>300</v>
      </c>
    </row>
    <row r="12" spans="2:21">
      <c r="C12" s="595"/>
      <c r="D12" s="511"/>
      <c r="E12" s="511"/>
    </row>
  </sheetData>
  <mergeCells count="1">
    <mergeCell ref="Q3:U10"/>
  </mergeCells>
  <phoneticPr fontId="1"/>
  <pageMargins left="0.7" right="0.7" top="0.75" bottom="0.75" header="0.3" footer="0.3"/>
  <pageSetup paperSize="9" scale="61" orientation="landscape" r:id="rId1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.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1809</v>
      </c>
    </row>
    <row r="2" spans="2:21" ht="27" customHeight="1">
      <c r="B2" s="19" t="s">
        <v>922</v>
      </c>
      <c r="C2" s="19" t="s">
        <v>923</v>
      </c>
      <c r="D2" s="20" t="s">
        <v>1322</v>
      </c>
      <c r="E2" s="20" t="s">
        <v>924</v>
      </c>
      <c r="F2" s="20" t="s">
        <v>1321</v>
      </c>
      <c r="G2" s="20" t="s">
        <v>1320</v>
      </c>
      <c r="H2" s="20" t="s">
        <v>1319</v>
      </c>
      <c r="I2" s="20" t="s">
        <v>925</v>
      </c>
      <c r="J2" s="20" t="s">
        <v>926</v>
      </c>
      <c r="K2" s="20" t="s">
        <v>927</v>
      </c>
      <c r="L2" s="20" t="s">
        <v>1318</v>
      </c>
      <c r="M2" s="20" t="s">
        <v>1317</v>
      </c>
      <c r="N2" s="20" t="s">
        <v>928</v>
      </c>
      <c r="O2" s="20" t="s">
        <v>1316</v>
      </c>
      <c r="P2" s="20" t="s">
        <v>1315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14018</v>
      </c>
      <c r="C3" s="29" t="s">
        <v>1314</v>
      </c>
      <c r="D3" s="22">
        <v>100</v>
      </c>
      <c r="E3" s="487">
        <v>763</v>
      </c>
      <c r="F3" s="488">
        <v>0.5</v>
      </c>
      <c r="G3" s="488">
        <v>83</v>
      </c>
      <c r="H3" s="488">
        <v>0.2</v>
      </c>
      <c r="I3" s="487">
        <v>14</v>
      </c>
      <c r="J3" s="489">
        <v>0.4</v>
      </c>
      <c r="K3" s="490">
        <v>790</v>
      </c>
      <c r="L3" s="491">
        <v>0</v>
      </c>
      <c r="M3" s="492">
        <v>0.03</v>
      </c>
      <c r="N3" s="490">
        <v>0</v>
      </c>
      <c r="O3" s="493">
        <v>0</v>
      </c>
      <c r="P3" s="493">
        <v>0</v>
      </c>
      <c r="Q3" s="936"/>
      <c r="R3" s="936"/>
      <c r="S3" s="936"/>
      <c r="T3" s="936"/>
      <c r="U3" s="936"/>
    </row>
    <row r="4" spans="2:21">
      <c r="B4" s="10">
        <v>3003</v>
      </c>
      <c r="C4" s="29" t="s">
        <v>4</v>
      </c>
      <c r="D4" s="22">
        <v>80</v>
      </c>
      <c r="E4" s="487">
        <v>307.2</v>
      </c>
      <c r="F4" s="488">
        <v>0</v>
      </c>
      <c r="G4" s="488">
        <v>0</v>
      </c>
      <c r="H4" s="488">
        <v>79.36</v>
      </c>
      <c r="I4" s="487">
        <v>0.8</v>
      </c>
      <c r="J4" s="489">
        <v>0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0</v>
      </c>
      <c r="Q4" s="936"/>
      <c r="R4" s="936"/>
      <c r="S4" s="936"/>
      <c r="T4" s="936"/>
      <c r="U4" s="936"/>
    </row>
    <row r="5" spans="2:21">
      <c r="B5" s="10">
        <v>12004</v>
      </c>
      <c r="C5" s="29" t="s">
        <v>1</v>
      </c>
      <c r="D5" s="22">
        <v>100</v>
      </c>
      <c r="E5" s="487">
        <v>151</v>
      </c>
      <c r="F5" s="488">
        <v>12.3</v>
      </c>
      <c r="G5" s="488">
        <v>10.3</v>
      </c>
      <c r="H5" s="488">
        <v>0.3</v>
      </c>
      <c r="I5" s="487">
        <v>51</v>
      </c>
      <c r="J5" s="489">
        <v>1.8</v>
      </c>
      <c r="K5" s="490">
        <v>150</v>
      </c>
      <c r="L5" s="491">
        <v>0.06</v>
      </c>
      <c r="M5" s="492">
        <v>0.43</v>
      </c>
      <c r="N5" s="490">
        <v>0</v>
      </c>
      <c r="O5" s="493">
        <v>0</v>
      </c>
      <c r="P5" s="493">
        <v>0.4</v>
      </c>
      <c r="Q5" s="936"/>
      <c r="R5" s="936"/>
      <c r="S5" s="936"/>
      <c r="T5" s="936"/>
      <c r="U5" s="936"/>
    </row>
    <row r="6" spans="2:21">
      <c r="B6" s="10">
        <v>7117</v>
      </c>
      <c r="C6" s="29" t="s">
        <v>30</v>
      </c>
      <c r="D6" s="22">
        <v>50</v>
      </c>
      <c r="E6" s="487">
        <v>150.5</v>
      </c>
      <c r="F6" s="488">
        <v>1.35</v>
      </c>
      <c r="G6" s="488">
        <v>0.1</v>
      </c>
      <c r="H6" s="488">
        <v>40.35</v>
      </c>
      <c r="I6" s="487">
        <v>32.5</v>
      </c>
      <c r="J6" s="489">
        <v>1.1499999999999999</v>
      </c>
      <c r="K6" s="490">
        <v>0.5</v>
      </c>
      <c r="L6" s="491">
        <v>0.06</v>
      </c>
      <c r="M6" s="492">
        <v>1.4999999999999999E-2</v>
      </c>
      <c r="N6" s="490">
        <v>0</v>
      </c>
      <c r="O6" s="493">
        <v>2.0499999999999998</v>
      </c>
      <c r="P6" s="493">
        <v>0</v>
      </c>
      <c r="Q6" s="936"/>
      <c r="R6" s="936"/>
      <c r="S6" s="936"/>
      <c r="T6" s="936"/>
      <c r="U6" s="936"/>
    </row>
    <row r="7" spans="2:21">
      <c r="B7" s="10">
        <v>5014</v>
      </c>
      <c r="C7" s="29" t="s">
        <v>1313</v>
      </c>
      <c r="D7" s="22">
        <v>50</v>
      </c>
      <c r="E7" s="487">
        <v>337</v>
      </c>
      <c r="F7" s="488">
        <v>7.3</v>
      </c>
      <c r="G7" s="488">
        <v>34.4</v>
      </c>
      <c r="H7" s="488">
        <v>5.85</v>
      </c>
      <c r="I7" s="487">
        <v>42.5</v>
      </c>
      <c r="J7" s="489">
        <v>1.3</v>
      </c>
      <c r="K7" s="490">
        <v>1</v>
      </c>
      <c r="L7" s="491">
        <v>0.13</v>
      </c>
      <c r="M7" s="492">
        <v>7.4999999999999997E-2</v>
      </c>
      <c r="N7" s="490">
        <v>0</v>
      </c>
      <c r="O7" s="493">
        <v>3.75</v>
      </c>
      <c r="P7" s="493">
        <v>0</v>
      </c>
      <c r="Q7" s="936"/>
      <c r="R7" s="936"/>
      <c r="S7" s="936"/>
      <c r="T7" s="936"/>
      <c r="U7" s="936"/>
    </row>
    <row r="8" spans="2:21">
      <c r="B8" s="10">
        <v>1015</v>
      </c>
      <c r="C8" s="29" t="s">
        <v>17</v>
      </c>
      <c r="D8" s="22">
        <v>120</v>
      </c>
      <c r="E8" s="487">
        <v>441.6</v>
      </c>
      <c r="F8" s="488">
        <v>9.6</v>
      </c>
      <c r="G8" s="488">
        <v>2.04</v>
      </c>
      <c r="H8" s="488">
        <v>91.08</v>
      </c>
      <c r="I8" s="487">
        <v>27.6</v>
      </c>
      <c r="J8" s="489">
        <v>0.72</v>
      </c>
      <c r="K8" s="490">
        <v>0</v>
      </c>
      <c r="L8" s="491">
        <v>0.15600000000000003</v>
      </c>
      <c r="M8" s="492">
        <v>4.8000000000000001E-2</v>
      </c>
      <c r="N8" s="490">
        <v>0</v>
      </c>
      <c r="O8" s="493">
        <v>3</v>
      </c>
      <c r="P8" s="493">
        <v>0</v>
      </c>
      <c r="Q8" s="936"/>
      <c r="R8" s="936"/>
      <c r="S8" s="936"/>
      <c r="T8" s="936"/>
      <c r="U8" s="936"/>
    </row>
    <row r="9" spans="2:21">
      <c r="B9" s="10">
        <v>16048</v>
      </c>
      <c r="C9" s="29" t="s">
        <v>310</v>
      </c>
      <c r="D9" s="22">
        <v>30</v>
      </c>
      <c r="E9" s="487">
        <v>81.3</v>
      </c>
      <c r="F9" s="488">
        <v>5.55</v>
      </c>
      <c r="G9" s="488">
        <v>6.48</v>
      </c>
      <c r="H9" s="488">
        <v>12.72</v>
      </c>
      <c r="I9" s="487">
        <v>42</v>
      </c>
      <c r="J9" s="489">
        <v>4.2</v>
      </c>
      <c r="K9" s="490">
        <v>0.9</v>
      </c>
      <c r="L9" s="491">
        <v>4.8000000000000001E-2</v>
      </c>
      <c r="M9" s="492">
        <v>6.6000000000000003E-2</v>
      </c>
      <c r="N9" s="490">
        <v>0</v>
      </c>
      <c r="O9" s="493">
        <v>7.17</v>
      </c>
      <c r="P9" s="493">
        <v>0</v>
      </c>
      <c r="Q9" s="936"/>
      <c r="R9" s="936"/>
      <c r="S9" s="936"/>
      <c r="T9" s="936"/>
      <c r="U9" s="936"/>
    </row>
    <row r="10" spans="2:21">
      <c r="B10" s="40">
        <v>17084</v>
      </c>
      <c r="C10" s="242" t="s">
        <v>34</v>
      </c>
      <c r="D10" s="171">
        <v>3</v>
      </c>
      <c r="E10" s="638">
        <v>3.81</v>
      </c>
      <c r="F10" s="387">
        <v>0</v>
      </c>
      <c r="G10" s="387">
        <v>3.5999999999999997E-2</v>
      </c>
      <c r="H10" s="387">
        <v>0.87</v>
      </c>
      <c r="I10" s="638">
        <v>72</v>
      </c>
      <c r="J10" s="387">
        <v>3.0000000000000005E-3</v>
      </c>
      <c r="K10" s="388">
        <v>0</v>
      </c>
      <c r="L10" s="389">
        <v>0</v>
      </c>
      <c r="M10" s="390">
        <v>0</v>
      </c>
      <c r="N10" s="388">
        <v>0</v>
      </c>
      <c r="O10" s="391">
        <v>0</v>
      </c>
      <c r="P10" s="391">
        <v>0.51900000000000002</v>
      </c>
      <c r="Q10" s="937"/>
      <c r="R10" s="937"/>
      <c r="S10" s="937"/>
      <c r="T10" s="937"/>
      <c r="U10" s="937"/>
    </row>
    <row r="11" spans="2:21">
      <c r="C11" s="29" t="s">
        <v>1312</v>
      </c>
      <c r="D11" s="22">
        <v>533</v>
      </c>
      <c r="E11" s="487">
        <v>2235.4100000000003</v>
      </c>
      <c r="F11" s="488">
        <v>36.599999999999994</v>
      </c>
      <c r="G11" s="488">
        <v>136.35599999999997</v>
      </c>
      <c r="H11" s="488">
        <v>230.73</v>
      </c>
      <c r="I11" s="487">
        <v>282.39999999999998</v>
      </c>
      <c r="J11" s="489">
        <v>9.5730000000000004</v>
      </c>
      <c r="K11" s="490">
        <v>942.4</v>
      </c>
      <c r="L11" s="491">
        <v>0.45400000000000001</v>
      </c>
      <c r="M11" s="492">
        <v>0.66399999999999992</v>
      </c>
      <c r="N11" s="490">
        <v>0</v>
      </c>
      <c r="O11" s="493">
        <v>15.97</v>
      </c>
      <c r="P11" s="493">
        <v>0.91900000000000004</v>
      </c>
      <c r="Q11" s="24" t="s">
        <v>300</v>
      </c>
      <c r="R11" s="24" t="s">
        <v>300</v>
      </c>
      <c r="S11" s="24" t="s">
        <v>300</v>
      </c>
      <c r="T11" s="24" t="s">
        <v>300</v>
      </c>
      <c r="U11" s="24" t="s">
        <v>300</v>
      </c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10"/>
  </mergeCells>
  <phoneticPr fontId="1"/>
  <pageMargins left="0.7" right="0.7" top="0.75" bottom="0.75" header="0.3" footer="0.3"/>
  <pageSetup paperSize="9" scale="78" orientation="landscape" r:id="rId1"/>
  <drawing r:id="rId2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.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1810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1015</v>
      </c>
      <c r="C3" s="29" t="s">
        <v>17</v>
      </c>
      <c r="D3" s="10">
        <v>80</v>
      </c>
      <c r="E3" s="461">
        <v>294.39999999999998</v>
      </c>
      <c r="F3" s="462">
        <v>6.4</v>
      </c>
      <c r="G3" s="462">
        <v>1.36</v>
      </c>
      <c r="H3" s="462">
        <v>60.72</v>
      </c>
      <c r="I3" s="461">
        <v>18.399999999999999</v>
      </c>
      <c r="J3" s="471">
        <v>0.48</v>
      </c>
      <c r="K3" s="472">
        <v>0</v>
      </c>
      <c r="L3" s="473">
        <v>0.10400000000000001</v>
      </c>
      <c r="M3" s="474">
        <v>3.2000000000000001E-2</v>
      </c>
      <c r="N3" s="472">
        <v>0</v>
      </c>
      <c r="O3" s="475">
        <v>2</v>
      </c>
      <c r="P3" s="475">
        <v>0</v>
      </c>
      <c r="Q3" s="936"/>
      <c r="R3" s="936"/>
      <c r="S3" s="936"/>
      <c r="T3" s="936"/>
      <c r="U3" s="936"/>
    </row>
    <row r="4" spans="2:21">
      <c r="B4" s="10">
        <v>2035</v>
      </c>
      <c r="C4" s="29" t="s">
        <v>118</v>
      </c>
      <c r="D4" s="10">
        <v>10</v>
      </c>
      <c r="E4" s="461">
        <v>35.4</v>
      </c>
      <c r="F4" s="462">
        <v>0.01</v>
      </c>
      <c r="G4" s="462">
        <v>7.0000000000000007E-2</v>
      </c>
      <c r="H4" s="462">
        <v>8.6300000000000008</v>
      </c>
      <c r="I4" s="461">
        <v>0.3</v>
      </c>
      <c r="J4" s="471">
        <v>0.03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10">
        <v>17084</v>
      </c>
      <c r="C5" s="29" t="s">
        <v>34</v>
      </c>
      <c r="D5" s="10">
        <v>4</v>
      </c>
      <c r="E5" s="461">
        <v>5.08</v>
      </c>
      <c r="F5" s="462">
        <v>0</v>
      </c>
      <c r="G5" s="462">
        <v>4.8000000000000001E-2</v>
      </c>
      <c r="H5" s="462">
        <v>1.1599999999999999</v>
      </c>
      <c r="I5" s="461">
        <v>96</v>
      </c>
      <c r="J5" s="471">
        <v>4.0000000000000001E-3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0.69200000000000006</v>
      </c>
      <c r="Q5" s="936"/>
      <c r="R5" s="936"/>
      <c r="S5" s="936"/>
      <c r="T5" s="936"/>
      <c r="U5" s="936"/>
    </row>
    <row r="6" spans="2:21">
      <c r="B6" s="10">
        <v>5001</v>
      </c>
      <c r="C6" s="29" t="s">
        <v>33</v>
      </c>
      <c r="D6" s="10">
        <v>25</v>
      </c>
      <c r="E6" s="461">
        <v>149.5</v>
      </c>
      <c r="F6" s="462">
        <v>4.6500000000000004</v>
      </c>
      <c r="G6" s="462">
        <v>13.55</v>
      </c>
      <c r="H6" s="462">
        <v>4.9249999999999998</v>
      </c>
      <c r="I6" s="461">
        <v>57.5</v>
      </c>
      <c r="J6" s="471">
        <v>1.175</v>
      </c>
      <c r="K6" s="472">
        <v>0.25</v>
      </c>
      <c r="L6" s="473">
        <v>0.06</v>
      </c>
      <c r="M6" s="474">
        <v>0.23</v>
      </c>
      <c r="N6" s="472">
        <v>0</v>
      </c>
      <c r="O6" s="475">
        <v>2.6</v>
      </c>
      <c r="P6" s="475">
        <v>0</v>
      </c>
      <c r="Q6" s="936"/>
      <c r="R6" s="936"/>
      <c r="S6" s="936"/>
      <c r="T6" s="936"/>
      <c r="U6" s="936"/>
    </row>
    <row r="7" spans="2:21">
      <c r="B7" s="10">
        <v>14018</v>
      </c>
      <c r="C7" s="29" t="s">
        <v>45</v>
      </c>
      <c r="D7" s="10">
        <v>85</v>
      </c>
      <c r="E7" s="461">
        <v>648.54999999999995</v>
      </c>
      <c r="F7" s="462">
        <v>0.42499999999999999</v>
      </c>
      <c r="G7" s="462">
        <v>70.55</v>
      </c>
      <c r="H7" s="462">
        <v>0.17</v>
      </c>
      <c r="I7" s="461">
        <v>11.9</v>
      </c>
      <c r="J7" s="471">
        <v>0.34</v>
      </c>
      <c r="K7" s="472">
        <v>671.5</v>
      </c>
      <c r="L7" s="473">
        <v>0</v>
      </c>
      <c r="M7" s="474">
        <v>2.5499999999999998E-2</v>
      </c>
      <c r="N7" s="472">
        <v>0</v>
      </c>
      <c r="O7" s="475">
        <v>0</v>
      </c>
      <c r="P7" s="475">
        <v>0</v>
      </c>
      <c r="Q7" s="936"/>
      <c r="R7" s="936"/>
      <c r="S7" s="936"/>
      <c r="T7" s="936"/>
      <c r="U7" s="936"/>
    </row>
    <row r="8" spans="2:21">
      <c r="B8" s="10">
        <v>3005</v>
      </c>
      <c r="C8" s="29" t="s">
        <v>85</v>
      </c>
      <c r="D8" s="10">
        <v>70</v>
      </c>
      <c r="E8" s="461">
        <v>270.89999999999998</v>
      </c>
      <c r="F8" s="462">
        <v>0</v>
      </c>
      <c r="G8" s="462">
        <v>0</v>
      </c>
      <c r="H8" s="462">
        <v>70</v>
      </c>
      <c r="I8" s="461">
        <v>0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</v>
      </c>
      <c r="Q8" s="936"/>
      <c r="R8" s="936"/>
      <c r="S8" s="936"/>
      <c r="T8" s="936"/>
      <c r="U8" s="936"/>
    </row>
    <row r="9" spans="2:21">
      <c r="B9" s="10">
        <v>17012</v>
      </c>
      <c r="C9" s="29" t="s">
        <v>0</v>
      </c>
      <c r="D9" s="10">
        <v>0.75</v>
      </c>
      <c r="E9" s="461">
        <v>0</v>
      </c>
      <c r="F9" s="462">
        <v>0</v>
      </c>
      <c r="G9" s="462">
        <v>0</v>
      </c>
      <c r="H9" s="462">
        <v>0</v>
      </c>
      <c r="I9" s="461">
        <v>0.16500000000000001</v>
      </c>
      <c r="J9" s="471">
        <v>0</v>
      </c>
      <c r="K9" s="472">
        <v>0</v>
      </c>
      <c r="L9" s="473">
        <v>0</v>
      </c>
      <c r="M9" s="474">
        <v>0</v>
      </c>
      <c r="N9" s="472">
        <v>0</v>
      </c>
      <c r="O9" s="475">
        <v>0</v>
      </c>
      <c r="P9" s="475">
        <v>0.74324999999999986</v>
      </c>
      <c r="Q9" s="936"/>
      <c r="R9" s="936"/>
      <c r="S9" s="936"/>
      <c r="T9" s="936"/>
      <c r="U9" s="936"/>
    </row>
    <row r="10" spans="2:21">
      <c r="B10" s="10">
        <v>12004</v>
      </c>
      <c r="C10" s="29" t="s">
        <v>1</v>
      </c>
      <c r="D10" s="10">
        <v>55</v>
      </c>
      <c r="E10" s="461">
        <v>83.05</v>
      </c>
      <c r="F10" s="462">
        <v>6.7649999999999997</v>
      </c>
      <c r="G10" s="462">
        <v>5.665</v>
      </c>
      <c r="H10" s="462">
        <v>0.16500000000000001</v>
      </c>
      <c r="I10" s="461">
        <v>28.05</v>
      </c>
      <c r="J10" s="471">
        <v>0.99</v>
      </c>
      <c r="K10" s="472">
        <v>82.5</v>
      </c>
      <c r="L10" s="473">
        <v>3.3000000000000002E-2</v>
      </c>
      <c r="M10" s="474">
        <v>0.23649999999999999</v>
      </c>
      <c r="N10" s="472">
        <v>0</v>
      </c>
      <c r="O10" s="475">
        <v>0</v>
      </c>
      <c r="P10" s="475">
        <v>0.22</v>
      </c>
      <c r="Q10" s="936"/>
      <c r="R10" s="936"/>
      <c r="S10" s="936"/>
      <c r="T10" s="936"/>
      <c r="U10" s="936"/>
    </row>
    <row r="11" spans="2:21">
      <c r="B11" s="10">
        <v>12010</v>
      </c>
      <c r="C11" s="29" t="s">
        <v>71</v>
      </c>
      <c r="D11" s="10">
        <v>17</v>
      </c>
      <c r="E11" s="461">
        <v>65.790000000000006</v>
      </c>
      <c r="F11" s="462">
        <v>2.8050000000000002</v>
      </c>
      <c r="G11" s="462">
        <v>5.6950000000000003</v>
      </c>
      <c r="H11" s="462">
        <v>1.7000000000000001E-2</v>
      </c>
      <c r="I11" s="461">
        <v>25.5</v>
      </c>
      <c r="J11" s="471">
        <v>1.02</v>
      </c>
      <c r="K11" s="472">
        <v>81.599999999999994</v>
      </c>
      <c r="L11" s="473">
        <v>3.5699999999999996E-2</v>
      </c>
      <c r="M11" s="474">
        <v>8.8399999999999992E-2</v>
      </c>
      <c r="N11" s="472">
        <v>0</v>
      </c>
      <c r="O11" s="475">
        <v>0</v>
      </c>
      <c r="P11" s="475">
        <v>1.7000000000000001E-2</v>
      </c>
      <c r="Q11" s="936"/>
      <c r="R11" s="936"/>
      <c r="S11" s="936"/>
      <c r="T11" s="936"/>
      <c r="U11" s="936"/>
    </row>
    <row r="12" spans="2:21">
      <c r="B12" s="10">
        <v>13016</v>
      </c>
      <c r="C12" s="29" t="s">
        <v>2429</v>
      </c>
      <c r="D12" s="27">
        <v>25</v>
      </c>
      <c r="E12" s="364">
        <v>98</v>
      </c>
      <c r="F12" s="471">
        <v>1.7</v>
      </c>
      <c r="G12" s="471">
        <v>9.8000000000000007</v>
      </c>
      <c r="H12" s="471">
        <v>0.72499999999999998</v>
      </c>
      <c r="I12" s="364">
        <v>8.25</v>
      </c>
      <c r="J12" s="471">
        <v>0.05</v>
      </c>
      <c r="K12" s="472">
        <v>1</v>
      </c>
      <c r="L12" s="473">
        <v>0</v>
      </c>
      <c r="M12" s="474">
        <v>1.2500000000000001E-2</v>
      </c>
      <c r="N12" s="472">
        <v>0</v>
      </c>
      <c r="O12" s="475">
        <v>0</v>
      </c>
      <c r="P12" s="475">
        <v>0.15</v>
      </c>
      <c r="Q12" s="936"/>
      <c r="R12" s="936"/>
      <c r="S12" s="936"/>
      <c r="T12" s="936"/>
      <c r="U12" s="936"/>
    </row>
    <row r="13" spans="2:21">
      <c r="B13" s="40">
        <v>16043</v>
      </c>
      <c r="C13" s="242" t="s">
        <v>331</v>
      </c>
      <c r="D13" s="40">
        <v>2</v>
      </c>
      <c r="E13" s="269">
        <v>6.22</v>
      </c>
      <c r="F13" s="268">
        <v>0.40600000000000003</v>
      </c>
      <c r="G13" s="268">
        <v>0.05</v>
      </c>
      <c r="H13" s="268">
        <v>1.034</v>
      </c>
      <c r="I13" s="269">
        <v>9.4</v>
      </c>
      <c r="J13" s="268">
        <v>0.34</v>
      </c>
      <c r="K13" s="270">
        <v>1.5</v>
      </c>
      <c r="L13" s="271">
        <v>2E-3</v>
      </c>
      <c r="M13" s="272">
        <v>1.6E-2</v>
      </c>
      <c r="N13" s="270">
        <v>0</v>
      </c>
      <c r="O13" s="273">
        <v>0.76200000000000001</v>
      </c>
      <c r="P13" s="273">
        <v>0</v>
      </c>
      <c r="Q13" s="937"/>
      <c r="R13" s="937"/>
      <c r="S13" s="937"/>
      <c r="T13" s="937"/>
      <c r="U13" s="937"/>
    </row>
    <row r="14" spans="2:21">
      <c r="C14" s="29" t="s">
        <v>12</v>
      </c>
      <c r="D14" s="10">
        <v>373.75</v>
      </c>
      <c r="E14" s="248">
        <v>1656.8899999999999</v>
      </c>
      <c r="F14" s="462">
        <v>23.160999999999998</v>
      </c>
      <c r="G14" s="462">
        <v>106.78800000000001</v>
      </c>
      <c r="H14" s="462">
        <v>147.54599999999996</v>
      </c>
      <c r="I14" s="461">
        <v>255.465</v>
      </c>
      <c r="J14" s="471">
        <v>4.4289999999999994</v>
      </c>
      <c r="K14" s="472">
        <v>838.35</v>
      </c>
      <c r="L14" s="473">
        <v>0.23470000000000002</v>
      </c>
      <c r="M14" s="474">
        <v>0.64090000000000003</v>
      </c>
      <c r="N14" s="472">
        <v>0</v>
      </c>
      <c r="O14" s="475">
        <v>5.3620000000000001</v>
      </c>
      <c r="P14" s="475">
        <v>1.8222499999999997</v>
      </c>
      <c r="Q14" s="24" t="s">
        <v>1717</v>
      </c>
      <c r="R14" s="24" t="s">
        <v>1717</v>
      </c>
      <c r="S14" s="24" t="s">
        <v>1717</v>
      </c>
      <c r="T14" s="24" t="s">
        <v>1717</v>
      </c>
      <c r="U14" s="24" t="s">
        <v>1717</v>
      </c>
    </row>
    <row r="17" spans="3:3">
      <c r="C17" s="163"/>
    </row>
  </sheetData>
  <mergeCells count="1">
    <mergeCell ref="Q3:U13"/>
  </mergeCells>
  <phoneticPr fontId="1"/>
  <pageMargins left="0.7" right="0.7" top="0.75" bottom="0.75" header="0.3" footer="0.3"/>
  <pageSetup paperSize="9" scale="72" orientation="landscape" r:id="rId1"/>
  <drawing r:id="rId2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8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1331</v>
      </c>
    </row>
    <row r="2" spans="2:21" ht="27" customHeight="1">
      <c r="B2" s="19" t="s">
        <v>922</v>
      </c>
      <c r="C2" s="19" t="s">
        <v>923</v>
      </c>
      <c r="D2" s="20" t="s">
        <v>1330</v>
      </c>
      <c r="E2" s="20" t="s">
        <v>924</v>
      </c>
      <c r="F2" s="20" t="s">
        <v>1329</v>
      </c>
      <c r="G2" s="20" t="s">
        <v>1328</v>
      </c>
      <c r="H2" s="20" t="s">
        <v>1327</v>
      </c>
      <c r="I2" s="20" t="s">
        <v>925</v>
      </c>
      <c r="J2" s="20" t="s">
        <v>926</v>
      </c>
      <c r="K2" s="20" t="s">
        <v>927</v>
      </c>
      <c r="L2" s="20" t="s">
        <v>1326</v>
      </c>
      <c r="M2" s="20" t="s">
        <v>1325</v>
      </c>
      <c r="N2" s="20" t="s">
        <v>928</v>
      </c>
      <c r="O2" s="20" t="s">
        <v>1324</v>
      </c>
      <c r="P2" s="20" t="s">
        <v>1323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1015</v>
      </c>
      <c r="C3" s="29" t="s">
        <v>17</v>
      </c>
      <c r="D3" s="22">
        <v>200</v>
      </c>
      <c r="E3" s="487">
        <v>736</v>
      </c>
      <c r="F3" s="488">
        <v>16</v>
      </c>
      <c r="G3" s="488">
        <v>3.4</v>
      </c>
      <c r="H3" s="488">
        <v>151.80000000000001</v>
      </c>
      <c r="I3" s="487">
        <v>46</v>
      </c>
      <c r="J3" s="489">
        <v>1.2</v>
      </c>
      <c r="K3" s="490">
        <v>0</v>
      </c>
      <c r="L3" s="491">
        <v>0.26</v>
      </c>
      <c r="M3" s="492">
        <v>0.08</v>
      </c>
      <c r="N3" s="490">
        <v>0</v>
      </c>
      <c r="O3" s="493">
        <v>5</v>
      </c>
      <c r="P3" s="493">
        <v>0</v>
      </c>
      <c r="Q3" s="936"/>
      <c r="R3" s="936"/>
      <c r="S3" s="936"/>
      <c r="T3" s="936"/>
      <c r="U3" s="936"/>
    </row>
    <row r="4" spans="2:21">
      <c r="B4" s="10">
        <v>17084</v>
      </c>
      <c r="C4" s="29" t="s">
        <v>34</v>
      </c>
      <c r="D4" s="22">
        <v>4</v>
      </c>
      <c r="E4" s="487">
        <v>5.08</v>
      </c>
      <c r="F4" s="488">
        <v>0</v>
      </c>
      <c r="G4" s="488">
        <v>4.8000000000000001E-2</v>
      </c>
      <c r="H4" s="488">
        <v>1.1599999999999999</v>
      </c>
      <c r="I4" s="487">
        <v>96</v>
      </c>
      <c r="J4" s="489">
        <v>4.0000000000000001E-3</v>
      </c>
      <c r="K4" s="490">
        <v>0</v>
      </c>
      <c r="L4" s="491">
        <v>0</v>
      </c>
      <c r="M4" s="492">
        <v>0</v>
      </c>
      <c r="N4" s="490">
        <v>0</v>
      </c>
      <c r="O4" s="493">
        <v>0</v>
      </c>
      <c r="P4" s="493">
        <v>0.69200000000000006</v>
      </c>
      <c r="Q4" s="936"/>
      <c r="R4" s="936"/>
      <c r="S4" s="936"/>
      <c r="T4" s="936"/>
      <c r="U4" s="936"/>
    </row>
    <row r="5" spans="2:21">
      <c r="B5" s="27">
        <v>14017</v>
      </c>
      <c r="C5" s="37" t="s">
        <v>40</v>
      </c>
      <c r="D5" s="31">
        <v>80</v>
      </c>
      <c r="E5" s="650">
        <v>596</v>
      </c>
      <c r="F5" s="489">
        <v>0.48</v>
      </c>
      <c r="G5" s="489">
        <v>64.8</v>
      </c>
      <c r="H5" s="489">
        <v>0.16</v>
      </c>
      <c r="I5" s="650">
        <v>12</v>
      </c>
      <c r="J5" s="489">
        <v>0.08</v>
      </c>
      <c r="K5" s="490">
        <v>408</v>
      </c>
      <c r="L5" s="491">
        <v>8.0000000000000002E-3</v>
      </c>
      <c r="M5" s="492">
        <v>2.4E-2</v>
      </c>
      <c r="N5" s="490">
        <v>0</v>
      </c>
      <c r="O5" s="493">
        <v>0</v>
      </c>
      <c r="P5" s="493">
        <v>1.52</v>
      </c>
      <c r="Q5" s="936"/>
      <c r="R5" s="936"/>
      <c r="S5" s="936"/>
      <c r="T5" s="936"/>
      <c r="U5" s="936"/>
    </row>
    <row r="6" spans="2:21">
      <c r="B6" s="27">
        <v>3003</v>
      </c>
      <c r="C6" s="37" t="s">
        <v>4</v>
      </c>
      <c r="D6" s="31">
        <v>60</v>
      </c>
      <c r="E6" s="650">
        <v>230.4</v>
      </c>
      <c r="F6" s="489">
        <v>0</v>
      </c>
      <c r="G6" s="489">
        <v>0</v>
      </c>
      <c r="H6" s="489">
        <v>59.52</v>
      </c>
      <c r="I6" s="650">
        <v>0.6</v>
      </c>
      <c r="J6" s="489">
        <v>0</v>
      </c>
      <c r="K6" s="490">
        <v>0</v>
      </c>
      <c r="L6" s="491">
        <v>0</v>
      </c>
      <c r="M6" s="492">
        <v>0</v>
      </c>
      <c r="N6" s="490">
        <v>0</v>
      </c>
      <c r="O6" s="493">
        <v>0</v>
      </c>
      <c r="P6" s="493">
        <v>0</v>
      </c>
      <c r="Q6" s="936"/>
      <c r="R6" s="936"/>
      <c r="S6" s="936"/>
      <c r="T6" s="936"/>
      <c r="U6" s="936"/>
    </row>
    <row r="7" spans="2:21">
      <c r="B7" s="40">
        <v>12004</v>
      </c>
      <c r="C7" s="242" t="s">
        <v>1</v>
      </c>
      <c r="D7" s="171">
        <v>55</v>
      </c>
      <c r="E7" s="638">
        <v>83.05</v>
      </c>
      <c r="F7" s="387">
        <v>6.7649999999999997</v>
      </c>
      <c r="G7" s="387">
        <v>5.665</v>
      </c>
      <c r="H7" s="387">
        <v>0.16500000000000001</v>
      </c>
      <c r="I7" s="638">
        <v>28.05</v>
      </c>
      <c r="J7" s="387">
        <v>0.99</v>
      </c>
      <c r="K7" s="388">
        <v>82.5</v>
      </c>
      <c r="L7" s="389">
        <v>3.3000000000000002E-2</v>
      </c>
      <c r="M7" s="390">
        <v>0.23649999999999999</v>
      </c>
      <c r="N7" s="388">
        <v>0</v>
      </c>
      <c r="O7" s="391">
        <v>0</v>
      </c>
      <c r="P7" s="391">
        <v>0.22</v>
      </c>
      <c r="Q7" s="937"/>
      <c r="R7" s="937"/>
      <c r="S7" s="937"/>
      <c r="T7" s="937"/>
      <c r="U7" s="937"/>
    </row>
    <row r="8" spans="2:21">
      <c r="C8" s="29" t="s">
        <v>1789</v>
      </c>
      <c r="D8" s="22">
        <v>399</v>
      </c>
      <c r="E8" s="378">
        <v>1650.53</v>
      </c>
      <c r="F8" s="488">
        <v>23.245000000000001</v>
      </c>
      <c r="G8" s="488">
        <v>73.912999999999997</v>
      </c>
      <c r="H8" s="488">
        <v>212.80500000000001</v>
      </c>
      <c r="I8" s="487">
        <v>182.65</v>
      </c>
      <c r="J8" s="489">
        <v>2.274</v>
      </c>
      <c r="K8" s="490">
        <v>490.5</v>
      </c>
      <c r="L8" s="491">
        <v>0.30100000000000005</v>
      </c>
      <c r="M8" s="492">
        <v>0.34050000000000002</v>
      </c>
      <c r="N8" s="490">
        <v>0</v>
      </c>
      <c r="O8" s="493">
        <v>5</v>
      </c>
      <c r="P8" s="493">
        <v>2.4320000000000004</v>
      </c>
      <c r="Q8" s="90" t="s">
        <v>125</v>
      </c>
      <c r="R8" s="90" t="s">
        <v>125</v>
      </c>
      <c r="S8" s="90" t="s">
        <v>125</v>
      </c>
      <c r="T8" s="90" t="s">
        <v>125</v>
      </c>
      <c r="U8" s="90" t="s">
        <v>125</v>
      </c>
    </row>
  </sheetData>
  <mergeCells count="1">
    <mergeCell ref="Q3:U7"/>
  </mergeCells>
  <phoneticPr fontId="1"/>
  <pageMargins left="0.7" right="0.7" top="0.75" bottom="0.75" header="0.3" footer="0.3"/>
  <pageSetup paperSize="9" scale="79" orientation="landscape" r:id="rId1"/>
  <drawing r:id="rId2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5.7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1811</v>
      </c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2:21" s="478" customFormat="1" ht="27" customHeight="1">
      <c r="B2" s="19" t="s">
        <v>922</v>
      </c>
      <c r="C2" s="19" t="s">
        <v>923</v>
      </c>
      <c r="D2" s="20" t="s">
        <v>1340</v>
      </c>
      <c r="E2" s="20" t="s">
        <v>924</v>
      </c>
      <c r="F2" s="20" t="s">
        <v>1339</v>
      </c>
      <c r="G2" s="20" t="s">
        <v>1338</v>
      </c>
      <c r="H2" s="20" t="s">
        <v>1337</v>
      </c>
      <c r="I2" s="20" t="s">
        <v>925</v>
      </c>
      <c r="J2" s="20" t="s">
        <v>926</v>
      </c>
      <c r="K2" s="20" t="s">
        <v>927</v>
      </c>
      <c r="L2" s="20" t="s">
        <v>1336</v>
      </c>
      <c r="M2" s="20" t="s">
        <v>1335</v>
      </c>
      <c r="N2" s="20" t="s">
        <v>928</v>
      </c>
      <c r="O2" s="20" t="s">
        <v>1334</v>
      </c>
      <c r="P2" s="20" t="s">
        <v>1333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89">
        <v>14018</v>
      </c>
      <c r="C3" s="89" t="s">
        <v>45</v>
      </c>
      <c r="D3" s="204">
        <v>100</v>
      </c>
      <c r="E3" s="348">
        <v>763</v>
      </c>
      <c r="F3" s="349">
        <v>0.5</v>
      </c>
      <c r="G3" s="349">
        <v>83</v>
      </c>
      <c r="H3" s="349">
        <v>0.2</v>
      </c>
      <c r="I3" s="348">
        <v>14</v>
      </c>
      <c r="J3" s="349">
        <v>0.4</v>
      </c>
      <c r="K3" s="348">
        <v>790</v>
      </c>
      <c r="L3" s="350">
        <v>0</v>
      </c>
      <c r="M3" s="350">
        <v>0.03</v>
      </c>
      <c r="N3" s="348">
        <v>0</v>
      </c>
      <c r="O3" s="349">
        <v>0</v>
      </c>
      <c r="P3" s="349">
        <v>0</v>
      </c>
      <c r="Q3" s="948"/>
      <c r="R3" s="948"/>
      <c r="S3" s="948"/>
      <c r="T3" s="948"/>
      <c r="U3" s="948"/>
    </row>
    <row r="4" spans="2:21">
      <c r="B4" s="89">
        <v>3003</v>
      </c>
      <c r="C4" s="89" t="s">
        <v>4</v>
      </c>
      <c r="D4" s="204">
        <v>70</v>
      </c>
      <c r="E4" s="348">
        <v>268.8</v>
      </c>
      <c r="F4" s="349">
        <v>0</v>
      </c>
      <c r="G4" s="349">
        <v>0</v>
      </c>
      <c r="H4" s="349">
        <v>69.44</v>
      </c>
      <c r="I4" s="348">
        <v>0.7</v>
      </c>
      <c r="J4" s="349">
        <v>0</v>
      </c>
      <c r="K4" s="348">
        <v>0</v>
      </c>
      <c r="L4" s="350">
        <v>0</v>
      </c>
      <c r="M4" s="350">
        <v>0</v>
      </c>
      <c r="N4" s="348">
        <v>0</v>
      </c>
      <c r="O4" s="349">
        <v>0</v>
      </c>
      <c r="P4" s="349">
        <v>0</v>
      </c>
      <c r="Q4" s="945"/>
      <c r="R4" s="945"/>
      <c r="S4" s="945"/>
      <c r="T4" s="945"/>
      <c r="U4" s="945"/>
    </row>
    <row r="5" spans="2:21">
      <c r="B5" s="89">
        <v>12004</v>
      </c>
      <c r="C5" s="89" t="s">
        <v>1</v>
      </c>
      <c r="D5" s="204">
        <v>55</v>
      </c>
      <c r="E5" s="348">
        <v>83.05</v>
      </c>
      <c r="F5" s="349">
        <v>6.7649999999999997</v>
      </c>
      <c r="G5" s="349">
        <v>5.665</v>
      </c>
      <c r="H5" s="349">
        <v>0.16500000000000001</v>
      </c>
      <c r="I5" s="348">
        <v>28.05</v>
      </c>
      <c r="J5" s="349">
        <v>0.99</v>
      </c>
      <c r="K5" s="348">
        <v>82.5</v>
      </c>
      <c r="L5" s="350">
        <v>3.3000000000000002E-2</v>
      </c>
      <c r="M5" s="350">
        <v>0.23649999999999999</v>
      </c>
      <c r="N5" s="348">
        <v>0</v>
      </c>
      <c r="O5" s="349">
        <v>0</v>
      </c>
      <c r="P5" s="349">
        <v>0.22</v>
      </c>
      <c r="Q5" s="945"/>
      <c r="R5" s="945"/>
      <c r="S5" s="945"/>
      <c r="T5" s="945"/>
      <c r="U5" s="945"/>
    </row>
    <row r="6" spans="2:21">
      <c r="B6" s="89">
        <v>1015</v>
      </c>
      <c r="C6" s="89" t="s">
        <v>17</v>
      </c>
      <c r="D6" s="204">
        <v>100</v>
      </c>
      <c r="E6" s="348">
        <v>368</v>
      </c>
      <c r="F6" s="349">
        <v>8</v>
      </c>
      <c r="G6" s="349">
        <v>1.7</v>
      </c>
      <c r="H6" s="349">
        <v>75.900000000000006</v>
      </c>
      <c r="I6" s="348">
        <v>23</v>
      </c>
      <c r="J6" s="349">
        <v>0.6</v>
      </c>
      <c r="K6" s="348">
        <v>0</v>
      </c>
      <c r="L6" s="350">
        <v>0.13</v>
      </c>
      <c r="M6" s="350">
        <v>0.04</v>
      </c>
      <c r="N6" s="348">
        <v>0</v>
      </c>
      <c r="O6" s="349">
        <v>2.5</v>
      </c>
      <c r="P6" s="349">
        <v>0</v>
      </c>
      <c r="Q6" s="945"/>
      <c r="R6" s="945"/>
      <c r="S6" s="945"/>
      <c r="T6" s="945"/>
      <c r="U6" s="945"/>
    </row>
    <row r="7" spans="2:21">
      <c r="B7" s="97">
        <v>5018</v>
      </c>
      <c r="C7" s="97" t="s">
        <v>142</v>
      </c>
      <c r="D7" s="159">
        <v>30</v>
      </c>
      <c r="E7" s="351">
        <v>179.7</v>
      </c>
      <c r="F7" s="352">
        <v>6.09</v>
      </c>
      <c r="G7" s="352">
        <v>16.260000000000002</v>
      </c>
      <c r="H7" s="352">
        <v>5.55</v>
      </c>
      <c r="I7" s="351">
        <v>360</v>
      </c>
      <c r="J7" s="352">
        <v>2.97</v>
      </c>
      <c r="K7" s="351">
        <v>0.3</v>
      </c>
      <c r="L7" s="353">
        <v>0.14699999999999999</v>
      </c>
      <c r="M7" s="353">
        <v>6.9000000000000006E-2</v>
      </c>
      <c r="N7" s="351">
        <v>0</v>
      </c>
      <c r="O7" s="352">
        <v>3.78</v>
      </c>
      <c r="P7" s="352">
        <v>0</v>
      </c>
      <c r="Q7" s="946"/>
      <c r="R7" s="946"/>
      <c r="S7" s="946"/>
      <c r="T7" s="946"/>
      <c r="U7" s="946"/>
    </row>
    <row r="8" spans="2:21">
      <c r="C8" s="89" t="s">
        <v>1789</v>
      </c>
      <c r="D8" s="204">
        <v>355</v>
      </c>
      <c r="E8" s="348">
        <v>1662.55</v>
      </c>
      <c r="F8" s="349">
        <v>21.355</v>
      </c>
      <c r="G8" s="349">
        <v>106.62500000000001</v>
      </c>
      <c r="H8" s="349">
        <v>151.25500000000002</v>
      </c>
      <c r="I8" s="348">
        <v>425.75</v>
      </c>
      <c r="J8" s="349">
        <v>4.9600000000000009</v>
      </c>
      <c r="K8" s="348">
        <v>872.8</v>
      </c>
      <c r="L8" s="350">
        <v>0.31</v>
      </c>
      <c r="M8" s="350">
        <v>0.37549999999999994</v>
      </c>
      <c r="N8" s="348">
        <v>0</v>
      </c>
      <c r="O8" s="349">
        <v>6.28</v>
      </c>
      <c r="P8" s="349">
        <v>0.22</v>
      </c>
      <c r="Q8" s="90" t="s">
        <v>1332</v>
      </c>
      <c r="R8" s="90" t="s">
        <v>1332</v>
      </c>
      <c r="S8" s="90" t="s">
        <v>1332</v>
      </c>
      <c r="T8" s="90" t="s">
        <v>1332</v>
      </c>
      <c r="U8" s="90" t="s">
        <v>1332</v>
      </c>
    </row>
    <row r="9" spans="2:21">
      <c r="E9" s="92"/>
      <c r="F9" s="91"/>
      <c r="G9" s="91"/>
      <c r="H9" s="91"/>
      <c r="I9" s="92"/>
      <c r="J9" s="91"/>
      <c r="K9" s="92"/>
      <c r="L9" s="93"/>
      <c r="M9" s="93"/>
      <c r="N9" s="92"/>
      <c r="O9" s="91"/>
      <c r="P9" s="91"/>
    </row>
  </sheetData>
  <mergeCells count="1">
    <mergeCell ref="Q3:U7"/>
  </mergeCells>
  <phoneticPr fontId="1"/>
  <pageMargins left="0.7" right="0.7" top="0.75" bottom="0.75" header="0.3" footer="0.3"/>
  <pageSetup paperSize="9" scale="78" orientation="landscape" r:id="rId1"/>
  <drawing r:id="rId2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5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1812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7">
        <v>14018</v>
      </c>
      <c r="C3" s="37" t="s">
        <v>45</v>
      </c>
      <c r="D3" s="27">
        <v>100</v>
      </c>
      <c r="E3" s="364">
        <v>763</v>
      </c>
      <c r="F3" s="471">
        <v>0.5</v>
      </c>
      <c r="G3" s="471">
        <v>83</v>
      </c>
      <c r="H3" s="471">
        <v>0.2</v>
      </c>
      <c r="I3" s="364">
        <v>14</v>
      </c>
      <c r="J3" s="471">
        <v>0.4</v>
      </c>
      <c r="K3" s="472">
        <v>790</v>
      </c>
      <c r="L3" s="473">
        <v>0</v>
      </c>
      <c r="M3" s="474">
        <v>0.03</v>
      </c>
      <c r="N3" s="472">
        <v>0</v>
      </c>
      <c r="O3" s="475">
        <v>0</v>
      </c>
      <c r="P3" s="475">
        <v>0</v>
      </c>
      <c r="Q3" s="936"/>
      <c r="R3" s="936"/>
      <c r="S3" s="936"/>
      <c r="T3" s="936"/>
      <c r="U3" s="936"/>
    </row>
    <row r="4" spans="2:21">
      <c r="B4" s="27">
        <v>3003</v>
      </c>
      <c r="C4" s="37" t="s">
        <v>4</v>
      </c>
      <c r="D4" s="27">
        <v>50</v>
      </c>
      <c r="E4" s="364">
        <v>192</v>
      </c>
      <c r="F4" s="471">
        <v>0</v>
      </c>
      <c r="G4" s="471">
        <v>0</v>
      </c>
      <c r="H4" s="471">
        <v>49.6</v>
      </c>
      <c r="I4" s="364">
        <v>0.5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27">
        <v>12004</v>
      </c>
      <c r="C5" s="37" t="s">
        <v>1</v>
      </c>
      <c r="D5" s="27">
        <v>20</v>
      </c>
      <c r="E5" s="364">
        <v>30.2</v>
      </c>
      <c r="F5" s="471">
        <v>2.46</v>
      </c>
      <c r="G5" s="471">
        <v>2.06</v>
      </c>
      <c r="H5" s="471">
        <v>0.06</v>
      </c>
      <c r="I5" s="364">
        <v>10.199999999999999</v>
      </c>
      <c r="J5" s="471">
        <v>0.36</v>
      </c>
      <c r="K5" s="472">
        <v>30</v>
      </c>
      <c r="L5" s="473">
        <v>1.2E-2</v>
      </c>
      <c r="M5" s="474">
        <v>8.5999999999999993E-2</v>
      </c>
      <c r="N5" s="472">
        <v>0</v>
      </c>
      <c r="O5" s="475">
        <v>0</v>
      </c>
      <c r="P5" s="475">
        <v>0.08</v>
      </c>
      <c r="Q5" s="936"/>
      <c r="R5" s="936"/>
      <c r="S5" s="936"/>
      <c r="T5" s="936"/>
      <c r="U5" s="936"/>
    </row>
    <row r="6" spans="2:21">
      <c r="B6" s="27">
        <v>1015</v>
      </c>
      <c r="C6" s="37" t="s">
        <v>17</v>
      </c>
      <c r="D6" s="27">
        <v>130</v>
      </c>
      <c r="E6" s="364">
        <v>478.4</v>
      </c>
      <c r="F6" s="471">
        <v>10.4</v>
      </c>
      <c r="G6" s="471">
        <v>2.21</v>
      </c>
      <c r="H6" s="471">
        <v>98.67</v>
      </c>
      <c r="I6" s="364">
        <v>29.9</v>
      </c>
      <c r="J6" s="471">
        <v>0.78</v>
      </c>
      <c r="K6" s="472">
        <v>0</v>
      </c>
      <c r="L6" s="473">
        <v>0.16900000000000001</v>
      </c>
      <c r="M6" s="474">
        <v>5.2000000000000005E-2</v>
      </c>
      <c r="N6" s="472">
        <v>0</v>
      </c>
      <c r="O6" s="475">
        <v>3.25</v>
      </c>
      <c r="P6" s="475">
        <v>0</v>
      </c>
      <c r="Q6" s="936"/>
      <c r="R6" s="936"/>
      <c r="S6" s="936"/>
      <c r="T6" s="936"/>
      <c r="U6" s="936"/>
    </row>
    <row r="7" spans="2:21">
      <c r="B7" s="27">
        <v>16048</v>
      </c>
      <c r="C7" s="37" t="s">
        <v>310</v>
      </c>
      <c r="D7" s="27">
        <v>20</v>
      </c>
      <c r="E7" s="364">
        <v>54.2</v>
      </c>
      <c r="F7" s="471">
        <v>3.7</v>
      </c>
      <c r="G7" s="471">
        <v>4.32</v>
      </c>
      <c r="H7" s="471">
        <v>8.48</v>
      </c>
      <c r="I7" s="364">
        <v>28</v>
      </c>
      <c r="J7" s="471">
        <v>2.8</v>
      </c>
      <c r="K7" s="472">
        <v>0.6</v>
      </c>
      <c r="L7" s="473">
        <v>3.2000000000000001E-2</v>
      </c>
      <c r="M7" s="474">
        <v>4.4000000000000004E-2</v>
      </c>
      <c r="N7" s="472">
        <v>0</v>
      </c>
      <c r="O7" s="475">
        <v>4.78</v>
      </c>
      <c r="P7" s="475">
        <v>0</v>
      </c>
      <c r="Q7" s="936"/>
      <c r="R7" s="936"/>
      <c r="S7" s="936"/>
      <c r="T7" s="936"/>
      <c r="U7" s="936"/>
    </row>
    <row r="8" spans="2:21">
      <c r="B8" s="40">
        <v>5001</v>
      </c>
      <c r="C8" s="242" t="s">
        <v>33</v>
      </c>
      <c r="D8" s="40">
        <v>30</v>
      </c>
      <c r="E8" s="269">
        <v>179.4</v>
      </c>
      <c r="F8" s="268">
        <v>5.58</v>
      </c>
      <c r="G8" s="268">
        <v>16.260000000000002</v>
      </c>
      <c r="H8" s="268">
        <v>5.91</v>
      </c>
      <c r="I8" s="269">
        <v>69</v>
      </c>
      <c r="J8" s="268">
        <v>1.41</v>
      </c>
      <c r="K8" s="270">
        <v>0.3</v>
      </c>
      <c r="L8" s="271">
        <v>7.1999999999999995E-2</v>
      </c>
      <c r="M8" s="272">
        <v>0.27600000000000002</v>
      </c>
      <c r="N8" s="270">
        <v>0</v>
      </c>
      <c r="O8" s="273">
        <v>3.12</v>
      </c>
      <c r="P8" s="273">
        <v>0</v>
      </c>
      <c r="Q8" s="937"/>
      <c r="R8" s="937"/>
      <c r="S8" s="937"/>
      <c r="T8" s="937"/>
      <c r="U8" s="937"/>
    </row>
    <row r="9" spans="2:21">
      <c r="C9" s="29" t="s">
        <v>324</v>
      </c>
      <c r="D9" s="10">
        <v>350</v>
      </c>
      <c r="E9" s="461">
        <v>1697.2</v>
      </c>
      <c r="F9" s="462">
        <v>22.64</v>
      </c>
      <c r="G9" s="462">
        <v>107.85000000000001</v>
      </c>
      <c r="H9" s="462">
        <v>162.91999999999999</v>
      </c>
      <c r="I9" s="461">
        <v>151.6</v>
      </c>
      <c r="J9" s="471">
        <v>5.75</v>
      </c>
      <c r="K9" s="472">
        <v>820.9</v>
      </c>
      <c r="L9" s="473">
        <v>0.28500000000000003</v>
      </c>
      <c r="M9" s="474">
        <v>0.48799999999999999</v>
      </c>
      <c r="N9" s="472">
        <v>0</v>
      </c>
      <c r="O9" s="475">
        <v>11.150000000000002</v>
      </c>
      <c r="P9" s="475">
        <v>0.08</v>
      </c>
      <c r="Q9" s="90" t="s">
        <v>1332</v>
      </c>
      <c r="R9" s="90" t="s">
        <v>1332</v>
      </c>
      <c r="S9" s="90" t="s">
        <v>1332</v>
      </c>
      <c r="T9" s="90" t="s">
        <v>1332</v>
      </c>
      <c r="U9" s="90" t="s">
        <v>1332</v>
      </c>
    </row>
    <row r="10" spans="2:21">
      <c r="B10" s="25"/>
      <c r="C10" s="25"/>
      <c r="D10" s="27"/>
      <c r="E10" s="26"/>
      <c r="F10" s="4"/>
      <c r="G10" s="4"/>
      <c r="H10" s="4"/>
      <c r="I10" s="26"/>
      <c r="J10" s="4"/>
      <c r="K10" s="7"/>
      <c r="L10" s="5"/>
      <c r="M10" s="6"/>
      <c r="N10" s="7"/>
      <c r="O10" s="8"/>
      <c r="P10" s="8"/>
      <c r="Q10" s="31"/>
      <c r="R10" s="31"/>
      <c r="S10" s="31"/>
      <c r="T10" s="31"/>
      <c r="U10" s="31"/>
    </row>
    <row r="11" spans="2:21">
      <c r="B11" s="25"/>
      <c r="C11" s="37"/>
      <c r="D11" s="27"/>
      <c r="E11" s="26"/>
      <c r="F11" s="4"/>
      <c r="G11" s="4"/>
      <c r="H11" s="4"/>
      <c r="I11" s="26"/>
      <c r="J11" s="4"/>
      <c r="K11" s="7"/>
      <c r="L11" s="5"/>
      <c r="M11" s="6"/>
      <c r="N11" s="7"/>
      <c r="O11" s="8"/>
      <c r="P11" s="8"/>
      <c r="Q11" s="31"/>
      <c r="R11" s="31"/>
      <c r="S11" s="31"/>
      <c r="T11" s="31"/>
      <c r="U11" s="31"/>
    </row>
    <row r="12" spans="2:21">
      <c r="B12" s="25"/>
      <c r="C12" s="37"/>
      <c r="D12" s="27"/>
      <c r="E12" s="26"/>
      <c r="F12" s="4"/>
      <c r="G12" s="4"/>
      <c r="H12" s="4"/>
      <c r="I12" s="26"/>
      <c r="J12" s="4"/>
      <c r="K12" s="7"/>
      <c r="L12" s="5"/>
      <c r="M12" s="6"/>
      <c r="N12" s="7"/>
      <c r="O12" s="8"/>
      <c r="P12" s="8"/>
      <c r="Q12" s="31"/>
      <c r="R12" s="31"/>
      <c r="S12" s="31"/>
      <c r="T12" s="31"/>
      <c r="U12" s="31"/>
    </row>
    <row r="13" spans="2:21">
      <c r="B13" s="25"/>
      <c r="C13" s="37"/>
      <c r="D13" s="27"/>
      <c r="E13" s="26"/>
      <c r="F13" s="4"/>
      <c r="G13" s="4"/>
      <c r="H13" s="4"/>
      <c r="I13" s="26"/>
      <c r="J13" s="4"/>
      <c r="K13" s="7"/>
      <c r="L13" s="5"/>
      <c r="M13" s="6"/>
      <c r="N13" s="7"/>
      <c r="O13" s="8"/>
      <c r="P13" s="8"/>
      <c r="Q13" s="31"/>
      <c r="R13" s="31"/>
      <c r="S13" s="31"/>
      <c r="T13" s="31"/>
      <c r="U13" s="31"/>
    </row>
    <row r="14" spans="2:21">
      <c r="C14" s="1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2:21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</sheetData>
  <mergeCells count="1">
    <mergeCell ref="Q3:U8"/>
  </mergeCells>
  <phoneticPr fontId="1"/>
  <pageMargins left="0.7" right="0.7" top="0.75" bottom="0.75" header="0.3" footer="0.3"/>
  <pageSetup paperSize="9" scale="80" orientation="landscape" r:id="rId1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5.75" style="478" customWidth="1"/>
    <col min="4" max="16" width="11.125" style="478" customWidth="1"/>
    <col min="17" max="21" width="9" style="478" customWidth="1"/>
    <col min="22" max="16384" width="9" style="478"/>
  </cols>
  <sheetData>
    <row r="1" spans="2:22">
      <c r="B1" s="478" t="s">
        <v>1813</v>
      </c>
    </row>
    <row r="2" spans="2:22" ht="27" customHeight="1">
      <c r="B2" s="19" t="s">
        <v>922</v>
      </c>
      <c r="C2" s="19" t="s">
        <v>923</v>
      </c>
      <c r="D2" s="20" t="s">
        <v>1340</v>
      </c>
      <c r="E2" s="20" t="s">
        <v>924</v>
      </c>
      <c r="F2" s="20" t="s">
        <v>1339</v>
      </c>
      <c r="G2" s="20" t="s">
        <v>1338</v>
      </c>
      <c r="H2" s="20" t="s">
        <v>1337</v>
      </c>
      <c r="I2" s="20" t="s">
        <v>925</v>
      </c>
      <c r="J2" s="20" t="s">
        <v>926</v>
      </c>
      <c r="K2" s="20" t="s">
        <v>927</v>
      </c>
      <c r="L2" s="20" t="s">
        <v>1336</v>
      </c>
      <c r="M2" s="20" t="s">
        <v>1335</v>
      </c>
      <c r="N2" s="20" t="s">
        <v>928</v>
      </c>
      <c r="O2" s="20" t="s">
        <v>1334</v>
      </c>
      <c r="P2" s="20" t="s">
        <v>1333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2">
      <c r="B3" s="27">
        <v>14018</v>
      </c>
      <c r="C3" s="37" t="s">
        <v>1342</v>
      </c>
      <c r="D3" s="27">
        <v>100</v>
      </c>
      <c r="E3" s="364">
        <v>763</v>
      </c>
      <c r="F3" s="471">
        <v>0.5</v>
      </c>
      <c r="G3" s="471">
        <v>83</v>
      </c>
      <c r="H3" s="471">
        <v>0.2</v>
      </c>
      <c r="I3" s="364">
        <v>14</v>
      </c>
      <c r="J3" s="471">
        <v>0.4</v>
      </c>
      <c r="K3" s="472">
        <v>790</v>
      </c>
      <c r="L3" s="473">
        <v>0</v>
      </c>
      <c r="M3" s="474">
        <v>0.03</v>
      </c>
      <c r="N3" s="472">
        <v>0</v>
      </c>
      <c r="O3" s="475">
        <v>0</v>
      </c>
      <c r="P3" s="475">
        <v>0</v>
      </c>
      <c r="Q3" s="936"/>
      <c r="R3" s="936"/>
      <c r="S3" s="936"/>
      <c r="T3" s="936"/>
      <c r="U3" s="936"/>
    </row>
    <row r="4" spans="2:22">
      <c r="B4" s="27">
        <v>3003</v>
      </c>
      <c r="C4" s="37" t="s">
        <v>4</v>
      </c>
      <c r="D4" s="27">
        <v>50</v>
      </c>
      <c r="E4" s="364">
        <v>192</v>
      </c>
      <c r="F4" s="471">
        <v>0</v>
      </c>
      <c r="G4" s="471">
        <v>0</v>
      </c>
      <c r="H4" s="471">
        <v>49.6</v>
      </c>
      <c r="I4" s="364">
        <v>0.5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2">
      <c r="B5" s="27">
        <v>12010</v>
      </c>
      <c r="C5" s="37" t="s">
        <v>71</v>
      </c>
      <c r="D5" s="27">
        <v>34</v>
      </c>
      <c r="E5" s="364">
        <v>131.58000000000001</v>
      </c>
      <c r="F5" s="471">
        <v>5.61</v>
      </c>
      <c r="G5" s="471">
        <v>11.39</v>
      </c>
      <c r="H5" s="471">
        <v>3.4000000000000002E-2</v>
      </c>
      <c r="I5" s="364">
        <v>51</v>
      </c>
      <c r="J5" s="471">
        <v>2.04</v>
      </c>
      <c r="K5" s="472">
        <v>163.19999999999999</v>
      </c>
      <c r="L5" s="473">
        <v>7.1399999999999991E-2</v>
      </c>
      <c r="M5" s="474">
        <v>0.17679999999999998</v>
      </c>
      <c r="N5" s="472">
        <v>0</v>
      </c>
      <c r="O5" s="475">
        <v>0</v>
      </c>
      <c r="P5" s="475">
        <v>3.4000000000000002E-2</v>
      </c>
      <c r="Q5" s="936"/>
      <c r="R5" s="936"/>
      <c r="S5" s="936"/>
      <c r="T5" s="936"/>
      <c r="U5" s="936"/>
    </row>
    <row r="6" spans="2:22">
      <c r="B6" s="27">
        <v>13003</v>
      </c>
      <c r="C6" s="37" t="s">
        <v>42</v>
      </c>
      <c r="D6" s="27">
        <v>15</v>
      </c>
      <c r="E6" s="364">
        <v>10.050000000000001</v>
      </c>
      <c r="F6" s="471">
        <v>0.495</v>
      </c>
      <c r="G6" s="471">
        <v>0.56999999999999995</v>
      </c>
      <c r="H6" s="471">
        <v>0.72</v>
      </c>
      <c r="I6" s="364">
        <v>16.5</v>
      </c>
      <c r="J6" s="471">
        <v>0</v>
      </c>
      <c r="K6" s="472">
        <v>5.7</v>
      </c>
      <c r="L6" s="473">
        <v>6.0000000000000001E-3</v>
      </c>
      <c r="M6" s="474">
        <v>2.2499999999999999E-2</v>
      </c>
      <c r="N6" s="472">
        <v>0.15</v>
      </c>
      <c r="O6" s="475">
        <v>0</v>
      </c>
      <c r="P6" s="475">
        <v>1.4999999999999999E-2</v>
      </c>
      <c r="Q6" s="936"/>
      <c r="R6" s="936"/>
      <c r="S6" s="936"/>
      <c r="T6" s="936"/>
      <c r="U6" s="936"/>
    </row>
    <row r="7" spans="2:22">
      <c r="B7" s="27">
        <v>1015</v>
      </c>
      <c r="C7" s="37" t="s">
        <v>17</v>
      </c>
      <c r="D7" s="27">
        <v>150</v>
      </c>
      <c r="E7" s="364">
        <v>552</v>
      </c>
      <c r="F7" s="471">
        <v>12</v>
      </c>
      <c r="G7" s="471">
        <v>2.5499999999999998</v>
      </c>
      <c r="H7" s="471">
        <v>113.85</v>
      </c>
      <c r="I7" s="364">
        <v>34.5</v>
      </c>
      <c r="J7" s="471">
        <v>0.9</v>
      </c>
      <c r="K7" s="472">
        <v>0</v>
      </c>
      <c r="L7" s="473">
        <v>0.19500000000000001</v>
      </c>
      <c r="M7" s="474">
        <v>0.06</v>
      </c>
      <c r="N7" s="472">
        <v>0</v>
      </c>
      <c r="O7" s="475">
        <v>3.75</v>
      </c>
      <c r="P7" s="475">
        <v>0</v>
      </c>
      <c r="Q7" s="936"/>
      <c r="R7" s="936"/>
      <c r="S7" s="936"/>
      <c r="T7" s="936"/>
      <c r="U7" s="936"/>
      <c r="V7" s="25"/>
    </row>
    <row r="8" spans="2:22">
      <c r="B8" s="27">
        <v>7156</v>
      </c>
      <c r="C8" s="37" t="s">
        <v>93</v>
      </c>
      <c r="D8" s="27">
        <v>10</v>
      </c>
      <c r="E8" s="364">
        <v>2.6</v>
      </c>
      <c r="F8" s="471">
        <v>0.04</v>
      </c>
      <c r="G8" s="471">
        <v>0.02</v>
      </c>
      <c r="H8" s="471">
        <v>0.86</v>
      </c>
      <c r="I8" s="364">
        <v>0.7</v>
      </c>
      <c r="J8" s="471">
        <v>0.01</v>
      </c>
      <c r="K8" s="472">
        <v>0.1</v>
      </c>
      <c r="L8" s="473">
        <v>4.0000000000000001E-3</v>
      </c>
      <c r="M8" s="474">
        <v>2E-3</v>
      </c>
      <c r="N8" s="472">
        <v>5</v>
      </c>
      <c r="O8" s="475">
        <v>0</v>
      </c>
      <c r="P8" s="475">
        <v>0</v>
      </c>
      <c r="Q8" s="936"/>
      <c r="R8" s="936"/>
      <c r="S8" s="936"/>
      <c r="T8" s="936"/>
      <c r="U8" s="936"/>
    </row>
    <row r="9" spans="2:22">
      <c r="B9" s="27">
        <v>13014</v>
      </c>
      <c r="C9" s="37" t="s">
        <v>2422</v>
      </c>
      <c r="D9" s="27">
        <v>30</v>
      </c>
      <c r="E9" s="364">
        <v>129.9</v>
      </c>
      <c r="F9" s="471">
        <v>0.6</v>
      </c>
      <c r="G9" s="471">
        <v>13.5</v>
      </c>
      <c r="H9" s="471">
        <v>0.93</v>
      </c>
      <c r="I9" s="364">
        <v>18</v>
      </c>
      <c r="J9" s="471">
        <v>0.03</v>
      </c>
      <c r="K9" s="472">
        <v>117</v>
      </c>
      <c r="L9" s="473">
        <v>6.0000000000000001E-3</v>
      </c>
      <c r="M9" s="474">
        <v>2.6999999999999996E-2</v>
      </c>
      <c r="N9" s="472">
        <v>0</v>
      </c>
      <c r="O9" s="475">
        <v>0</v>
      </c>
      <c r="P9" s="475">
        <v>0.03</v>
      </c>
      <c r="Q9" s="936"/>
      <c r="R9" s="936"/>
      <c r="S9" s="936"/>
      <c r="T9" s="936"/>
      <c r="U9" s="936"/>
    </row>
    <row r="10" spans="2:22">
      <c r="B10" s="27">
        <v>15116</v>
      </c>
      <c r="C10" s="37" t="s">
        <v>115</v>
      </c>
      <c r="D10" s="27">
        <v>60</v>
      </c>
      <c r="E10" s="364">
        <v>334.8</v>
      </c>
      <c r="F10" s="471">
        <v>4.1399999999999997</v>
      </c>
      <c r="G10" s="471">
        <v>20.46</v>
      </c>
      <c r="H10" s="471">
        <v>33.479999999999997</v>
      </c>
      <c r="I10" s="364">
        <v>144</v>
      </c>
      <c r="J10" s="471">
        <v>1.44</v>
      </c>
      <c r="K10" s="472">
        <v>39.6</v>
      </c>
      <c r="L10" s="473">
        <v>0.114</v>
      </c>
      <c r="M10" s="474">
        <v>0.24599999999999997</v>
      </c>
      <c r="N10" s="472">
        <v>0</v>
      </c>
      <c r="O10" s="475">
        <v>2.34</v>
      </c>
      <c r="P10" s="475">
        <v>0.12</v>
      </c>
      <c r="Q10" s="936"/>
      <c r="R10" s="936"/>
      <c r="S10" s="936"/>
      <c r="T10" s="936"/>
      <c r="U10" s="936"/>
    </row>
    <row r="11" spans="2:22">
      <c r="B11" s="40">
        <v>16028</v>
      </c>
      <c r="C11" s="242" t="s">
        <v>116</v>
      </c>
      <c r="D11" s="40">
        <v>2.5</v>
      </c>
      <c r="E11" s="269">
        <v>8.0500000000000007</v>
      </c>
      <c r="F11" s="268">
        <v>0</v>
      </c>
      <c r="G11" s="268">
        <v>0</v>
      </c>
      <c r="H11" s="268">
        <v>0.66</v>
      </c>
      <c r="I11" s="269">
        <v>0</v>
      </c>
      <c r="J11" s="268">
        <v>0</v>
      </c>
      <c r="K11" s="270">
        <v>0</v>
      </c>
      <c r="L11" s="271">
        <v>0</v>
      </c>
      <c r="M11" s="272">
        <v>0</v>
      </c>
      <c r="N11" s="270">
        <v>0</v>
      </c>
      <c r="O11" s="273">
        <v>0</v>
      </c>
      <c r="P11" s="273">
        <v>0</v>
      </c>
      <c r="Q11" s="937"/>
      <c r="R11" s="937"/>
      <c r="S11" s="937"/>
      <c r="T11" s="937"/>
      <c r="U11" s="937"/>
    </row>
    <row r="12" spans="2:22">
      <c r="C12" s="29" t="s">
        <v>1341</v>
      </c>
      <c r="D12" s="10">
        <v>451.5</v>
      </c>
      <c r="E12" s="461">
        <v>2123.98</v>
      </c>
      <c r="F12" s="462">
        <v>23.385000000000002</v>
      </c>
      <c r="G12" s="462">
        <v>131.48999999999998</v>
      </c>
      <c r="H12" s="462">
        <v>200.334</v>
      </c>
      <c r="I12" s="461">
        <v>279.2</v>
      </c>
      <c r="J12" s="471">
        <v>4.8199999999999994</v>
      </c>
      <c r="K12" s="472">
        <v>1115.5999999999999</v>
      </c>
      <c r="L12" s="473">
        <v>0.39639999999999997</v>
      </c>
      <c r="M12" s="474">
        <v>0.56430000000000002</v>
      </c>
      <c r="N12" s="472">
        <v>5.15</v>
      </c>
      <c r="O12" s="475">
        <v>6.09</v>
      </c>
      <c r="P12" s="475">
        <v>0.19900000000000001</v>
      </c>
      <c r="Q12" s="90" t="s">
        <v>1332</v>
      </c>
      <c r="R12" s="90" t="s">
        <v>1332</v>
      </c>
      <c r="S12" s="90" t="s">
        <v>1332</v>
      </c>
      <c r="T12" s="90" t="s">
        <v>1332</v>
      </c>
      <c r="U12" s="90" t="s">
        <v>1332</v>
      </c>
    </row>
  </sheetData>
  <mergeCells count="1">
    <mergeCell ref="Q3:U11"/>
  </mergeCells>
  <phoneticPr fontId="1"/>
  <pageMargins left="0.7" right="0.7" top="0.75" bottom="0.75" header="0.3" footer="0.3"/>
  <pageSetup paperSize="9" scale="8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0.625" customWidth="1"/>
    <col min="4" max="16" width="11.125" customWidth="1"/>
    <col min="17" max="21" width="9" customWidth="1"/>
  </cols>
  <sheetData>
    <row r="1" spans="2:21">
      <c r="B1" t="s">
        <v>661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10047</v>
      </c>
      <c r="C3" s="29" t="s">
        <v>622</v>
      </c>
      <c r="D3" s="264">
        <v>17.5</v>
      </c>
      <c r="E3" s="210">
        <v>37.975000000000001</v>
      </c>
      <c r="F3" s="209">
        <v>3.4649999999999999</v>
      </c>
      <c r="G3" s="209">
        <v>2.4325000000000001</v>
      </c>
      <c r="H3" s="209">
        <v>0.1225</v>
      </c>
      <c r="I3" s="210">
        <v>12.25</v>
      </c>
      <c r="J3" s="209">
        <v>0.315</v>
      </c>
      <c r="K3" s="212">
        <v>7</v>
      </c>
      <c r="L3" s="211">
        <v>5.2500000000000003E-3</v>
      </c>
      <c r="M3" s="211">
        <v>6.3E-2</v>
      </c>
      <c r="N3" s="210">
        <v>0</v>
      </c>
      <c r="O3" s="209">
        <v>0</v>
      </c>
      <c r="P3" s="209">
        <v>5.2499999999999998E-2</v>
      </c>
      <c r="Q3" s="938"/>
      <c r="R3" s="938"/>
      <c r="S3" s="938"/>
      <c r="T3" s="938"/>
      <c r="U3" s="938"/>
    </row>
    <row r="4" spans="2:21">
      <c r="B4" s="10">
        <v>17012</v>
      </c>
      <c r="C4" s="243" t="s">
        <v>357</v>
      </c>
      <c r="D4" s="10">
        <v>0.2</v>
      </c>
      <c r="E4" s="210">
        <v>0</v>
      </c>
      <c r="F4" s="209">
        <v>0</v>
      </c>
      <c r="G4" s="209">
        <v>0</v>
      </c>
      <c r="H4" s="209">
        <v>0</v>
      </c>
      <c r="I4" s="210">
        <v>4.4000000000000004E-2</v>
      </c>
      <c r="J4" s="209">
        <v>0</v>
      </c>
      <c r="K4" s="212">
        <v>0</v>
      </c>
      <c r="L4" s="211">
        <v>0</v>
      </c>
      <c r="M4" s="211">
        <v>0</v>
      </c>
      <c r="N4" s="210">
        <v>0</v>
      </c>
      <c r="O4" s="209">
        <v>0</v>
      </c>
      <c r="P4" s="209">
        <v>0.19820000000000002</v>
      </c>
      <c r="Q4" s="938"/>
      <c r="R4" s="938"/>
      <c r="S4" s="938"/>
      <c r="T4" s="938"/>
      <c r="U4" s="938"/>
    </row>
    <row r="5" spans="2:21">
      <c r="B5" s="10">
        <v>6103</v>
      </c>
      <c r="C5" s="29" t="s">
        <v>361</v>
      </c>
      <c r="D5" s="10">
        <v>0.75</v>
      </c>
      <c r="E5" s="210">
        <v>0.22500000000000001</v>
      </c>
      <c r="F5" s="209">
        <v>6.7500000000000008E-3</v>
      </c>
      <c r="G5" s="209">
        <v>2.2499999999999998E-3</v>
      </c>
      <c r="H5" s="209">
        <v>4.9499999999999995E-2</v>
      </c>
      <c r="I5" s="210">
        <v>0.09</v>
      </c>
      <c r="J5" s="209">
        <v>3.7499999999999999E-3</v>
      </c>
      <c r="K5" s="212">
        <v>0</v>
      </c>
      <c r="L5" s="211">
        <v>2.2499999999999999E-4</v>
      </c>
      <c r="M5" s="211">
        <v>1.4999999999999999E-4</v>
      </c>
      <c r="N5" s="210">
        <v>1.4999999999999999E-2</v>
      </c>
      <c r="O5" s="209">
        <v>1.575E-2</v>
      </c>
      <c r="P5" s="209">
        <v>0</v>
      </c>
      <c r="Q5" s="938"/>
      <c r="R5" s="938"/>
      <c r="S5" s="938"/>
      <c r="T5" s="938"/>
      <c r="U5" s="938"/>
    </row>
    <row r="6" spans="2:21">
      <c r="B6" s="10">
        <v>17021</v>
      </c>
      <c r="C6" s="29" t="s">
        <v>650</v>
      </c>
      <c r="D6" s="10">
        <v>150</v>
      </c>
      <c r="E6" s="210">
        <v>3</v>
      </c>
      <c r="F6" s="209">
        <v>0.45</v>
      </c>
      <c r="G6" s="209">
        <v>0</v>
      </c>
      <c r="H6" s="209">
        <v>0.45</v>
      </c>
      <c r="I6" s="210">
        <v>4.5</v>
      </c>
      <c r="J6" s="209">
        <v>0</v>
      </c>
      <c r="K6" s="212">
        <v>0</v>
      </c>
      <c r="L6" s="211">
        <v>1.4999999999999999E-2</v>
      </c>
      <c r="M6" s="211">
        <v>1.4999999999999999E-2</v>
      </c>
      <c r="N6" s="210">
        <v>0</v>
      </c>
      <c r="O6" s="209">
        <v>0</v>
      </c>
      <c r="P6" s="209">
        <v>0.15</v>
      </c>
      <c r="Q6" s="938"/>
      <c r="R6" s="938"/>
      <c r="S6" s="938"/>
      <c r="T6" s="938"/>
      <c r="U6" s="938"/>
    </row>
    <row r="7" spans="2:21">
      <c r="B7" s="10">
        <v>17045</v>
      </c>
      <c r="C7" s="29" t="s">
        <v>656</v>
      </c>
      <c r="D7" s="10">
        <v>9</v>
      </c>
      <c r="E7" s="210">
        <v>17.28</v>
      </c>
      <c r="F7" s="209">
        <v>1.125</v>
      </c>
      <c r="G7" s="209">
        <v>0.54</v>
      </c>
      <c r="H7" s="209">
        <v>1.9709999999999999</v>
      </c>
      <c r="I7" s="210">
        <v>9</v>
      </c>
      <c r="J7" s="209">
        <v>0.36</v>
      </c>
      <c r="K7" s="212">
        <v>0</v>
      </c>
      <c r="L7" s="211">
        <v>2.7000000000000001E-3</v>
      </c>
      <c r="M7" s="211">
        <v>9.0000000000000011E-3</v>
      </c>
      <c r="N7" s="210">
        <v>0</v>
      </c>
      <c r="O7" s="209">
        <v>0.441</v>
      </c>
      <c r="P7" s="209">
        <v>1.1160000000000001</v>
      </c>
      <c r="Q7" s="938"/>
      <c r="R7" s="938"/>
      <c r="S7" s="938"/>
      <c r="T7" s="938"/>
      <c r="U7" s="938"/>
    </row>
    <row r="8" spans="2:21">
      <c r="B8" s="10">
        <v>6227</v>
      </c>
      <c r="C8" s="29" t="s">
        <v>351</v>
      </c>
      <c r="D8" s="10">
        <v>2.5</v>
      </c>
      <c r="E8" s="210">
        <v>0.77500000000000002</v>
      </c>
      <c r="F8" s="209">
        <v>3.7499999999999999E-2</v>
      </c>
      <c r="G8" s="209">
        <v>7.4999999999999997E-3</v>
      </c>
      <c r="H8" s="209">
        <v>0.17499999999999999</v>
      </c>
      <c r="I8" s="210">
        <v>1.35</v>
      </c>
      <c r="J8" s="209">
        <v>1.7500000000000002E-2</v>
      </c>
      <c r="K8" s="212">
        <v>3.75</v>
      </c>
      <c r="L8" s="211">
        <v>1.25E-3</v>
      </c>
      <c r="M8" s="211">
        <v>2.2499999999999998E-3</v>
      </c>
      <c r="N8" s="210">
        <v>0.77500000000000002</v>
      </c>
      <c r="O8" s="209">
        <v>7.2499999999999995E-2</v>
      </c>
      <c r="P8" s="209">
        <v>0</v>
      </c>
      <c r="Q8" s="947"/>
      <c r="R8" s="947"/>
      <c r="S8" s="947"/>
      <c r="T8" s="947"/>
      <c r="U8" s="947"/>
    </row>
    <row r="9" spans="2:21">
      <c r="B9" s="23"/>
      <c r="C9" s="245" t="s">
        <v>220</v>
      </c>
      <c r="D9" s="265">
        <v>179.95</v>
      </c>
      <c r="E9" s="340">
        <v>59.255000000000003</v>
      </c>
      <c r="F9" s="341">
        <v>5.084249999999999</v>
      </c>
      <c r="G9" s="341">
        <v>2.9822500000000001</v>
      </c>
      <c r="H9" s="341">
        <v>2.7679999999999998</v>
      </c>
      <c r="I9" s="340">
        <v>27.234000000000002</v>
      </c>
      <c r="J9" s="341">
        <v>0.69624999999999992</v>
      </c>
      <c r="K9" s="342">
        <v>10.75</v>
      </c>
      <c r="L9" s="343">
        <v>2.4425000000000002E-2</v>
      </c>
      <c r="M9" s="343">
        <v>8.9400000000000007E-2</v>
      </c>
      <c r="N9" s="340">
        <v>0.79</v>
      </c>
      <c r="O9" s="341">
        <v>0.52925</v>
      </c>
      <c r="P9" s="341">
        <v>1.5167000000000002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</row>
    <row r="10" spans="2:21">
      <c r="C10" s="10"/>
      <c r="D10" s="1"/>
      <c r="E10" s="12"/>
      <c r="F10" s="12"/>
      <c r="G10" s="12"/>
      <c r="H10" s="12"/>
      <c r="I10" s="1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2:21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</sheetData>
  <mergeCells count="1">
    <mergeCell ref="Q3:U8"/>
  </mergeCells>
  <phoneticPr fontId="1"/>
  <pageMargins left="0.7" right="0.7" top="0.75" bottom="0.75" header="0.3" footer="0.3"/>
  <pageSetup paperSize="9" scale="81" orientation="landscape" r:id="rId1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9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1814</v>
      </c>
    </row>
    <row r="2" spans="2:21" ht="27" customHeight="1">
      <c r="B2" s="19" t="s">
        <v>922</v>
      </c>
      <c r="C2" s="19" t="s">
        <v>923</v>
      </c>
      <c r="D2" s="20" t="s">
        <v>1351</v>
      </c>
      <c r="E2" s="20" t="s">
        <v>924</v>
      </c>
      <c r="F2" s="20" t="s">
        <v>1350</v>
      </c>
      <c r="G2" s="20" t="s">
        <v>1349</v>
      </c>
      <c r="H2" s="20" t="s">
        <v>1348</v>
      </c>
      <c r="I2" s="20" t="s">
        <v>925</v>
      </c>
      <c r="J2" s="20" t="s">
        <v>926</v>
      </c>
      <c r="K2" s="20" t="s">
        <v>927</v>
      </c>
      <c r="L2" s="20" t="s">
        <v>1347</v>
      </c>
      <c r="M2" s="20" t="s">
        <v>1346</v>
      </c>
      <c r="N2" s="20" t="s">
        <v>928</v>
      </c>
      <c r="O2" s="20" t="s">
        <v>1345</v>
      </c>
      <c r="P2" s="20" t="s">
        <v>1344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7">
        <v>14018</v>
      </c>
      <c r="C3" s="37" t="s">
        <v>45</v>
      </c>
      <c r="D3" s="27">
        <v>30</v>
      </c>
      <c r="E3" s="364">
        <v>228.9</v>
      </c>
      <c r="F3" s="471">
        <v>0.15</v>
      </c>
      <c r="G3" s="471">
        <v>24.9</v>
      </c>
      <c r="H3" s="471">
        <v>0.06</v>
      </c>
      <c r="I3" s="364">
        <v>4.2</v>
      </c>
      <c r="J3" s="471">
        <v>0.12</v>
      </c>
      <c r="K3" s="472">
        <v>237</v>
      </c>
      <c r="L3" s="473">
        <v>0</v>
      </c>
      <c r="M3" s="474">
        <v>8.9999999999999993E-3</v>
      </c>
      <c r="N3" s="472">
        <v>0</v>
      </c>
      <c r="O3" s="475">
        <v>0</v>
      </c>
      <c r="P3" s="475">
        <v>0</v>
      </c>
      <c r="Q3" s="936"/>
      <c r="R3" s="936"/>
      <c r="S3" s="936"/>
      <c r="T3" s="936"/>
      <c r="U3" s="936"/>
    </row>
    <row r="4" spans="2:21">
      <c r="B4" s="27">
        <v>3011</v>
      </c>
      <c r="C4" s="37" t="s">
        <v>141</v>
      </c>
      <c r="D4" s="27">
        <v>30</v>
      </c>
      <c r="E4" s="364">
        <v>115.8</v>
      </c>
      <c r="F4" s="471">
        <v>0</v>
      </c>
      <c r="G4" s="471">
        <v>0</v>
      </c>
      <c r="H4" s="471">
        <v>29.91</v>
      </c>
      <c r="I4" s="364">
        <v>0</v>
      </c>
      <c r="J4" s="471">
        <v>0.06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27">
        <v>12004</v>
      </c>
      <c r="C5" s="37" t="s">
        <v>1</v>
      </c>
      <c r="D5" s="27">
        <v>30</v>
      </c>
      <c r="E5" s="364">
        <v>45.3</v>
      </c>
      <c r="F5" s="471">
        <v>3.69</v>
      </c>
      <c r="G5" s="471">
        <v>3.09</v>
      </c>
      <c r="H5" s="471">
        <v>0.09</v>
      </c>
      <c r="I5" s="364">
        <v>15.3</v>
      </c>
      <c r="J5" s="471">
        <v>0.54</v>
      </c>
      <c r="K5" s="472">
        <v>45</v>
      </c>
      <c r="L5" s="473">
        <v>1.7999999999999999E-2</v>
      </c>
      <c r="M5" s="474">
        <v>0.129</v>
      </c>
      <c r="N5" s="472">
        <v>0</v>
      </c>
      <c r="O5" s="475">
        <v>0</v>
      </c>
      <c r="P5" s="475">
        <v>0.12</v>
      </c>
      <c r="Q5" s="936"/>
      <c r="R5" s="936"/>
      <c r="S5" s="936"/>
      <c r="T5" s="936"/>
      <c r="U5" s="936"/>
    </row>
    <row r="6" spans="2:21">
      <c r="B6" s="40">
        <v>1015</v>
      </c>
      <c r="C6" s="242" t="s">
        <v>17</v>
      </c>
      <c r="D6" s="40">
        <v>30</v>
      </c>
      <c r="E6" s="269">
        <v>110.4</v>
      </c>
      <c r="F6" s="268">
        <v>2.4</v>
      </c>
      <c r="G6" s="268">
        <v>0.51</v>
      </c>
      <c r="H6" s="268">
        <v>22.77</v>
      </c>
      <c r="I6" s="269">
        <v>6.9</v>
      </c>
      <c r="J6" s="268">
        <v>0.18</v>
      </c>
      <c r="K6" s="270">
        <v>0</v>
      </c>
      <c r="L6" s="271">
        <v>3.9000000000000007E-2</v>
      </c>
      <c r="M6" s="272">
        <v>1.2E-2</v>
      </c>
      <c r="N6" s="270">
        <v>0</v>
      </c>
      <c r="O6" s="273">
        <v>0.75</v>
      </c>
      <c r="P6" s="273">
        <v>0</v>
      </c>
      <c r="Q6" s="937"/>
      <c r="R6" s="937"/>
      <c r="S6" s="937"/>
      <c r="T6" s="937"/>
      <c r="U6" s="937"/>
    </row>
    <row r="7" spans="2:21">
      <c r="C7" s="29" t="s">
        <v>1343</v>
      </c>
      <c r="D7" s="10">
        <v>120</v>
      </c>
      <c r="E7" s="461">
        <v>500.4</v>
      </c>
      <c r="F7" s="462">
        <v>6.24</v>
      </c>
      <c r="G7" s="462">
        <v>28.5</v>
      </c>
      <c r="H7" s="462">
        <v>52.83</v>
      </c>
      <c r="I7" s="461">
        <v>26.4</v>
      </c>
      <c r="J7" s="471">
        <v>0.89999999999999991</v>
      </c>
      <c r="K7" s="472">
        <v>282</v>
      </c>
      <c r="L7" s="473">
        <v>5.7000000000000009E-2</v>
      </c>
      <c r="M7" s="474">
        <v>0.15000000000000002</v>
      </c>
      <c r="N7" s="472">
        <v>0</v>
      </c>
      <c r="O7" s="475">
        <v>0.75</v>
      </c>
      <c r="P7" s="475">
        <v>0.12</v>
      </c>
      <c r="Q7" s="90" t="s">
        <v>1332</v>
      </c>
      <c r="R7" s="90" t="s">
        <v>1332</v>
      </c>
      <c r="S7" s="90" t="s">
        <v>1332</v>
      </c>
      <c r="T7" s="90" t="s">
        <v>1332</v>
      </c>
      <c r="U7" s="90" t="s">
        <v>1332</v>
      </c>
    </row>
  </sheetData>
  <mergeCells count="1">
    <mergeCell ref="Q3:U6"/>
  </mergeCells>
  <phoneticPr fontId="1"/>
  <pageMargins left="0.7" right="0.7" top="0.75" bottom="0.75" header="0.3" footer="0.3"/>
  <pageSetup paperSize="9" scale="77" orientation="landscape" r:id="rId1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9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5.2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1815</v>
      </c>
    </row>
    <row r="2" spans="2:21" ht="27" customHeight="1">
      <c r="B2" s="19" t="s">
        <v>922</v>
      </c>
      <c r="C2" s="19" t="s">
        <v>923</v>
      </c>
      <c r="D2" s="20" t="s">
        <v>1351</v>
      </c>
      <c r="E2" s="20" t="s">
        <v>924</v>
      </c>
      <c r="F2" s="20" t="s">
        <v>1350</v>
      </c>
      <c r="G2" s="20" t="s">
        <v>1349</v>
      </c>
      <c r="H2" s="20" t="s">
        <v>1348</v>
      </c>
      <c r="I2" s="20" t="s">
        <v>925</v>
      </c>
      <c r="J2" s="20" t="s">
        <v>926</v>
      </c>
      <c r="K2" s="20" t="s">
        <v>927</v>
      </c>
      <c r="L2" s="20" t="s">
        <v>1347</v>
      </c>
      <c r="M2" s="20" t="s">
        <v>1346</v>
      </c>
      <c r="N2" s="20" t="s">
        <v>928</v>
      </c>
      <c r="O2" s="20" t="s">
        <v>1345</v>
      </c>
      <c r="P2" s="20" t="s">
        <v>1344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1015</v>
      </c>
      <c r="C3" s="29" t="s">
        <v>17</v>
      </c>
      <c r="D3" s="10">
        <v>100</v>
      </c>
      <c r="E3" s="248">
        <v>368</v>
      </c>
      <c r="F3" s="462">
        <v>8</v>
      </c>
      <c r="G3" s="462">
        <v>1.7</v>
      </c>
      <c r="H3" s="462">
        <v>75.900000000000006</v>
      </c>
      <c r="I3" s="461">
        <v>23</v>
      </c>
      <c r="J3" s="471">
        <v>0.6</v>
      </c>
      <c r="K3" s="472">
        <v>0</v>
      </c>
      <c r="L3" s="473">
        <v>0.13</v>
      </c>
      <c r="M3" s="474">
        <v>0.04</v>
      </c>
      <c r="N3" s="472">
        <v>0</v>
      </c>
      <c r="O3" s="475">
        <v>2.5</v>
      </c>
      <c r="P3" s="475">
        <v>0</v>
      </c>
      <c r="Q3" s="935"/>
      <c r="R3" s="935"/>
      <c r="S3" s="935"/>
      <c r="T3" s="935"/>
      <c r="U3" s="935"/>
    </row>
    <row r="4" spans="2:21">
      <c r="B4" s="10">
        <v>17012</v>
      </c>
      <c r="C4" s="29" t="s">
        <v>0</v>
      </c>
      <c r="D4" s="10">
        <v>1</v>
      </c>
      <c r="E4" s="248">
        <v>0</v>
      </c>
      <c r="F4" s="462">
        <v>0</v>
      </c>
      <c r="G4" s="462">
        <v>0</v>
      </c>
      <c r="H4" s="462">
        <v>0</v>
      </c>
      <c r="I4" s="461">
        <v>0.22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0.99099999999999999</v>
      </c>
      <c r="Q4" s="936"/>
      <c r="R4" s="936"/>
      <c r="S4" s="936"/>
      <c r="T4" s="936"/>
      <c r="U4" s="936"/>
    </row>
    <row r="5" spans="2:21">
      <c r="B5" s="10">
        <v>3003</v>
      </c>
      <c r="C5" s="29" t="s">
        <v>4</v>
      </c>
      <c r="D5" s="10">
        <v>50</v>
      </c>
      <c r="E5" s="248">
        <v>192</v>
      </c>
      <c r="F5" s="462">
        <v>0</v>
      </c>
      <c r="G5" s="462">
        <v>0</v>
      </c>
      <c r="H5" s="462">
        <v>49.6</v>
      </c>
      <c r="I5" s="461">
        <v>0.5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6"/>
      <c r="R5" s="936"/>
      <c r="S5" s="936"/>
      <c r="T5" s="936"/>
      <c r="U5" s="936"/>
    </row>
    <row r="6" spans="2:21">
      <c r="B6" s="10">
        <v>12004</v>
      </c>
      <c r="C6" s="29" t="s">
        <v>1</v>
      </c>
      <c r="D6" s="10">
        <v>50</v>
      </c>
      <c r="E6" s="248">
        <v>75.5</v>
      </c>
      <c r="F6" s="462">
        <v>6.15</v>
      </c>
      <c r="G6" s="462">
        <v>5.15</v>
      </c>
      <c r="H6" s="462">
        <v>0.15</v>
      </c>
      <c r="I6" s="461">
        <v>25.5</v>
      </c>
      <c r="J6" s="471">
        <v>0.9</v>
      </c>
      <c r="K6" s="472">
        <v>75</v>
      </c>
      <c r="L6" s="473">
        <v>0.03</v>
      </c>
      <c r="M6" s="474">
        <v>0.215</v>
      </c>
      <c r="N6" s="472">
        <v>0</v>
      </c>
      <c r="O6" s="475">
        <v>0</v>
      </c>
      <c r="P6" s="475">
        <v>0.2</v>
      </c>
      <c r="Q6" s="936"/>
      <c r="R6" s="936"/>
      <c r="S6" s="936"/>
      <c r="T6" s="936"/>
      <c r="U6" s="936"/>
    </row>
    <row r="7" spans="2:21">
      <c r="B7" s="10">
        <v>14022</v>
      </c>
      <c r="C7" s="29" t="s">
        <v>32</v>
      </c>
      <c r="D7" s="10">
        <v>10</v>
      </c>
      <c r="E7" s="248">
        <v>92.1</v>
      </c>
      <c r="F7" s="462">
        <v>0</v>
      </c>
      <c r="G7" s="462">
        <v>10</v>
      </c>
      <c r="H7" s="462">
        <v>0</v>
      </c>
      <c r="I7" s="461">
        <v>0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</v>
      </c>
      <c r="Q7" s="936"/>
      <c r="R7" s="936"/>
      <c r="S7" s="936"/>
      <c r="T7" s="936"/>
      <c r="U7" s="936"/>
    </row>
    <row r="8" spans="2:21">
      <c r="B8" s="10">
        <v>5001</v>
      </c>
      <c r="C8" s="29" t="s">
        <v>33</v>
      </c>
      <c r="D8" s="10">
        <v>50</v>
      </c>
      <c r="E8" s="248">
        <v>299</v>
      </c>
      <c r="F8" s="462">
        <v>9.3000000000000007</v>
      </c>
      <c r="G8" s="462">
        <v>27.1</v>
      </c>
      <c r="H8" s="462">
        <v>9.85</v>
      </c>
      <c r="I8" s="461">
        <v>115</v>
      </c>
      <c r="J8" s="471">
        <v>2.35</v>
      </c>
      <c r="K8" s="472">
        <v>0.5</v>
      </c>
      <c r="L8" s="473">
        <v>0.12</v>
      </c>
      <c r="M8" s="474">
        <v>0.46</v>
      </c>
      <c r="N8" s="472">
        <v>0</v>
      </c>
      <c r="O8" s="475">
        <v>5.2</v>
      </c>
      <c r="P8" s="475">
        <v>0</v>
      </c>
      <c r="Q8" s="936"/>
      <c r="R8" s="936"/>
      <c r="S8" s="936"/>
      <c r="T8" s="936"/>
      <c r="U8" s="936"/>
    </row>
    <row r="9" spans="2:21">
      <c r="B9" s="10">
        <v>15116</v>
      </c>
      <c r="C9" s="29" t="s">
        <v>115</v>
      </c>
      <c r="D9" s="10">
        <v>50</v>
      </c>
      <c r="E9" s="248">
        <v>279</v>
      </c>
      <c r="F9" s="462">
        <v>3.45</v>
      </c>
      <c r="G9" s="462">
        <v>17.05</v>
      </c>
      <c r="H9" s="462">
        <v>27.9</v>
      </c>
      <c r="I9" s="461">
        <v>120</v>
      </c>
      <c r="J9" s="471">
        <v>1.2</v>
      </c>
      <c r="K9" s="472">
        <v>33</v>
      </c>
      <c r="L9" s="473">
        <v>9.5000000000000001E-2</v>
      </c>
      <c r="M9" s="474">
        <v>0.20499999999999999</v>
      </c>
      <c r="N9" s="472">
        <v>0</v>
      </c>
      <c r="O9" s="475">
        <v>1.95</v>
      </c>
      <c r="P9" s="475">
        <v>0.1</v>
      </c>
      <c r="Q9" s="936"/>
      <c r="R9" s="936"/>
      <c r="S9" s="936"/>
      <c r="T9" s="936"/>
      <c r="U9" s="936"/>
    </row>
    <row r="10" spans="2:21">
      <c r="B10" s="28"/>
      <c r="C10" s="245" t="s">
        <v>1343</v>
      </c>
      <c r="D10" s="256">
        <v>311</v>
      </c>
      <c r="E10" s="257">
        <v>1305.5999999999999</v>
      </c>
      <c r="F10" s="464">
        <v>26.900000000000002</v>
      </c>
      <c r="G10" s="464">
        <v>61</v>
      </c>
      <c r="H10" s="464">
        <v>163.4</v>
      </c>
      <c r="I10" s="463">
        <v>284.22000000000003</v>
      </c>
      <c r="J10" s="464">
        <v>5.05</v>
      </c>
      <c r="K10" s="465">
        <v>108.5</v>
      </c>
      <c r="L10" s="466">
        <v>0.375</v>
      </c>
      <c r="M10" s="467">
        <v>0.92</v>
      </c>
      <c r="N10" s="465">
        <v>0</v>
      </c>
      <c r="O10" s="468">
        <v>9.65</v>
      </c>
      <c r="P10" s="468">
        <v>1.2910000000000001</v>
      </c>
      <c r="Q10" s="24" t="s">
        <v>300</v>
      </c>
      <c r="R10" s="24" t="s">
        <v>300</v>
      </c>
      <c r="S10" s="24" t="s">
        <v>300</v>
      </c>
      <c r="T10" s="24" t="s">
        <v>300</v>
      </c>
      <c r="U10" s="24" t="s">
        <v>300</v>
      </c>
    </row>
    <row r="11" spans="2:21">
      <c r="D11" s="14"/>
      <c r="E11" s="14"/>
      <c r="F11" s="14"/>
      <c r="G11" s="14"/>
    </row>
    <row r="12" spans="2:21">
      <c r="C12" s="10"/>
      <c r="D12" s="17"/>
      <c r="E12" s="18"/>
      <c r="F12" s="17"/>
      <c r="G12" s="18"/>
      <c r="H12" s="11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3:16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</sheetData>
  <mergeCells count="1">
    <mergeCell ref="Q3:U9"/>
  </mergeCells>
  <phoneticPr fontId="1"/>
  <pageMargins left="0.7" right="0.7" top="0.75" bottom="0.75" header="0.3" footer="0.3"/>
  <pageSetup paperSize="9" scale="83" orientation="landscape" r:id="rId1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3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838</v>
      </c>
    </row>
    <row r="2" spans="2:21" ht="27" customHeight="1">
      <c r="B2" s="19" t="s">
        <v>922</v>
      </c>
      <c r="C2" s="19" t="s">
        <v>923</v>
      </c>
      <c r="D2" s="20" t="s">
        <v>1351</v>
      </c>
      <c r="E2" s="20" t="s">
        <v>924</v>
      </c>
      <c r="F2" s="20" t="s">
        <v>1350</v>
      </c>
      <c r="G2" s="20" t="s">
        <v>1349</v>
      </c>
      <c r="H2" s="20" t="s">
        <v>1348</v>
      </c>
      <c r="I2" s="20" t="s">
        <v>925</v>
      </c>
      <c r="J2" s="20" t="s">
        <v>926</v>
      </c>
      <c r="K2" s="20" t="s">
        <v>927</v>
      </c>
      <c r="L2" s="20" t="s">
        <v>1347</v>
      </c>
      <c r="M2" s="20" t="s">
        <v>1346</v>
      </c>
      <c r="N2" s="20" t="s">
        <v>928</v>
      </c>
      <c r="O2" s="20" t="s">
        <v>1345</v>
      </c>
      <c r="P2" s="20" t="s">
        <v>1344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14017</v>
      </c>
      <c r="C3" s="29" t="s">
        <v>40</v>
      </c>
      <c r="D3" s="10">
        <v>100</v>
      </c>
      <c r="E3" s="461">
        <v>745</v>
      </c>
      <c r="F3" s="462">
        <v>0.6</v>
      </c>
      <c r="G3" s="462">
        <v>81</v>
      </c>
      <c r="H3" s="462">
        <v>0.2</v>
      </c>
      <c r="I3" s="461">
        <v>15</v>
      </c>
      <c r="J3" s="471">
        <v>0.1</v>
      </c>
      <c r="K3" s="472">
        <v>510</v>
      </c>
      <c r="L3" s="473">
        <v>0.01</v>
      </c>
      <c r="M3" s="474">
        <v>0.03</v>
      </c>
      <c r="N3" s="472">
        <v>0</v>
      </c>
      <c r="O3" s="475">
        <v>0</v>
      </c>
      <c r="P3" s="475">
        <v>1.9</v>
      </c>
      <c r="Q3" s="936"/>
      <c r="R3" s="936"/>
      <c r="S3" s="936"/>
      <c r="T3" s="936"/>
      <c r="U3" s="936"/>
    </row>
    <row r="4" spans="2:21">
      <c r="B4" s="10">
        <v>3005</v>
      </c>
      <c r="C4" s="29" t="s">
        <v>85</v>
      </c>
      <c r="D4" s="10">
        <v>66</v>
      </c>
      <c r="E4" s="461">
        <v>255.42</v>
      </c>
      <c r="F4" s="462">
        <v>0</v>
      </c>
      <c r="G4" s="462">
        <v>0</v>
      </c>
      <c r="H4" s="462">
        <v>66</v>
      </c>
      <c r="I4" s="461">
        <v>0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</row>
    <row r="5" spans="2:21">
      <c r="B5" s="10">
        <v>12004</v>
      </c>
      <c r="C5" s="29" t="s">
        <v>1</v>
      </c>
      <c r="D5" s="10">
        <v>40</v>
      </c>
      <c r="E5" s="461">
        <v>60.4</v>
      </c>
      <c r="F5" s="462">
        <v>4.92</v>
      </c>
      <c r="G5" s="462">
        <v>4.12</v>
      </c>
      <c r="H5" s="462">
        <v>0.12</v>
      </c>
      <c r="I5" s="461">
        <v>20.399999999999999</v>
      </c>
      <c r="J5" s="471">
        <v>0.72</v>
      </c>
      <c r="K5" s="472">
        <v>60</v>
      </c>
      <c r="L5" s="473">
        <v>2.4E-2</v>
      </c>
      <c r="M5" s="474">
        <v>0.17199999999999999</v>
      </c>
      <c r="N5" s="472">
        <v>0</v>
      </c>
      <c r="O5" s="475">
        <v>0</v>
      </c>
      <c r="P5" s="475">
        <v>0.16</v>
      </c>
      <c r="Q5" s="936"/>
      <c r="R5" s="936"/>
      <c r="S5" s="936"/>
      <c r="T5" s="936"/>
      <c r="U5" s="936"/>
    </row>
    <row r="6" spans="2:21">
      <c r="B6" s="10">
        <v>1015</v>
      </c>
      <c r="C6" s="29" t="s">
        <v>17</v>
      </c>
      <c r="D6" s="10">
        <v>100</v>
      </c>
      <c r="E6" s="461">
        <v>368</v>
      </c>
      <c r="F6" s="462">
        <v>8</v>
      </c>
      <c r="G6" s="462">
        <v>1.7</v>
      </c>
      <c r="H6" s="462">
        <v>75.900000000000006</v>
      </c>
      <c r="I6" s="461">
        <v>23</v>
      </c>
      <c r="J6" s="471">
        <v>0.6</v>
      </c>
      <c r="K6" s="472">
        <v>0</v>
      </c>
      <c r="L6" s="473">
        <v>0.13</v>
      </c>
      <c r="M6" s="474">
        <v>0.04</v>
      </c>
      <c r="N6" s="472">
        <v>0</v>
      </c>
      <c r="O6" s="475">
        <v>2.5</v>
      </c>
      <c r="P6" s="475">
        <v>0</v>
      </c>
      <c r="Q6" s="936"/>
      <c r="R6" s="936"/>
      <c r="S6" s="936"/>
      <c r="T6" s="936"/>
      <c r="U6" s="936"/>
    </row>
    <row r="7" spans="2:21">
      <c r="B7" s="10">
        <v>17084</v>
      </c>
      <c r="C7" s="29" t="s">
        <v>34</v>
      </c>
      <c r="D7" s="10">
        <v>0.6</v>
      </c>
      <c r="E7" s="461">
        <v>0.76200000000000001</v>
      </c>
      <c r="F7" s="462">
        <v>0</v>
      </c>
      <c r="G7" s="462">
        <v>7.1999999999999998E-3</v>
      </c>
      <c r="H7" s="462">
        <v>0.17399999999999999</v>
      </c>
      <c r="I7" s="461">
        <v>14.4</v>
      </c>
      <c r="J7" s="471">
        <v>5.9999999999999995E-4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0.1038</v>
      </c>
      <c r="Q7" s="936"/>
      <c r="R7" s="936"/>
      <c r="S7" s="936"/>
      <c r="T7" s="936"/>
      <c r="U7" s="936"/>
    </row>
    <row r="8" spans="2:21">
      <c r="B8" s="10">
        <v>1015</v>
      </c>
      <c r="C8" s="29" t="s">
        <v>17</v>
      </c>
      <c r="D8" s="10">
        <v>100</v>
      </c>
      <c r="E8" s="461">
        <v>368</v>
      </c>
      <c r="F8" s="462">
        <v>8</v>
      </c>
      <c r="G8" s="462">
        <v>1.7</v>
      </c>
      <c r="H8" s="462">
        <v>75.900000000000006</v>
      </c>
      <c r="I8" s="461">
        <v>23</v>
      </c>
      <c r="J8" s="471">
        <v>0.6</v>
      </c>
      <c r="K8" s="472">
        <v>0</v>
      </c>
      <c r="L8" s="473">
        <v>0.13</v>
      </c>
      <c r="M8" s="474">
        <v>0.04</v>
      </c>
      <c r="N8" s="472">
        <v>0</v>
      </c>
      <c r="O8" s="475">
        <v>2.5</v>
      </c>
      <c r="P8" s="475">
        <v>0</v>
      </c>
      <c r="Q8" s="936"/>
      <c r="R8" s="936"/>
      <c r="S8" s="936"/>
      <c r="T8" s="936"/>
      <c r="U8" s="936"/>
    </row>
    <row r="9" spans="2:21">
      <c r="B9" s="10">
        <v>17084</v>
      </c>
      <c r="C9" s="29" t="s">
        <v>34</v>
      </c>
      <c r="D9" s="10">
        <v>0.6</v>
      </c>
      <c r="E9" s="461">
        <v>0.76200000000000001</v>
      </c>
      <c r="F9" s="462">
        <v>0</v>
      </c>
      <c r="G9" s="462">
        <v>7.1999999999999998E-3</v>
      </c>
      <c r="H9" s="462">
        <v>0.17399999999999999</v>
      </c>
      <c r="I9" s="461">
        <v>14.4</v>
      </c>
      <c r="J9" s="471">
        <v>5.9999999999999995E-4</v>
      </c>
      <c r="K9" s="472">
        <v>0</v>
      </c>
      <c r="L9" s="473">
        <v>0</v>
      </c>
      <c r="M9" s="474">
        <v>0</v>
      </c>
      <c r="N9" s="472">
        <v>0</v>
      </c>
      <c r="O9" s="475">
        <v>0</v>
      </c>
      <c r="P9" s="475">
        <v>0.1038</v>
      </c>
      <c r="Q9" s="936"/>
      <c r="R9" s="936"/>
      <c r="S9" s="936"/>
      <c r="T9" s="936"/>
      <c r="U9" s="936"/>
    </row>
    <row r="10" spans="2:21">
      <c r="B10" s="10">
        <v>16048</v>
      </c>
      <c r="C10" s="29" t="s">
        <v>310</v>
      </c>
      <c r="D10" s="10">
        <v>8</v>
      </c>
      <c r="E10" s="461">
        <v>21.68</v>
      </c>
      <c r="F10" s="462">
        <v>1.48</v>
      </c>
      <c r="G10" s="462">
        <v>1.7280000000000002</v>
      </c>
      <c r="H10" s="462">
        <v>3.3919999999999999</v>
      </c>
      <c r="I10" s="461">
        <v>11.2</v>
      </c>
      <c r="J10" s="471">
        <v>1.1200000000000001</v>
      </c>
      <c r="K10" s="472">
        <v>0.24</v>
      </c>
      <c r="L10" s="473">
        <v>1.2800000000000001E-2</v>
      </c>
      <c r="M10" s="474">
        <v>1.7600000000000001E-2</v>
      </c>
      <c r="N10" s="472">
        <v>0</v>
      </c>
      <c r="O10" s="475">
        <v>1.9119999999999999</v>
      </c>
      <c r="P10" s="475">
        <v>0</v>
      </c>
      <c r="Q10" s="936"/>
      <c r="R10" s="936"/>
      <c r="S10" s="936"/>
      <c r="T10" s="936"/>
      <c r="U10" s="936"/>
    </row>
    <row r="11" spans="2:21">
      <c r="B11" s="10">
        <v>13003</v>
      </c>
      <c r="C11" s="29" t="s">
        <v>42</v>
      </c>
      <c r="D11" s="10">
        <v>3</v>
      </c>
      <c r="E11" s="461">
        <v>2.0099999999999998</v>
      </c>
      <c r="F11" s="462">
        <v>9.8999999999999991E-2</v>
      </c>
      <c r="G11" s="462">
        <v>0.11399999999999999</v>
      </c>
      <c r="H11" s="462">
        <v>0.14399999999999999</v>
      </c>
      <c r="I11" s="461">
        <v>3.3</v>
      </c>
      <c r="J11" s="471">
        <v>0</v>
      </c>
      <c r="K11" s="472">
        <v>1.1399999999999999</v>
      </c>
      <c r="L11" s="473">
        <v>1.1999999999999999E-3</v>
      </c>
      <c r="M11" s="474">
        <v>4.4999999999999997E-3</v>
      </c>
      <c r="N11" s="472">
        <v>0.03</v>
      </c>
      <c r="O11" s="475">
        <v>0</v>
      </c>
      <c r="P11" s="475">
        <v>3.0000000000000005E-3</v>
      </c>
      <c r="Q11" s="936"/>
      <c r="R11" s="936"/>
      <c r="S11" s="936"/>
      <c r="T11" s="936"/>
      <c r="U11" s="936"/>
    </row>
    <row r="12" spans="2:21">
      <c r="B12" s="40">
        <v>12004</v>
      </c>
      <c r="C12" s="242" t="s">
        <v>1</v>
      </c>
      <c r="D12" s="40">
        <v>15</v>
      </c>
      <c r="E12" s="269">
        <v>22.65</v>
      </c>
      <c r="F12" s="268">
        <v>1.845</v>
      </c>
      <c r="G12" s="268">
        <v>1.5449999999999999</v>
      </c>
      <c r="H12" s="268">
        <v>4.4999999999999998E-2</v>
      </c>
      <c r="I12" s="269">
        <v>7.65</v>
      </c>
      <c r="J12" s="268">
        <v>0.27</v>
      </c>
      <c r="K12" s="270">
        <v>22.5</v>
      </c>
      <c r="L12" s="271">
        <v>8.9999999999999993E-3</v>
      </c>
      <c r="M12" s="272">
        <v>6.4500000000000002E-2</v>
      </c>
      <c r="N12" s="270">
        <v>0</v>
      </c>
      <c r="O12" s="273">
        <v>0</v>
      </c>
      <c r="P12" s="273">
        <v>0.06</v>
      </c>
      <c r="Q12" s="937"/>
      <c r="R12" s="937"/>
      <c r="S12" s="937"/>
      <c r="T12" s="937"/>
      <c r="U12" s="937"/>
    </row>
    <row r="13" spans="2:21">
      <c r="C13" s="29" t="s">
        <v>1789</v>
      </c>
      <c r="D13" s="10">
        <v>433.20000000000005</v>
      </c>
      <c r="E13" s="248">
        <v>1844.684</v>
      </c>
      <c r="F13" s="462">
        <v>24.943999999999999</v>
      </c>
      <c r="G13" s="462">
        <v>91.921400000000006</v>
      </c>
      <c r="H13" s="462">
        <v>222.04900000000004</v>
      </c>
      <c r="I13" s="461">
        <v>132.35</v>
      </c>
      <c r="J13" s="471">
        <v>3.4112</v>
      </c>
      <c r="K13" s="472">
        <v>593.88</v>
      </c>
      <c r="L13" s="473">
        <v>0.317</v>
      </c>
      <c r="M13" s="474">
        <v>0.36859999999999998</v>
      </c>
      <c r="N13" s="472">
        <v>0.03</v>
      </c>
      <c r="O13" s="475">
        <v>6.9119999999999999</v>
      </c>
      <c r="P13" s="475">
        <v>2.3306000000000004</v>
      </c>
      <c r="Q13" s="24" t="s">
        <v>300</v>
      </c>
      <c r="R13" s="24" t="s">
        <v>300</v>
      </c>
      <c r="S13" s="24" t="s">
        <v>300</v>
      </c>
      <c r="T13" s="24" t="s">
        <v>300</v>
      </c>
      <c r="U13" s="24" t="s">
        <v>300</v>
      </c>
    </row>
  </sheetData>
  <mergeCells count="1">
    <mergeCell ref="Q3:U12"/>
  </mergeCells>
  <phoneticPr fontId="1"/>
  <pageMargins left="0.7" right="0.7" top="0.75" bottom="0.75" header="0.3" footer="0.3"/>
  <pageSetup paperSize="9" scale="78" orientation="landscape" r:id="rId1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5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62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30" t="s">
        <v>349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7">
        <v>14018</v>
      </c>
      <c r="C3" s="597" t="s">
        <v>45</v>
      </c>
      <c r="D3" s="197">
        <v>40</v>
      </c>
      <c r="E3" s="407">
        <f ca="1">'[2]14'!E$22*$F3/100</f>
        <v>305.2</v>
      </c>
      <c r="F3" s="471">
        <f ca="1">'[2]14'!G$22*$F3/100</f>
        <v>0.2</v>
      </c>
      <c r="G3" s="471">
        <f ca="1">'[2]14'!I$22*$F3/100</f>
        <v>33.200000000000003</v>
      </c>
      <c r="H3" s="471">
        <f ca="1">'[2]14'!K$22*$F3/100</f>
        <v>0.08</v>
      </c>
      <c r="I3" s="407">
        <f ca="1">'[2]14'!O$22*$F3/100</f>
        <v>5.6</v>
      </c>
      <c r="J3" s="471">
        <f ca="1">'[2]14'!R$22*$F3/100</f>
        <v>0.16</v>
      </c>
      <c r="K3" s="472">
        <f ca="1">'[2]14'!AE$22*$F3/100</f>
        <v>316</v>
      </c>
      <c r="L3" s="473">
        <f ca="1">'[2]14'!AM$22*$F3/100</f>
        <v>0</v>
      </c>
      <c r="M3" s="474">
        <f ca="1">'[2]14'!AN$22*$F3/100</f>
        <v>1.2E-2</v>
      </c>
      <c r="N3" s="472">
        <f ca="1">'[2]14'!AV$22*$F3/100</f>
        <v>0</v>
      </c>
      <c r="O3" s="475">
        <f ca="1">'[2]14'!BC$22*$F3/100</f>
        <v>0</v>
      </c>
      <c r="P3" s="475">
        <f ca="1">'[2]14'!BD$22*$F3/100</f>
        <v>0</v>
      </c>
      <c r="Q3" s="936"/>
      <c r="R3" s="936"/>
      <c r="S3" s="936"/>
      <c r="T3" s="936"/>
      <c r="U3" s="936"/>
    </row>
    <row r="4" spans="2:21">
      <c r="B4" s="197">
        <v>3011</v>
      </c>
      <c r="C4" s="597" t="s">
        <v>141</v>
      </c>
      <c r="D4" s="197">
        <v>40</v>
      </c>
      <c r="E4" s="407">
        <f ca="1">'[2]3'!E$12*$F4/100</f>
        <v>154.4</v>
      </c>
      <c r="F4" s="471">
        <f ca="1">'[2]3'!G$12*$F4/100</f>
        <v>0</v>
      </c>
      <c r="G4" s="471">
        <f ca="1">'[2]3'!I$12*$F4/100</f>
        <v>0</v>
      </c>
      <c r="H4" s="471">
        <f ca="1">'[2]3'!K$12*$F4/100</f>
        <v>39.880000000000003</v>
      </c>
      <c r="I4" s="407">
        <f ca="1">'[2]3'!O$12*$F4/100</f>
        <v>0</v>
      </c>
      <c r="J4" s="471">
        <f ca="1">'[2]3'!R$12*$F4/100</f>
        <v>0.08</v>
      </c>
      <c r="K4" s="472">
        <f ca="1">'[2]3'!AE$12*$F4/100</f>
        <v>0</v>
      </c>
      <c r="L4" s="473">
        <f ca="1">'[2]3'!AM$12*$F4/100</f>
        <v>0</v>
      </c>
      <c r="M4" s="474">
        <f ca="1">'[2]3'!AN$12*$F4/100</f>
        <v>0</v>
      </c>
      <c r="N4" s="472">
        <f ca="1">'[2]3'!AV$12*$F4/100</f>
        <v>0</v>
      </c>
      <c r="O4" s="475">
        <f ca="1">'[2]3'!BC$12*$F4/100</f>
        <v>0</v>
      </c>
      <c r="P4" s="475">
        <f ca="1">'[2]3'!BD$12*$F4/100</f>
        <v>0</v>
      </c>
      <c r="Q4" s="936"/>
      <c r="R4" s="936"/>
      <c r="S4" s="936"/>
      <c r="T4" s="936"/>
      <c r="U4" s="936"/>
    </row>
    <row r="5" spans="2:21">
      <c r="B5" s="197">
        <v>12004</v>
      </c>
      <c r="C5" s="597" t="s">
        <v>1</v>
      </c>
      <c r="D5" s="197">
        <v>16</v>
      </c>
      <c r="E5" s="407">
        <f ca="1">'[2]12'!E$5*$F5/100</f>
        <v>24.16</v>
      </c>
      <c r="F5" s="471">
        <f ca="1">'[2]12'!G$5*$F5/100</f>
        <v>1.9680000000000002</v>
      </c>
      <c r="G5" s="471">
        <f ca="1">'[2]12'!I$5*$F5/100</f>
        <v>1.6480000000000001</v>
      </c>
      <c r="H5" s="471">
        <f ca="1">'[2]12'!K$5*$F5/100</f>
        <v>4.8000000000000001E-2</v>
      </c>
      <c r="I5" s="407">
        <f ca="1">'[2]12'!O$5*$F5/100</f>
        <v>8.16</v>
      </c>
      <c r="J5" s="471">
        <f ca="1">'[2]12'!R$5*$F5/100</f>
        <v>0.28800000000000003</v>
      </c>
      <c r="K5" s="472">
        <f ca="1">'[2]12'!AE$5*$F5/100</f>
        <v>24</v>
      </c>
      <c r="L5" s="473">
        <f ca="1">'[2]12'!AM$5*$F5/100</f>
        <v>9.5999999999999992E-3</v>
      </c>
      <c r="M5" s="474">
        <f ca="1">'[2]12'!AN$5*$F5/100</f>
        <v>6.88E-2</v>
      </c>
      <c r="N5" s="472">
        <f ca="1">'[2]12'!AV$5*$F5/100</f>
        <v>0</v>
      </c>
      <c r="O5" s="475">
        <f ca="1">'[2]12'!BC$5*$F5/100</f>
        <v>0</v>
      </c>
      <c r="P5" s="475">
        <f ca="1">'[2]12'!BD$5*$F5/100</f>
        <v>6.4000000000000001E-2</v>
      </c>
      <c r="Q5" s="936"/>
      <c r="R5" s="936"/>
      <c r="S5" s="936"/>
      <c r="T5" s="936"/>
      <c r="U5" s="936"/>
    </row>
    <row r="6" spans="2:21">
      <c r="B6" s="197">
        <v>1015</v>
      </c>
      <c r="C6" s="597" t="s">
        <v>17</v>
      </c>
      <c r="D6" s="197">
        <v>80</v>
      </c>
      <c r="E6" s="407">
        <f ca="1">'[2]1'!E$16*$F6/100</f>
        <v>294.39999999999998</v>
      </c>
      <c r="F6" s="471">
        <f ca="1">'[2]1'!G$16*$F6/100</f>
        <v>6.4</v>
      </c>
      <c r="G6" s="471">
        <f ca="1">'[2]1'!I$16*$F6/100</f>
        <v>1.36</v>
      </c>
      <c r="H6" s="471">
        <f ca="1">'[2]1'!K$16*$F6/100</f>
        <v>60.72</v>
      </c>
      <c r="I6" s="407">
        <f ca="1">'[2]1'!O$16*$F6/100</f>
        <v>18.399999999999999</v>
      </c>
      <c r="J6" s="471">
        <f ca="1">'[2]1'!R$16*$F6/100</f>
        <v>0.48</v>
      </c>
      <c r="K6" s="472">
        <f ca="1">'[2]1'!AE$16*$F6/100</f>
        <v>0</v>
      </c>
      <c r="L6" s="473">
        <f ca="1">'[2]1'!AM$16*$F6/100</f>
        <v>0.10400000000000001</v>
      </c>
      <c r="M6" s="474">
        <f ca="1">'[2]1'!AN$16*$F6/100</f>
        <v>3.2000000000000001E-2</v>
      </c>
      <c r="N6" s="472">
        <f ca="1">'[2]1'!AV$16*$F6/100</f>
        <v>0</v>
      </c>
      <c r="O6" s="475">
        <f ca="1">'[2]1'!BC$16*$F6/100</f>
        <v>2</v>
      </c>
      <c r="P6" s="475">
        <f ca="1">'[2]1'!BD$16*$F6/100</f>
        <v>0</v>
      </c>
      <c r="Q6" s="936"/>
      <c r="R6" s="936"/>
      <c r="S6" s="936"/>
      <c r="T6" s="936"/>
      <c r="U6" s="936"/>
    </row>
    <row r="7" spans="2:21">
      <c r="B7" s="197">
        <v>13003</v>
      </c>
      <c r="C7" s="597" t="s">
        <v>42</v>
      </c>
      <c r="D7" s="197">
        <v>158</v>
      </c>
      <c r="E7" s="407">
        <f ca="1">'[2]13'!E$4*$F7/100</f>
        <v>105.86</v>
      </c>
      <c r="F7" s="471">
        <f ca="1">'[2]13'!G$4*$F7/100</f>
        <v>5.2139999999999995</v>
      </c>
      <c r="G7" s="471">
        <f ca="1">'[2]13'!I$4*$F7/100</f>
        <v>6.0039999999999996</v>
      </c>
      <c r="H7" s="471">
        <f ca="1">'[2]13'!K$4*$F7/100</f>
        <v>7.5839999999999996</v>
      </c>
      <c r="I7" s="407">
        <f ca="1">'[2]13'!O$4*$F7/100</f>
        <v>173.8</v>
      </c>
      <c r="J7" s="471">
        <f ca="1">'[2]13'!R$4*$F7/100</f>
        <v>0</v>
      </c>
      <c r="K7" s="472">
        <f ca="1">'[2]13'!AE$4*$F7/100</f>
        <v>60.04</v>
      </c>
      <c r="L7" s="473">
        <f ca="1">'[2]13'!AM$4*$F7/100</f>
        <v>6.3200000000000006E-2</v>
      </c>
      <c r="M7" s="474">
        <f ca="1">'[2]13'!AN$4*$F7/100</f>
        <v>0.23699999999999999</v>
      </c>
      <c r="N7" s="472">
        <f ca="1">'[2]13'!AV$4*$F7/100</f>
        <v>1.58</v>
      </c>
      <c r="O7" s="475">
        <f ca="1">'[2]13'!BC$4*$F7/100</f>
        <v>0</v>
      </c>
      <c r="P7" s="475">
        <f ca="1">'[2]13'!BD$4*$F7/100</f>
        <v>0.158</v>
      </c>
      <c r="Q7" s="936"/>
      <c r="R7" s="936"/>
      <c r="S7" s="936"/>
      <c r="T7" s="936"/>
      <c r="U7" s="936"/>
    </row>
    <row r="8" spans="2:21">
      <c r="B8" s="197">
        <v>3003</v>
      </c>
      <c r="C8" s="597" t="s">
        <v>4</v>
      </c>
      <c r="D8" s="197">
        <v>40</v>
      </c>
      <c r="E8" s="407">
        <f ca="1">'[2]3'!E$4*$F8/100</f>
        <v>153.6</v>
      </c>
      <c r="F8" s="471">
        <f ca="1">'[2]3'!G$4*$F8/100</f>
        <v>0</v>
      </c>
      <c r="G8" s="471">
        <f ca="1">'[2]3'!I$4*$F8/100</f>
        <v>0</v>
      </c>
      <c r="H8" s="471">
        <f ca="1">'[2]3'!K$4*$F8/100</f>
        <v>39.68</v>
      </c>
      <c r="I8" s="407">
        <f ca="1">'[2]3'!O$4*$F8/100</f>
        <v>0.4</v>
      </c>
      <c r="J8" s="471">
        <f ca="1">'[2]3'!R$4*$F8/100</f>
        <v>0</v>
      </c>
      <c r="K8" s="472">
        <f ca="1">'[2]3'!AE$4*$F8/100</f>
        <v>0</v>
      </c>
      <c r="L8" s="473">
        <f ca="1">'[2]3'!AM$4*$F8/100</f>
        <v>0</v>
      </c>
      <c r="M8" s="474">
        <f ca="1">'[2]3'!AN$4*$F8/100</f>
        <v>0</v>
      </c>
      <c r="N8" s="472">
        <f ca="1">'[2]3'!AV$4*$F8/100</f>
        <v>0</v>
      </c>
      <c r="O8" s="475">
        <f ca="1">'[2]3'!BC$4*$F8/100</f>
        <v>0</v>
      </c>
      <c r="P8" s="475">
        <f ca="1">'[2]3'!BD$4*$F8/100</f>
        <v>0</v>
      </c>
      <c r="Q8" s="936"/>
      <c r="R8" s="936"/>
      <c r="S8" s="936"/>
      <c r="T8" s="936"/>
      <c r="U8" s="936"/>
    </row>
    <row r="9" spans="2:21">
      <c r="B9" s="197">
        <v>12010</v>
      </c>
      <c r="C9" s="597" t="s">
        <v>71</v>
      </c>
      <c r="D9" s="197">
        <v>20</v>
      </c>
      <c r="E9" s="407">
        <f ca="1">'[2]12'!E$11*$F9/100</f>
        <v>77.400000000000006</v>
      </c>
      <c r="F9" s="471">
        <f ca="1">'[2]12'!G$11*$F9/100</f>
        <v>3.3</v>
      </c>
      <c r="G9" s="471">
        <f ca="1">'[2]12'!I$11*$F9/100</f>
        <v>6.7</v>
      </c>
      <c r="H9" s="471">
        <f ca="1">'[2]12'!K$11*$F9/100</f>
        <v>0.02</v>
      </c>
      <c r="I9" s="407">
        <f ca="1">'[2]12'!O$11*$F9/100</f>
        <v>30</v>
      </c>
      <c r="J9" s="471">
        <f ca="1">'[2]12'!R$11*$F9/100</f>
        <v>1.2</v>
      </c>
      <c r="K9" s="472">
        <f ca="1">'[2]12'!AE$11*$F9/100</f>
        <v>96</v>
      </c>
      <c r="L9" s="473">
        <f ca="1">'[2]12'!AM$11*$F9/100</f>
        <v>4.2000000000000003E-2</v>
      </c>
      <c r="M9" s="474">
        <f ca="1">'[2]12'!AN$11*$F9/100</f>
        <v>0.10400000000000001</v>
      </c>
      <c r="N9" s="472">
        <f ca="1">'[2]12'!AV$11*$F9/100</f>
        <v>0</v>
      </c>
      <c r="O9" s="475">
        <f ca="1">'[2]12'!BC$11*$F9/100</f>
        <v>0</v>
      </c>
      <c r="P9" s="475">
        <f ca="1">'[2]12'!BD$11*$F9/100</f>
        <v>0.02</v>
      </c>
      <c r="Q9" s="936"/>
      <c r="R9" s="936"/>
      <c r="S9" s="936"/>
      <c r="T9" s="936"/>
      <c r="U9" s="936"/>
    </row>
    <row r="10" spans="2:21">
      <c r="B10" s="197">
        <v>1015</v>
      </c>
      <c r="C10" s="597" t="s">
        <v>17</v>
      </c>
      <c r="D10" s="197">
        <v>15</v>
      </c>
      <c r="E10" s="407">
        <f ca="1">'[2]1'!E$16*$F10/100</f>
        <v>55.2</v>
      </c>
      <c r="F10" s="471">
        <f ca="1">'[2]1'!G$16*$F10/100</f>
        <v>1.2</v>
      </c>
      <c r="G10" s="471">
        <f ca="1">'[2]1'!I$16*$F10/100</f>
        <v>0.255</v>
      </c>
      <c r="H10" s="471">
        <f ca="1">'[2]1'!K$16*$F10/100</f>
        <v>11.385</v>
      </c>
      <c r="I10" s="407">
        <f ca="1">'[2]1'!O$16*$F10/100</f>
        <v>3.45</v>
      </c>
      <c r="J10" s="471">
        <f ca="1">'[2]1'!R$16*$F10/100</f>
        <v>0.09</v>
      </c>
      <c r="K10" s="472">
        <f ca="1">'[2]1'!AE$16*$F10/100</f>
        <v>0</v>
      </c>
      <c r="L10" s="473">
        <f ca="1">'[2]1'!AM$16*$F10/100</f>
        <v>1.9500000000000003E-2</v>
      </c>
      <c r="M10" s="474">
        <f ca="1">'[2]1'!AN$16*$F10/100</f>
        <v>6.0000000000000001E-3</v>
      </c>
      <c r="N10" s="472">
        <f ca="1">'[2]1'!AV$16*$F10/100</f>
        <v>0</v>
      </c>
      <c r="O10" s="475">
        <f ca="1">'[2]1'!BC$16*$F10/100</f>
        <v>0.375</v>
      </c>
      <c r="P10" s="475">
        <f ca="1">'[2]1'!BD$16*$F10/100</f>
        <v>0</v>
      </c>
      <c r="Q10" s="936"/>
      <c r="R10" s="936"/>
      <c r="S10" s="936"/>
      <c r="T10" s="936"/>
      <c r="U10" s="936"/>
    </row>
    <row r="11" spans="2:21">
      <c r="B11" s="197">
        <v>7054</v>
      </c>
      <c r="C11" s="597" t="s">
        <v>321</v>
      </c>
      <c r="D11" s="197">
        <v>60</v>
      </c>
      <c r="E11" s="407">
        <f ca="1">'[2]7'!E$57*$F11/100</f>
        <v>31.8</v>
      </c>
      <c r="F11" s="471">
        <f ca="1">'[2]7'!G$57*$F11/100</f>
        <v>0.6</v>
      </c>
      <c r="G11" s="471">
        <f ca="1">'[2]7'!I$57*$F11/100</f>
        <v>0.06</v>
      </c>
      <c r="H11" s="471">
        <f ca="1">'[2]7'!K$57*$F11/100</f>
        <v>8.1</v>
      </c>
      <c r="I11" s="407">
        <f ca="1">'[2]7'!O$57*$F11/100</f>
        <v>19.8</v>
      </c>
      <c r="J11" s="471">
        <f ca="1">'[2]7'!R$57*$F11/100</f>
        <v>0.18</v>
      </c>
      <c r="K11" s="472">
        <f ca="1">'[2]7'!AE$57*$F11/100</f>
        <v>3.6</v>
      </c>
      <c r="L11" s="473">
        <f ca="1">'[2]7'!AM$57*$F11/100</f>
        <v>6.0000000000000001E-3</v>
      </c>
      <c r="M11" s="474">
        <f ca="1">'[2]7'!AN$57*$F11/100</f>
        <v>1.2E-2</v>
      </c>
      <c r="N11" s="472">
        <f ca="1">'[2]7'!AV$57*$F11/100</f>
        <v>41.4</v>
      </c>
      <c r="O11" s="475">
        <f ca="1">'[2]7'!BC$57*$F11/100</f>
        <v>1.5</v>
      </c>
      <c r="P11" s="475">
        <f ca="1">'[2]7'!BD$57*$F11/100</f>
        <v>0</v>
      </c>
      <c r="Q11" s="936"/>
      <c r="R11" s="936"/>
      <c r="S11" s="936"/>
      <c r="T11" s="936"/>
      <c r="U11" s="936"/>
    </row>
    <row r="12" spans="2:21">
      <c r="B12" s="197">
        <v>7102</v>
      </c>
      <c r="C12" s="597" t="s">
        <v>144</v>
      </c>
      <c r="D12" s="197">
        <v>20</v>
      </c>
      <c r="E12" s="407">
        <f ca="1">'[2]7'!E$112*$F12/100</f>
        <v>16.8</v>
      </c>
      <c r="F12" s="471">
        <f ca="1">'[2]7'!G$112*$F12/100</f>
        <v>0.08</v>
      </c>
      <c r="G12" s="471">
        <f ca="1">'[2]7'!I$112*$F12/100</f>
        <v>0.02</v>
      </c>
      <c r="H12" s="471">
        <f ca="1">'[2]7'!K$112*$F12/100</f>
        <v>4.0599999999999996</v>
      </c>
      <c r="I12" s="407">
        <f ca="1">'[2]7'!O$112*$F12/100</f>
        <v>1.4</v>
      </c>
      <c r="J12" s="471">
        <f ca="1">'[2]7'!R$112*$F12/100</f>
        <v>0.06</v>
      </c>
      <c r="K12" s="472">
        <f ca="1">'[2]7'!AE$112*$F12/100</f>
        <v>0.2</v>
      </c>
      <c r="L12" s="473">
        <f ca="1">'[2]7'!AM$112*$F12/100</f>
        <v>1.4000000000000002E-2</v>
      </c>
      <c r="M12" s="474">
        <f ca="1">'[2]7'!AN$112*$F12/100</f>
        <v>2E-3</v>
      </c>
      <c r="N12" s="472">
        <f ca="1">'[2]7'!AV$112*$F12/100</f>
        <v>1.4</v>
      </c>
      <c r="O12" s="475">
        <f ca="1">'[2]7'!BC$112*$F12/100</f>
        <v>0.1</v>
      </c>
      <c r="P12" s="475">
        <f ca="1">'[2]7'!BD$112*$F12/100</f>
        <v>0</v>
      </c>
      <c r="Q12" s="936"/>
      <c r="R12" s="936"/>
      <c r="S12" s="936"/>
      <c r="T12" s="936"/>
      <c r="U12" s="936"/>
    </row>
    <row r="13" spans="2:21">
      <c r="B13" s="197">
        <v>7138.1</v>
      </c>
      <c r="C13" s="597" t="s">
        <v>1816</v>
      </c>
      <c r="D13" s="197">
        <v>120</v>
      </c>
      <c r="E13" s="407">
        <f ca="1">'[2]7'!E$152*$F13/100</f>
        <v>102</v>
      </c>
      <c r="F13" s="471">
        <f ca="1">'[2]7'!G$152*$F13/100</f>
        <v>0.6</v>
      </c>
      <c r="G13" s="471">
        <f ca="1">'[2]7'!I$152*$F13/100</f>
        <v>0.12</v>
      </c>
      <c r="H13" s="471">
        <f ca="1">'[2]7'!K$152*$F13/100</f>
        <v>24.72</v>
      </c>
      <c r="I13" s="407">
        <f ca="1">'[2]7'!O$152*$F13/100</f>
        <v>3.6</v>
      </c>
      <c r="J13" s="471">
        <f ca="1">'[2]7'!R$152*$F13/100</f>
        <v>0.24</v>
      </c>
      <c r="K13" s="472">
        <f ca="1">'[2]7'!AE$152*$F13/100</f>
        <v>20.399999999999999</v>
      </c>
      <c r="L13" s="473">
        <f ca="1">'[2]7'!AM$152*$F13/100</f>
        <v>1.2E-2</v>
      </c>
      <c r="M13" s="474">
        <f ca="1">'[2]7'!AN$152*$F13/100</f>
        <v>2.4E-2</v>
      </c>
      <c r="N13" s="472">
        <f ca="1">'[2]7'!AV$152*$F13/100</f>
        <v>2.4</v>
      </c>
      <c r="O13" s="475">
        <f ca="1">'[2]7'!BC$152*$F13/100</f>
        <v>1.68</v>
      </c>
      <c r="P13" s="475">
        <f ca="1">'[2]7'!BD$152*$F13/100</f>
        <v>0</v>
      </c>
      <c r="Q13" s="936"/>
      <c r="R13" s="936"/>
      <c r="S13" s="936"/>
      <c r="T13" s="936"/>
      <c r="U13" s="936"/>
    </row>
    <row r="14" spans="2:21">
      <c r="B14" s="197">
        <v>7012</v>
      </c>
      <c r="C14" s="597" t="s">
        <v>112</v>
      </c>
      <c r="D14" s="197">
        <v>75</v>
      </c>
      <c r="E14" s="407">
        <f ca="1">'[2]7'!E$14*$F14/100</f>
        <v>25.5</v>
      </c>
      <c r="F14" s="471">
        <f ca="1">'[2]7'!G$14*$F14/100</f>
        <v>0.67500000000000004</v>
      </c>
      <c r="G14" s="471">
        <f ca="1">'[2]7'!I$14*$F14/100</f>
        <v>7.4999999999999997E-2</v>
      </c>
      <c r="H14" s="471">
        <f ca="1">'[2]7'!K$14*$F14/100</f>
        <v>6.375</v>
      </c>
      <c r="I14" s="407">
        <f ca="1">'[2]7'!O$14*$F14/100</f>
        <v>12.75</v>
      </c>
      <c r="J14" s="471">
        <f ca="1">'[2]7'!R$14*$F14/100</f>
        <v>0.22500000000000001</v>
      </c>
      <c r="K14" s="472">
        <f ca="1">'[2]7'!AE$14*$F14/100</f>
        <v>0.75</v>
      </c>
      <c r="L14" s="473">
        <f ca="1">'[2]7'!AM$14*$F14/100</f>
        <v>2.2499999999999999E-2</v>
      </c>
      <c r="M14" s="474">
        <f ca="1">'[2]7'!AN$14*$F14/100</f>
        <v>1.4999999999999999E-2</v>
      </c>
      <c r="N14" s="472">
        <f ca="1">'[2]7'!AV$14*$F14/100</f>
        <v>46.5</v>
      </c>
      <c r="O14" s="475">
        <f ca="1">'[2]7'!BC$14*$F14/100</f>
        <v>1.05</v>
      </c>
      <c r="P14" s="475">
        <f ca="1">'[2]7'!BD$14*$F14/100</f>
        <v>0</v>
      </c>
      <c r="Q14" s="936"/>
      <c r="R14" s="936"/>
      <c r="S14" s="936"/>
      <c r="T14" s="936"/>
      <c r="U14" s="936"/>
    </row>
    <row r="15" spans="2:21">
      <c r="B15" s="266">
        <v>7011</v>
      </c>
      <c r="C15" s="377" t="s">
        <v>322</v>
      </c>
      <c r="D15" s="266">
        <v>20</v>
      </c>
      <c r="E15" s="267">
        <f ca="1">'[2]7'!E$13*$F15/100</f>
        <v>41</v>
      </c>
      <c r="F15" s="268">
        <f ca="1">'[2]7'!G$13*$F15/100</f>
        <v>0.08</v>
      </c>
      <c r="G15" s="268">
        <f ca="1">'[2]7'!I$13*$F15/100</f>
        <v>0.02</v>
      </c>
      <c r="H15" s="268">
        <f ca="1">'[2]7'!K$13*$F15/100</f>
        <v>10.1</v>
      </c>
      <c r="I15" s="267">
        <f ca="1">'[2]7'!O$13*$F15/100</f>
        <v>2.2000000000000002</v>
      </c>
      <c r="J15" s="268">
        <f ca="1">'[2]7'!R$13*$F15/100</f>
        <v>0.06</v>
      </c>
      <c r="K15" s="270">
        <f ca="1">'[2]7'!AE$13*$F15/100</f>
        <v>11.6</v>
      </c>
      <c r="L15" s="271">
        <f ca="1">'[2]7'!AM$13*$F15/100</f>
        <v>2E-3</v>
      </c>
      <c r="M15" s="272">
        <f ca="1">'[2]7'!AN$13*$F15/100</f>
        <v>2E-3</v>
      </c>
      <c r="N15" s="270">
        <f ca="1">'[2]7'!AV$13*$F15/100</f>
        <v>0</v>
      </c>
      <c r="O15" s="273">
        <f ca="1">'[2]7'!BC$13*$F15/100</f>
        <v>0.24</v>
      </c>
      <c r="P15" s="273">
        <f ca="1">'[2]7'!BD$13*$F15/100</f>
        <v>0</v>
      </c>
      <c r="Q15" s="937"/>
      <c r="R15" s="937"/>
      <c r="S15" s="937"/>
      <c r="T15" s="937"/>
      <c r="U15" s="937"/>
    </row>
    <row r="16" spans="2:21">
      <c r="B16" s="39"/>
      <c r="C16" s="597" t="s">
        <v>12</v>
      </c>
      <c r="D16" s="197">
        <f t="shared" ref="D16:P16" si="0">SUM(D3:D15)</f>
        <v>704</v>
      </c>
      <c r="E16" s="407">
        <f t="shared" ca="1" si="0"/>
        <v>1387.3200000000002</v>
      </c>
      <c r="F16" s="471">
        <f t="shared" ca="1" si="0"/>
        <v>20.317</v>
      </c>
      <c r="G16" s="471">
        <f t="shared" ca="1" si="0"/>
        <v>49.462000000000018</v>
      </c>
      <c r="H16" s="471">
        <f t="shared" ca="1" si="0"/>
        <v>212.75200000000001</v>
      </c>
      <c r="I16" s="407">
        <f t="shared" ca="1" si="0"/>
        <v>279.56</v>
      </c>
      <c r="J16" s="471">
        <f t="shared" ca="1" si="0"/>
        <v>3.0630000000000006</v>
      </c>
      <c r="K16" s="472">
        <f t="shared" ca="1" si="0"/>
        <v>532.59</v>
      </c>
      <c r="L16" s="473">
        <f t="shared" ca="1" si="0"/>
        <v>0.29480000000000006</v>
      </c>
      <c r="M16" s="474">
        <f t="shared" ca="1" si="0"/>
        <v>0.51480000000000004</v>
      </c>
      <c r="N16" s="472">
        <f t="shared" ca="1" si="0"/>
        <v>93.28</v>
      </c>
      <c r="O16" s="475">
        <f t="shared" ca="1" si="0"/>
        <v>6.9450000000000003</v>
      </c>
      <c r="P16" s="475">
        <f t="shared" ca="1" si="0"/>
        <v>0.24199999999999999</v>
      </c>
      <c r="Q16" s="24" t="s">
        <v>300</v>
      </c>
      <c r="R16" s="24" t="s">
        <v>300</v>
      </c>
      <c r="S16" s="24" t="s">
        <v>300</v>
      </c>
      <c r="T16" s="24" t="s">
        <v>300</v>
      </c>
      <c r="U16" s="24" t="s">
        <v>300</v>
      </c>
    </row>
    <row r="17" spans="3:16">
      <c r="D17" s="14"/>
      <c r="E17" s="14"/>
      <c r="F17" s="14"/>
      <c r="G17" s="14"/>
    </row>
    <row r="18" spans="3:16">
      <c r="C18" s="10"/>
      <c r="D18" s="17"/>
      <c r="E18" s="18"/>
      <c r="F18" s="17"/>
      <c r="G18" s="18"/>
      <c r="H18" s="11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16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3:16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3:16">
      <c r="C24" s="10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3:16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</sheetData>
  <mergeCells count="1">
    <mergeCell ref="Q3:U15"/>
  </mergeCells>
  <phoneticPr fontId="1"/>
  <pageMargins left="0.7" right="0.7" top="0.75" bottom="0.75" header="0.3" footer="0.3"/>
  <pageSetup paperSize="9" scale="83" orientation="landscape" r:id="rId1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7.2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1817</v>
      </c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2:21" s="478" customFormat="1" ht="27" customHeight="1">
      <c r="B2" s="19" t="s">
        <v>922</v>
      </c>
      <c r="C2" s="19" t="s">
        <v>923</v>
      </c>
      <c r="D2" s="20" t="s">
        <v>1360</v>
      </c>
      <c r="E2" s="20" t="s">
        <v>924</v>
      </c>
      <c r="F2" s="20" t="s">
        <v>1359</v>
      </c>
      <c r="G2" s="20" t="s">
        <v>1358</v>
      </c>
      <c r="H2" s="20" t="s">
        <v>1357</v>
      </c>
      <c r="I2" s="20" t="s">
        <v>925</v>
      </c>
      <c r="J2" s="20" t="s">
        <v>926</v>
      </c>
      <c r="K2" s="20" t="s">
        <v>927</v>
      </c>
      <c r="L2" s="20" t="s">
        <v>1356</v>
      </c>
      <c r="M2" s="20" t="s">
        <v>1355</v>
      </c>
      <c r="N2" s="20" t="s">
        <v>928</v>
      </c>
      <c r="O2" s="20" t="s">
        <v>1354</v>
      </c>
      <c r="P2" s="20" t="s">
        <v>1353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89">
        <v>7148</v>
      </c>
      <c r="C3" s="89" t="s">
        <v>120</v>
      </c>
      <c r="D3" s="204">
        <v>400</v>
      </c>
      <c r="E3" s="348">
        <v>216</v>
      </c>
      <c r="F3" s="349">
        <v>0.8</v>
      </c>
      <c r="G3" s="349">
        <v>0.4</v>
      </c>
      <c r="H3" s="349">
        <v>58.4</v>
      </c>
      <c r="I3" s="348">
        <v>12</v>
      </c>
      <c r="J3" s="349">
        <v>0</v>
      </c>
      <c r="K3" s="348">
        <v>8</v>
      </c>
      <c r="L3" s="350">
        <v>0.08</v>
      </c>
      <c r="M3" s="350">
        <v>0.04</v>
      </c>
      <c r="N3" s="348">
        <v>16</v>
      </c>
      <c r="O3" s="349">
        <v>6</v>
      </c>
      <c r="P3" s="349">
        <v>0</v>
      </c>
      <c r="Q3" s="948"/>
      <c r="R3" s="948"/>
      <c r="S3" s="948"/>
      <c r="T3" s="948"/>
      <c r="U3" s="948"/>
    </row>
    <row r="4" spans="2:21">
      <c r="B4" s="89">
        <v>3003</v>
      </c>
      <c r="C4" s="89" t="s">
        <v>4</v>
      </c>
      <c r="D4" s="204">
        <v>40</v>
      </c>
      <c r="E4" s="348">
        <v>153.6</v>
      </c>
      <c r="F4" s="349">
        <v>0</v>
      </c>
      <c r="G4" s="349">
        <v>0</v>
      </c>
      <c r="H4" s="349">
        <v>39.68</v>
      </c>
      <c r="I4" s="348">
        <v>0.4</v>
      </c>
      <c r="J4" s="349">
        <v>0</v>
      </c>
      <c r="K4" s="348">
        <v>0</v>
      </c>
      <c r="L4" s="350">
        <v>0</v>
      </c>
      <c r="M4" s="350">
        <v>0</v>
      </c>
      <c r="N4" s="348">
        <v>0</v>
      </c>
      <c r="O4" s="349">
        <v>0</v>
      </c>
      <c r="P4" s="349">
        <v>0</v>
      </c>
      <c r="Q4" s="945"/>
      <c r="R4" s="945"/>
      <c r="S4" s="945"/>
      <c r="T4" s="945"/>
      <c r="U4" s="945"/>
    </row>
    <row r="5" spans="2:21">
      <c r="B5" s="89">
        <v>17067</v>
      </c>
      <c r="C5" s="89" t="s">
        <v>86</v>
      </c>
      <c r="D5" s="204">
        <v>1</v>
      </c>
      <c r="E5" s="348">
        <v>3.64</v>
      </c>
      <c r="F5" s="349">
        <v>3.6000000000000004E-2</v>
      </c>
      <c r="G5" s="349">
        <v>3.5000000000000003E-2</v>
      </c>
      <c r="H5" s="349">
        <v>0.79599999999999993</v>
      </c>
      <c r="I5" s="348">
        <v>12</v>
      </c>
      <c r="J5" s="349">
        <v>7.0999999999999994E-2</v>
      </c>
      <c r="K5" s="348">
        <v>0.01</v>
      </c>
      <c r="L5" s="350">
        <v>8.0000000000000004E-4</v>
      </c>
      <c r="M5" s="350">
        <v>1.4000000000000002E-3</v>
      </c>
      <c r="N5" s="348">
        <v>0</v>
      </c>
      <c r="O5" s="349">
        <v>0</v>
      </c>
      <c r="P5" s="349">
        <v>1E-3</v>
      </c>
      <c r="Q5" s="945"/>
      <c r="R5" s="945"/>
      <c r="S5" s="945"/>
      <c r="T5" s="945"/>
      <c r="U5" s="945"/>
    </row>
    <row r="6" spans="2:21">
      <c r="B6" s="89">
        <v>14018</v>
      </c>
      <c r="C6" s="89" t="s">
        <v>45</v>
      </c>
      <c r="D6" s="204">
        <v>100</v>
      </c>
      <c r="E6" s="348">
        <v>763</v>
      </c>
      <c r="F6" s="349">
        <v>0.5</v>
      </c>
      <c r="G6" s="349">
        <v>83</v>
      </c>
      <c r="H6" s="349">
        <v>0.2</v>
      </c>
      <c r="I6" s="348">
        <v>14</v>
      </c>
      <c r="J6" s="349">
        <v>0.4</v>
      </c>
      <c r="K6" s="348">
        <v>790</v>
      </c>
      <c r="L6" s="350">
        <v>0</v>
      </c>
      <c r="M6" s="350">
        <v>0.03</v>
      </c>
      <c r="N6" s="348">
        <v>0</v>
      </c>
      <c r="O6" s="349">
        <v>0</v>
      </c>
      <c r="P6" s="349">
        <v>0</v>
      </c>
      <c r="Q6" s="945"/>
      <c r="R6" s="945"/>
      <c r="S6" s="945"/>
      <c r="T6" s="945"/>
      <c r="U6" s="945"/>
    </row>
    <row r="7" spans="2:21">
      <c r="B7" s="89">
        <v>1015</v>
      </c>
      <c r="C7" s="89" t="s">
        <v>17</v>
      </c>
      <c r="D7" s="204">
        <v>50</v>
      </c>
      <c r="E7" s="348">
        <v>184</v>
      </c>
      <c r="F7" s="349">
        <v>4</v>
      </c>
      <c r="G7" s="349">
        <v>0.85</v>
      </c>
      <c r="H7" s="349">
        <v>37.950000000000003</v>
      </c>
      <c r="I7" s="348">
        <v>11.5</v>
      </c>
      <c r="J7" s="349">
        <v>0.3</v>
      </c>
      <c r="K7" s="348">
        <v>0</v>
      </c>
      <c r="L7" s="350">
        <v>6.5000000000000002E-2</v>
      </c>
      <c r="M7" s="350">
        <v>0.02</v>
      </c>
      <c r="N7" s="348">
        <v>0</v>
      </c>
      <c r="O7" s="349">
        <v>1.25</v>
      </c>
      <c r="P7" s="349">
        <v>0</v>
      </c>
      <c r="Q7" s="945"/>
      <c r="R7" s="945"/>
      <c r="S7" s="945"/>
      <c r="T7" s="945"/>
      <c r="U7" s="945"/>
    </row>
    <row r="8" spans="2:21">
      <c r="B8" s="89">
        <v>1020</v>
      </c>
      <c r="C8" s="89" t="s">
        <v>46</v>
      </c>
      <c r="D8" s="204">
        <v>50</v>
      </c>
      <c r="E8" s="348">
        <v>183</v>
      </c>
      <c r="F8" s="349">
        <v>5.85</v>
      </c>
      <c r="G8" s="349">
        <v>0.9</v>
      </c>
      <c r="H8" s="349">
        <v>35.799999999999997</v>
      </c>
      <c r="I8" s="348">
        <v>10</v>
      </c>
      <c r="J8" s="349">
        <v>0.5</v>
      </c>
      <c r="K8" s="348">
        <v>0</v>
      </c>
      <c r="L8" s="350">
        <v>0.05</v>
      </c>
      <c r="M8" s="350">
        <v>2.5000000000000001E-2</v>
      </c>
      <c r="N8" s="348">
        <v>0</v>
      </c>
      <c r="O8" s="349">
        <v>1.35</v>
      </c>
      <c r="P8" s="349">
        <v>0</v>
      </c>
      <c r="Q8" s="945"/>
      <c r="R8" s="945"/>
      <c r="S8" s="945"/>
      <c r="T8" s="945"/>
      <c r="U8" s="945"/>
    </row>
    <row r="9" spans="2:21">
      <c r="B9" s="89">
        <v>17012</v>
      </c>
      <c r="C9" s="89" t="s">
        <v>0</v>
      </c>
      <c r="D9" s="204">
        <v>2</v>
      </c>
      <c r="E9" s="348">
        <v>0</v>
      </c>
      <c r="F9" s="349">
        <v>0</v>
      </c>
      <c r="G9" s="349">
        <v>0</v>
      </c>
      <c r="H9" s="349">
        <v>0</v>
      </c>
      <c r="I9" s="348">
        <v>0.44</v>
      </c>
      <c r="J9" s="349">
        <v>0</v>
      </c>
      <c r="K9" s="348">
        <v>0</v>
      </c>
      <c r="L9" s="350">
        <v>0</v>
      </c>
      <c r="M9" s="350">
        <v>0</v>
      </c>
      <c r="N9" s="348">
        <v>0</v>
      </c>
      <c r="O9" s="349">
        <v>0</v>
      </c>
      <c r="P9" s="349">
        <v>1.982</v>
      </c>
      <c r="Q9" s="945"/>
      <c r="R9" s="945"/>
      <c r="S9" s="945"/>
      <c r="T9" s="945"/>
      <c r="U9" s="945"/>
    </row>
    <row r="10" spans="2:21">
      <c r="B10" s="97">
        <v>12010</v>
      </c>
      <c r="C10" s="97" t="s">
        <v>71</v>
      </c>
      <c r="D10" s="159">
        <v>5</v>
      </c>
      <c r="E10" s="351">
        <v>19.350000000000001</v>
      </c>
      <c r="F10" s="352">
        <v>0.82499999999999996</v>
      </c>
      <c r="G10" s="352">
        <v>1.675</v>
      </c>
      <c r="H10" s="352">
        <v>5.0000000000000001E-3</v>
      </c>
      <c r="I10" s="351">
        <v>7.5</v>
      </c>
      <c r="J10" s="352">
        <v>0.3</v>
      </c>
      <c r="K10" s="351">
        <v>24</v>
      </c>
      <c r="L10" s="353">
        <v>1.0500000000000001E-2</v>
      </c>
      <c r="M10" s="353">
        <v>2.6000000000000002E-2</v>
      </c>
      <c r="N10" s="351">
        <v>0</v>
      </c>
      <c r="O10" s="352">
        <v>0</v>
      </c>
      <c r="P10" s="352">
        <v>5.0000000000000001E-3</v>
      </c>
      <c r="Q10" s="946"/>
      <c r="R10" s="946"/>
      <c r="S10" s="946"/>
      <c r="T10" s="946"/>
      <c r="U10" s="946"/>
    </row>
    <row r="11" spans="2:21">
      <c r="C11" s="89" t="s">
        <v>1789</v>
      </c>
      <c r="D11" s="204">
        <v>648</v>
      </c>
      <c r="E11" s="348">
        <v>1522.59</v>
      </c>
      <c r="F11" s="349">
        <v>12.010999999999999</v>
      </c>
      <c r="G11" s="349">
        <v>86.86</v>
      </c>
      <c r="H11" s="349">
        <v>172.83100000000002</v>
      </c>
      <c r="I11" s="348">
        <v>67.84</v>
      </c>
      <c r="J11" s="349">
        <v>1.571</v>
      </c>
      <c r="K11" s="348">
        <v>822.01</v>
      </c>
      <c r="L11" s="350">
        <v>0.20629999999999998</v>
      </c>
      <c r="M11" s="350">
        <v>0.1424</v>
      </c>
      <c r="N11" s="348">
        <v>16</v>
      </c>
      <c r="O11" s="349">
        <v>8.6</v>
      </c>
      <c r="P11" s="349">
        <v>1.9879999999999998</v>
      </c>
      <c r="Q11" s="90" t="s">
        <v>1352</v>
      </c>
      <c r="R11" s="90" t="s">
        <v>1352</v>
      </c>
      <c r="S11" s="90" t="s">
        <v>1352</v>
      </c>
      <c r="T11" s="90" t="s">
        <v>1352</v>
      </c>
      <c r="U11" s="90" t="s">
        <v>1352</v>
      </c>
    </row>
    <row r="12" spans="2:21">
      <c r="E12" s="92"/>
      <c r="F12" s="91"/>
      <c r="G12" s="91"/>
      <c r="H12" s="91"/>
      <c r="I12" s="92"/>
      <c r="J12" s="91"/>
      <c r="K12" s="92"/>
      <c r="L12" s="93"/>
      <c r="M12" s="93"/>
      <c r="N12" s="92"/>
      <c r="O12" s="91"/>
      <c r="P12" s="91"/>
    </row>
  </sheetData>
  <mergeCells count="1">
    <mergeCell ref="Q3:U10"/>
  </mergeCells>
  <phoneticPr fontId="1"/>
  <pageMargins left="0.7" right="0.7" top="0.75" bottom="0.75" header="0.3" footer="0.3"/>
  <pageSetup paperSize="9" scale="78" orientation="landscape" r:id="rId1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6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19.12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1461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1020</v>
      </c>
      <c r="C3" s="240" t="s">
        <v>1415</v>
      </c>
      <c r="D3" s="238">
        <v>50</v>
      </c>
      <c r="E3" s="238">
        <v>183</v>
      </c>
      <c r="F3" s="238">
        <v>5.9</v>
      </c>
      <c r="G3" s="238">
        <v>0.9</v>
      </c>
      <c r="H3" s="238">
        <v>35.799999999999997</v>
      </c>
      <c r="I3" s="238">
        <v>10</v>
      </c>
      <c r="J3" s="238">
        <v>0.5</v>
      </c>
      <c r="K3" s="238">
        <v>0</v>
      </c>
      <c r="L3" s="238">
        <v>0.05</v>
      </c>
      <c r="M3" s="238">
        <v>0.03</v>
      </c>
      <c r="N3" s="238">
        <v>0</v>
      </c>
      <c r="O3" s="238">
        <v>1.4</v>
      </c>
      <c r="P3" s="238">
        <v>0</v>
      </c>
      <c r="Q3" s="935"/>
      <c r="R3" s="935"/>
      <c r="S3" s="935"/>
      <c r="T3" s="935"/>
      <c r="U3" s="935"/>
    </row>
    <row r="4" spans="2:21">
      <c r="B4" s="240">
        <v>1015</v>
      </c>
      <c r="C4" s="240" t="s">
        <v>1028</v>
      </c>
      <c r="D4" s="238">
        <v>50</v>
      </c>
      <c r="E4" s="238">
        <v>184</v>
      </c>
      <c r="F4" s="238">
        <v>4</v>
      </c>
      <c r="G4" s="238">
        <v>0.9</v>
      </c>
      <c r="H4" s="238">
        <v>38</v>
      </c>
      <c r="I4" s="238">
        <v>12</v>
      </c>
      <c r="J4" s="238">
        <v>0.3</v>
      </c>
      <c r="K4" s="238">
        <v>0</v>
      </c>
      <c r="L4" s="238">
        <v>7.0000000000000007E-2</v>
      </c>
      <c r="M4" s="238">
        <v>0.02</v>
      </c>
      <c r="N4" s="238">
        <v>0</v>
      </c>
      <c r="O4" s="238">
        <v>1.3</v>
      </c>
      <c r="P4" s="238">
        <v>0</v>
      </c>
      <c r="Q4" s="936"/>
      <c r="R4" s="936"/>
      <c r="S4" s="936"/>
      <c r="T4" s="936"/>
      <c r="U4" s="936"/>
    </row>
    <row r="5" spans="2:21">
      <c r="B5" s="240">
        <v>14018</v>
      </c>
      <c r="C5" s="240" t="s">
        <v>45</v>
      </c>
      <c r="D5" s="238">
        <v>100</v>
      </c>
      <c r="E5" s="238">
        <v>763</v>
      </c>
      <c r="F5" s="238">
        <v>0.5</v>
      </c>
      <c r="G5" s="238">
        <v>83</v>
      </c>
      <c r="H5" s="238">
        <v>0.2</v>
      </c>
      <c r="I5" s="238">
        <v>14</v>
      </c>
      <c r="J5" s="238">
        <v>0.4</v>
      </c>
      <c r="K5" s="238">
        <v>790</v>
      </c>
      <c r="L5" s="238">
        <v>0</v>
      </c>
      <c r="M5" s="238">
        <v>0.03</v>
      </c>
      <c r="N5" s="238">
        <v>0</v>
      </c>
      <c r="O5" s="238">
        <v>0</v>
      </c>
      <c r="P5" s="238">
        <v>0</v>
      </c>
      <c r="Q5" s="936"/>
      <c r="R5" s="936"/>
      <c r="S5" s="936"/>
      <c r="T5" s="936"/>
      <c r="U5" s="936"/>
    </row>
    <row r="6" spans="2:21">
      <c r="B6" s="240">
        <v>17012</v>
      </c>
      <c r="C6" s="240" t="s">
        <v>0</v>
      </c>
      <c r="D6" s="238">
        <v>2</v>
      </c>
      <c r="E6" s="238">
        <v>0</v>
      </c>
      <c r="F6" s="238">
        <v>0</v>
      </c>
      <c r="G6" s="238">
        <v>0</v>
      </c>
      <c r="H6" s="238">
        <v>0</v>
      </c>
      <c r="I6" s="238">
        <v>0</v>
      </c>
      <c r="J6" s="238" t="s">
        <v>862</v>
      </c>
      <c r="K6" s="238">
        <v>0</v>
      </c>
      <c r="L6" s="238">
        <v>0</v>
      </c>
      <c r="M6" s="238">
        <v>0</v>
      </c>
      <c r="N6" s="238">
        <v>0</v>
      </c>
      <c r="O6" s="238">
        <v>0</v>
      </c>
      <c r="P6" s="238">
        <v>2</v>
      </c>
      <c r="Q6" s="936"/>
      <c r="R6" s="936"/>
      <c r="S6" s="936"/>
      <c r="T6" s="936"/>
      <c r="U6" s="936"/>
    </row>
    <row r="7" spans="2:21">
      <c r="B7" s="28"/>
      <c r="C7" s="28" t="s">
        <v>220</v>
      </c>
      <c r="D7" s="256"/>
      <c r="E7" s="722">
        <v>1130</v>
      </c>
      <c r="F7" s="722">
        <v>10.4</v>
      </c>
      <c r="G7" s="722">
        <v>84.8</v>
      </c>
      <c r="H7" s="456" t="s">
        <v>1818</v>
      </c>
      <c r="I7" s="722">
        <v>36</v>
      </c>
      <c r="J7" s="722">
        <v>1.2</v>
      </c>
      <c r="K7" s="722">
        <v>790</v>
      </c>
      <c r="L7" s="722">
        <v>0.12</v>
      </c>
      <c r="M7" s="722">
        <v>0.08</v>
      </c>
      <c r="N7" s="722">
        <v>0</v>
      </c>
      <c r="O7" s="722">
        <v>2.6</v>
      </c>
      <c r="P7" s="456" t="s">
        <v>1819</v>
      </c>
      <c r="Q7" s="409" t="s">
        <v>1332</v>
      </c>
      <c r="R7" s="409" t="s">
        <v>1332</v>
      </c>
      <c r="S7" s="409" t="s">
        <v>1332</v>
      </c>
      <c r="T7" s="409" t="s">
        <v>1332</v>
      </c>
      <c r="U7" s="409" t="s">
        <v>1332</v>
      </c>
    </row>
    <row r="8" spans="2:21">
      <c r="D8" s="14"/>
      <c r="E8" s="14"/>
      <c r="F8" s="14"/>
      <c r="G8" s="14"/>
    </row>
    <row r="9" spans="2:21">
      <c r="C9" s="10"/>
      <c r="D9" s="17"/>
      <c r="E9" s="18"/>
      <c r="F9" s="17"/>
      <c r="G9" s="18"/>
      <c r="H9" s="11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2:21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</sheetData>
  <mergeCells count="1">
    <mergeCell ref="Q3:U6"/>
  </mergeCells>
  <phoneticPr fontId="1"/>
  <pageMargins left="0.7" right="0.7" top="0.75" bottom="0.75" header="0.3" footer="0.3"/>
  <pageSetup paperSize="9" scale="83" orientation="landscape" r:id="rId1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8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1820</v>
      </c>
    </row>
    <row r="2" spans="2:21" ht="27" customHeight="1">
      <c r="B2" s="19" t="s">
        <v>922</v>
      </c>
      <c r="C2" s="19" t="s">
        <v>923</v>
      </c>
      <c r="D2" s="20" t="s">
        <v>1360</v>
      </c>
      <c r="E2" s="20" t="s">
        <v>924</v>
      </c>
      <c r="F2" s="20" t="s">
        <v>1359</v>
      </c>
      <c r="G2" s="20" t="s">
        <v>1358</v>
      </c>
      <c r="H2" s="20" t="s">
        <v>1357</v>
      </c>
      <c r="I2" s="20" t="s">
        <v>925</v>
      </c>
      <c r="J2" s="20" t="s">
        <v>926</v>
      </c>
      <c r="K2" s="20" t="s">
        <v>927</v>
      </c>
      <c r="L2" s="20" t="s">
        <v>1356</v>
      </c>
      <c r="M2" s="20" t="s">
        <v>1355</v>
      </c>
      <c r="N2" s="20" t="s">
        <v>928</v>
      </c>
      <c r="O2" s="20" t="s">
        <v>1354</v>
      </c>
      <c r="P2" s="20" t="s">
        <v>1353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14017</v>
      </c>
      <c r="C3" s="29" t="s">
        <v>40</v>
      </c>
      <c r="D3" s="10">
        <v>50</v>
      </c>
      <c r="E3" s="461">
        <v>372.5</v>
      </c>
      <c r="F3" s="462">
        <v>0.3</v>
      </c>
      <c r="G3" s="462">
        <v>40.5</v>
      </c>
      <c r="H3" s="462">
        <v>0.1</v>
      </c>
      <c r="I3" s="461">
        <v>7.5</v>
      </c>
      <c r="J3" s="471">
        <v>0.05</v>
      </c>
      <c r="K3" s="472">
        <v>255</v>
      </c>
      <c r="L3" s="473">
        <v>5.0000000000000001E-3</v>
      </c>
      <c r="M3" s="474">
        <v>1.4999999999999999E-2</v>
      </c>
      <c r="N3" s="472">
        <v>0</v>
      </c>
      <c r="O3" s="475">
        <v>0</v>
      </c>
      <c r="P3" s="475">
        <v>0.95</v>
      </c>
      <c r="Q3" s="936"/>
      <c r="R3" s="936"/>
      <c r="S3" s="936"/>
      <c r="T3" s="936"/>
      <c r="U3" s="936"/>
    </row>
    <row r="4" spans="2:21">
      <c r="B4" s="10">
        <v>1015</v>
      </c>
      <c r="C4" s="29" t="s">
        <v>17</v>
      </c>
      <c r="D4" s="10">
        <v>50</v>
      </c>
      <c r="E4" s="461">
        <v>184</v>
      </c>
      <c r="F4" s="462">
        <v>4</v>
      </c>
      <c r="G4" s="462">
        <v>0.85</v>
      </c>
      <c r="H4" s="462">
        <v>37.950000000000003</v>
      </c>
      <c r="I4" s="461">
        <v>11.5</v>
      </c>
      <c r="J4" s="471">
        <v>0.3</v>
      </c>
      <c r="K4" s="472">
        <v>0</v>
      </c>
      <c r="L4" s="473">
        <v>6.5000000000000002E-2</v>
      </c>
      <c r="M4" s="474">
        <v>0.02</v>
      </c>
      <c r="N4" s="472">
        <v>0</v>
      </c>
      <c r="O4" s="475">
        <v>1.25</v>
      </c>
      <c r="P4" s="475">
        <v>0</v>
      </c>
      <c r="Q4" s="936"/>
      <c r="R4" s="936"/>
      <c r="S4" s="936"/>
      <c r="T4" s="936"/>
      <c r="U4" s="936"/>
    </row>
    <row r="5" spans="2:21">
      <c r="B5" s="10">
        <v>12004</v>
      </c>
      <c r="C5" s="29" t="s">
        <v>1</v>
      </c>
      <c r="D5" s="10">
        <v>110</v>
      </c>
      <c r="E5" s="461">
        <v>166.1</v>
      </c>
      <c r="F5" s="462">
        <v>13.53</v>
      </c>
      <c r="G5" s="462">
        <v>11.33</v>
      </c>
      <c r="H5" s="462">
        <v>0.33</v>
      </c>
      <c r="I5" s="461">
        <v>56.1</v>
      </c>
      <c r="J5" s="471">
        <v>1.98</v>
      </c>
      <c r="K5" s="472">
        <v>165</v>
      </c>
      <c r="L5" s="473">
        <v>6.6000000000000003E-2</v>
      </c>
      <c r="M5" s="474">
        <v>0.47299999999999998</v>
      </c>
      <c r="N5" s="472">
        <v>0</v>
      </c>
      <c r="O5" s="475">
        <v>0</v>
      </c>
      <c r="P5" s="475">
        <v>0.44</v>
      </c>
      <c r="Q5" s="936"/>
      <c r="R5" s="936"/>
      <c r="S5" s="936"/>
      <c r="T5" s="936"/>
      <c r="U5" s="936"/>
    </row>
    <row r="6" spans="2:21">
      <c r="B6" s="795"/>
      <c r="C6" s="796" t="s">
        <v>1363</v>
      </c>
      <c r="D6" s="795">
        <v>210</v>
      </c>
      <c r="E6" s="797">
        <v>722.6</v>
      </c>
      <c r="F6" s="798">
        <v>17.829999999999998</v>
      </c>
      <c r="G6" s="798">
        <v>52.68</v>
      </c>
      <c r="H6" s="798">
        <v>38.380000000000003</v>
      </c>
      <c r="I6" s="797">
        <v>75.099999999999994</v>
      </c>
      <c r="J6" s="798">
        <v>2.33</v>
      </c>
      <c r="K6" s="799">
        <v>420</v>
      </c>
      <c r="L6" s="800">
        <v>0.13600000000000001</v>
      </c>
      <c r="M6" s="801">
        <v>0.50800000000000001</v>
      </c>
      <c r="N6" s="799">
        <v>0</v>
      </c>
      <c r="O6" s="802">
        <v>1.25</v>
      </c>
      <c r="P6" s="802">
        <v>1.39</v>
      </c>
      <c r="Q6" s="936"/>
      <c r="R6" s="936"/>
      <c r="S6" s="936"/>
      <c r="T6" s="936"/>
      <c r="U6" s="936"/>
    </row>
    <row r="7" spans="2:21">
      <c r="B7" s="10"/>
      <c r="C7" s="29"/>
      <c r="D7" s="10"/>
      <c r="E7" s="461"/>
      <c r="F7" s="462"/>
      <c r="G7" s="462"/>
      <c r="H7" s="462"/>
      <c r="I7" s="461"/>
      <c r="J7" s="471"/>
      <c r="K7" s="472"/>
      <c r="L7" s="473"/>
      <c r="M7" s="474"/>
      <c r="N7" s="472"/>
      <c r="O7" s="475"/>
      <c r="P7" s="475"/>
      <c r="Q7" s="936"/>
      <c r="R7" s="936"/>
      <c r="S7" s="936"/>
      <c r="T7" s="936"/>
      <c r="U7" s="936"/>
    </row>
    <row r="8" spans="2:21">
      <c r="B8" s="10">
        <v>12010</v>
      </c>
      <c r="C8" s="29" t="s">
        <v>71</v>
      </c>
      <c r="D8" s="10">
        <v>34</v>
      </c>
      <c r="E8" s="461">
        <v>131.58000000000001</v>
      </c>
      <c r="F8" s="462">
        <v>5.61</v>
      </c>
      <c r="G8" s="462">
        <v>11.39</v>
      </c>
      <c r="H8" s="462">
        <v>3.4000000000000002E-2</v>
      </c>
      <c r="I8" s="461">
        <v>51</v>
      </c>
      <c r="J8" s="471">
        <v>2.04</v>
      </c>
      <c r="K8" s="472">
        <v>163.19999999999999</v>
      </c>
      <c r="L8" s="473">
        <v>7.1399999999999991E-2</v>
      </c>
      <c r="M8" s="474">
        <v>0.17679999999999998</v>
      </c>
      <c r="N8" s="472">
        <v>0</v>
      </c>
      <c r="O8" s="475">
        <v>0</v>
      </c>
      <c r="P8" s="475">
        <v>3.4000000000000002E-2</v>
      </c>
      <c r="Q8" s="936"/>
      <c r="R8" s="936"/>
      <c r="S8" s="936"/>
      <c r="T8" s="936"/>
      <c r="U8" s="936"/>
    </row>
    <row r="9" spans="2:21">
      <c r="B9" s="10">
        <v>3003</v>
      </c>
      <c r="C9" s="29" t="s">
        <v>4</v>
      </c>
      <c r="D9" s="10">
        <v>50</v>
      </c>
      <c r="E9" s="461">
        <v>192</v>
      </c>
      <c r="F9" s="462">
        <v>0</v>
      </c>
      <c r="G9" s="462">
        <v>0</v>
      </c>
      <c r="H9" s="462">
        <v>49.6</v>
      </c>
      <c r="I9" s="461">
        <v>0.5</v>
      </c>
      <c r="J9" s="471">
        <v>0</v>
      </c>
      <c r="K9" s="472">
        <v>0</v>
      </c>
      <c r="L9" s="473">
        <v>0</v>
      </c>
      <c r="M9" s="474">
        <v>0</v>
      </c>
      <c r="N9" s="472">
        <v>0</v>
      </c>
      <c r="O9" s="475">
        <v>0</v>
      </c>
      <c r="P9" s="475">
        <v>0</v>
      </c>
      <c r="Q9" s="936"/>
      <c r="R9" s="936"/>
      <c r="S9" s="936"/>
      <c r="T9" s="936"/>
      <c r="U9" s="936"/>
    </row>
    <row r="10" spans="2:21">
      <c r="B10" s="10">
        <v>1015</v>
      </c>
      <c r="C10" s="29" t="s">
        <v>17</v>
      </c>
      <c r="D10" s="10">
        <v>15</v>
      </c>
      <c r="E10" s="461">
        <v>55.2</v>
      </c>
      <c r="F10" s="462">
        <v>1.2</v>
      </c>
      <c r="G10" s="462">
        <v>0.255</v>
      </c>
      <c r="H10" s="462">
        <v>11.385</v>
      </c>
      <c r="I10" s="461">
        <v>3.45</v>
      </c>
      <c r="J10" s="471">
        <v>0.09</v>
      </c>
      <c r="K10" s="472">
        <v>0</v>
      </c>
      <c r="L10" s="473">
        <v>1.9500000000000003E-2</v>
      </c>
      <c r="M10" s="474">
        <v>6.0000000000000001E-3</v>
      </c>
      <c r="N10" s="472">
        <v>0</v>
      </c>
      <c r="O10" s="475">
        <v>0.375</v>
      </c>
      <c r="P10" s="475">
        <v>0</v>
      </c>
      <c r="Q10" s="936"/>
      <c r="R10" s="936"/>
      <c r="S10" s="936"/>
      <c r="T10" s="936"/>
      <c r="U10" s="936"/>
    </row>
    <row r="11" spans="2:21">
      <c r="B11" s="10">
        <v>13003</v>
      </c>
      <c r="C11" s="29" t="s">
        <v>42</v>
      </c>
      <c r="D11" s="10">
        <v>200</v>
      </c>
      <c r="E11" s="461">
        <v>134</v>
      </c>
      <c r="F11" s="462">
        <v>6.6</v>
      </c>
      <c r="G11" s="462">
        <v>7.6</v>
      </c>
      <c r="H11" s="462">
        <v>9.6</v>
      </c>
      <c r="I11" s="461">
        <v>220</v>
      </c>
      <c r="J11" s="471">
        <v>0</v>
      </c>
      <c r="K11" s="472">
        <v>76</v>
      </c>
      <c r="L11" s="473">
        <v>0.08</v>
      </c>
      <c r="M11" s="474">
        <v>0.3</v>
      </c>
      <c r="N11" s="472">
        <v>2</v>
      </c>
      <c r="O11" s="475">
        <v>0</v>
      </c>
      <c r="P11" s="475">
        <v>0.2</v>
      </c>
      <c r="Q11" s="936"/>
      <c r="R11" s="936"/>
      <c r="S11" s="936"/>
      <c r="T11" s="936"/>
      <c r="U11" s="936"/>
    </row>
    <row r="12" spans="2:21">
      <c r="B12" s="795"/>
      <c r="C12" s="796" t="s">
        <v>1362</v>
      </c>
      <c r="D12" s="795">
        <v>299</v>
      </c>
      <c r="E12" s="797">
        <v>512.78</v>
      </c>
      <c r="F12" s="798">
        <v>13.41</v>
      </c>
      <c r="G12" s="798">
        <v>19.245000000000001</v>
      </c>
      <c r="H12" s="798">
        <v>70.619</v>
      </c>
      <c r="I12" s="797">
        <v>274.95</v>
      </c>
      <c r="J12" s="798">
        <v>2.13</v>
      </c>
      <c r="K12" s="799">
        <v>239.2</v>
      </c>
      <c r="L12" s="800">
        <v>0.1709</v>
      </c>
      <c r="M12" s="801">
        <v>0.48280000000000001</v>
      </c>
      <c r="N12" s="799">
        <v>2</v>
      </c>
      <c r="O12" s="802">
        <v>0.375</v>
      </c>
      <c r="P12" s="802">
        <v>0.23400000000000001</v>
      </c>
      <c r="Q12" s="936"/>
      <c r="R12" s="936"/>
      <c r="S12" s="936"/>
      <c r="T12" s="936"/>
      <c r="U12" s="936"/>
    </row>
    <row r="13" spans="2:21">
      <c r="B13" s="10"/>
      <c r="C13" s="2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936"/>
      <c r="R13" s="936"/>
      <c r="S13" s="936"/>
      <c r="T13" s="936"/>
      <c r="U13" s="936"/>
    </row>
    <row r="14" spans="2:21">
      <c r="B14" s="10">
        <v>13014</v>
      </c>
      <c r="C14" s="29" t="s">
        <v>57</v>
      </c>
      <c r="D14" s="10">
        <v>200</v>
      </c>
      <c r="E14" s="461">
        <v>866</v>
      </c>
      <c r="F14" s="462">
        <v>4</v>
      </c>
      <c r="G14" s="462">
        <v>90</v>
      </c>
      <c r="H14" s="462">
        <v>6.2</v>
      </c>
      <c r="I14" s="461">
        <v>120</v>
      </c>
      <c r="J14" s="471">
        <v>0.2</v>
      </c>
      <c r="K14" s="472">
        <v>780</v>
      </c>
      <c r="L14" s="473">
        <v>0.04</v>
      </c>
      <c r="M14" s="474">
        <v>0.18</v>
      </c>
      <c r="N14" s="472">
        <v>0</v>
      </c>
      <c r="O14" s="475">
        <v>0</v>
      </c>
      <c r="P14" s="475">
        <v>0.2</v>
      </c>
      <c r="Q14" s="936"/>
      <c r="R14" s="936"/>
      <c r="S14" s="936"/>
      <c r="T14" s="936"/>
      <c r="U14" s="936"/>
    </row>
    <row r="15" spans="2:21">
      <c r="B15" s="10">
        <v>3003</v>
      </c>
      <c r="C15" s="29" t="s">
        <v>4</v>
      </c>
      <c r="D15" s="10">
        <v>20</v>
      </c>
      <c r="E15" s="461">
        <v>76.8</v>
      </c>
      <c r="F15" s="462">
        <v>0</v>
      </c>
      <c r="G15" s="462">
        <v>0</v>
      </c>
      <c r="H15" s="462">
        <v>19.84</v>
      </c>
      <c r="I15" s="461">
        <v>0.2</v>
      </c>
      <c r="J15" s="471">
        <v>0</v>
      </c>
      <c r="K15" s="472">
        <v>0</v>
      </c>
      <c r="L15" s="473">
        <v>0</v>
      </c>
      <c r="M15" s="474">
        <v>0</v>
      </c>
      <c r="N15" s="472">
        <v>0</v>
      </c>
      <c r="O15" s="475">
        <v>0</v>
      </c>
      <c r="P15" s="475">
        <v>0</v>
      </c>
      <c r="Q15" s="936"/>
      <c r="R15" s="936"/>
      <c r="S15" s="936"/>
      <c r="T15" s="936"/>
      <c r="U15" s="936"/>
    </row>
    <row r="16" spans="2:21">
      <c r="B16" s="795"/>
      <c r="C16" s="796" t="s">
        <v>1361</v>
      </c>
      <c r="D16" s="795">
        <v>220</v>
      </c>
      <c r="E16" s="797">
        <v>942.8</v>
      </c>
      <c r="F16" s="798">
        <v>4</v>
      </c>
      <c r="G16" s="798">
        <v>90</v>
      </c>
      <c r="H16" s="798">
        <v>26.04</v>
      </c>
      <c r="I16" s="797">
        <v>120.2</v>
      </c>
      <c r="J16" s="798">
        <v>0.2</v>
      </c>
      <c r="K16" s="799">
        <v>780</v>
      </c>
      <c r="L16" s="800">
        <v>0.04</v>
      </c>
      <c r="M16" s="801">
        <v>0.18</v>
      </c>
      <c r="N16" s="799">
        <v>0</v>
      </c>
      <c r="O16" s="802">
        <v>0</v>
      </c>
      <c r="P16" s="802">
        <v>0.2</v>
      </c>
      <c r="Q16" s="936"/>
      <c r="R16" s="936"/>
      <c r="S16" s="936"/>
      <c r="T16" s="936"/>
      <c r="U16" s="936"/>
    </row>
    <row r="17" spans="2:21">
      <c r="B17" s="40"/>
      <c r="C17" s="242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937"/>
      <c r="R17" s="937"/>
      <c r="S17" s="937"/>
      <c r="T17" s="937"/>
      <c r="U17" s="937"/>
    </row>
    <row r="18" spans="2:21">
      <c r="C18" s="14" t="s">
        <v>12</v>
      </c>
      <c r="D18" s="264">
        <v>729</v>
      </c>
      <c r="E18" s="731">
        <v>2178.1800000000003</v>
      </c>
      <c r="F18" s="732">
        <v>35.239999999999995</v>
      </c>
      <c r="G18" s="732">
        <v>161.92500000000001</v>
      </c>
      <c r="H18" s="732">
        <v>135.03899999999999</v>
      </c>
      <c r="I18" s="731">
        <v>470.24999999999994</v>
      </c>
      <c r="J18" s="732">
        <v>4.66</v>
      </c>
      <c r="K18" s="731">
        <v>1439.2</v>
      </c>
      <c r="L18" s="733">
        <v>0.34689999999999999</v>
      </c>
      <c r="M18" s="733">
        <v>1.1708000000000001</v>
      </c>
      <c r="N18" s="264">
        <v>2</v>
      </c>
      <c r="O18" s="732">
        <v>1.625</v>
      </c>
      <c r="P18" s="732">
        <v>1.8239999999999998</v>
      </c>
      <c r="Q18" s="409" t="s">
        <v>1332</v>
      </c>
      <c r="R18" s="409" t="s">
        <v>1332</v>
      </c>
      <c r="S18" s="409" t="s">
        <v>1332</v>
      </c>
      <c r="T18" s="409" t="s">
        <v>1332</v>
      </c>
      <c r="U18" s="409" t="s">
        <v>1332</v>
      </c>
    </row>
  </sheetData>
  <mergeCells count="1">
    <mergeCell ref="Q3:U17"/>
  </mergeCells>
  <phoneticPr fontId="1"/>
  <pageMargins left="0.7" right="0.7" top="0.75" bottom="0.75" header="0.3" footer="0.3"/>
  <pageSetup paperSize="9" scale="78" orientation="landscape" r:id="rId1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0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1978</v>
      </c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2:21" s="478" customFormat="1" ht="27" customHeight="1">
      <c r="B2" s="19" t="s">
        <v>922</v>
      </c>
      <c r="C2" s="19" t="s">
        <v>923</v>
      </c>
      <c r="D2" s="20" t="s">
        <v>1360</v>
      </c>
      <c r="E2" s="20" t="s">
        <v>924</v>
      </c>
      <c r="F2" s="20" t="s">
        <v>1359</v>
      </c>
      <c r="G2" s="20" t="s">
        <v>1358</v>
      </c>
      <c r="H2" s="20" t="s">
        <v>1357</v>
      </c>
      <c r="I2" s="20" t="s">
        <v>925</v>
      </c>
      <c r="J2" s="20" t="s">
        <v>926</v>
      </c>
      <c r="K2" s="20" t="s">
        <v>927</v>
      </c>
      <c r="L2" s="20" t="s">
        <v>1356</v>
      </c>
      <c r="M2" s="20" t="s">
        <v>1355</v>
      </c>
      <c r="N2" s="20" t="s">
        <v>928</v>
      </c>
      <c r="O2" s="20" t="s">
        <v>1354</v>
      </c>
      <c r="P2" s="20" t="s">
        <v>1353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89">
        <v>12004</v>
      </c>
      <c r="C3" s="89" t="s">
        <v>1</v>
      </c>
      <c r="D3" s="89">
        <v>150</v>
      </c>
      <c r="E3" s="92">
        <v>226.5</v>
      </c>
      <c r="F3" s="91">
        <v>18.45</v>
      </c>
      <c r="G3" s="91">
        <v>15.45</v>
      </c>
      <c r="H3" s="91">
        <v>0.45</v>
      </c>
      <c r="I3" s="92">
        <v>76.5</v>
      </c>
      <c r="J3" s="91">
        <v>2.7</v>
      </c>
      <c r="K3" s="92">
        <v>225</v>
      </c>
      <c r="L3" s="93">
        <v>0.09</v>
      </c>
      <c r="M3" s="93">
        <v>0.64500000000000002</v>
      </c>
      <c r="N3" s="92">
        <v>0</v>
      </c>
      <c r="O3" s="91">
        <v>0</v>
      </c>
      <c r="P3" s="91">
        <v>0.6</v>
      </c>
      <c r="Q3" s="948"/>
      <c r="R3" s="948"/>
      <c r="S3" s="948"/>
      <c r="T3" s="948"/>
      <c r="U3" s="948"/>
    </row>
    <row r="4" spans="2:21">
      <c r="B4" s="89">
        <v>3005</v>
      </c>
      <c r="C4" s="89" t="s">
        <v>85</v>
      </c>
      <c r="D4" s="89">
        <v>75</v>
      </c>
      <c r="E4" s="92">
        <v>290.25</v>
      </c>
      <c r="F4" s="91">
        <v>0</v>
      </c>
      <c r="G4" s="91">
        <v>0</v>
      </c>
      <c r="H4" s="91">
        <v>75</v>
      </c>
      <c r="I4" s="92">
        <v>0</v>
      </c>
      <c r="J4" s="91">
        <v>0</v>
      </c>
      <c r="K4" s="92">
        <v>0</v>
      </c>
      <c r="L4" s="93">
        <v>0</v>
      </c>
      <c r="M4" s="93">
        <v>0</v>
      </c>
      <c r="N4" s="92">
        <v>0</v>
      </c>
      <c r="O4" s="91">
        <v>0</v>
      </c>
      <c r="P4" s="91">
        <v>0</v>
      </c>
      <c r="Q4" s="945"/>
      <c r="R4" s="945"/>
      <c r="S4" s="945"/>
      <c r="T4" s="945"/>
      <c r="U4" s="945"/>
    </row>
    <row r="5" spans="2:21">
      <c r="B5" s="89">
        <v>1015</v>
      </c>
      <c r="C5" s="89" t="s">
        <v>17</v>
      </c>
      <c r="D5" s="89">
        <v>75</v>
      </c>
      <c r="E5" s="92">
        <v>276</v>
      </c>
      <c r="F5" s="91">
        <v>6</v>
      </c>
      <c r="G5" s="91">
        <v>1.2749999999999999</v>
      </c>
      <c r="H5" s="91">
        <v>56.924999999999997</v>
      </c>
      <c r="I5" s="92">
        <v>17.25</v>
      </c>
      <c r="J5" s="91">
        <v>0.45</v>
      </c>
      <c r="K5" s="92">
        <v>0</v>
      </c>
      <c r="L5" s="93">
        <v>9.7500000000000003E-2</v>
      </c>
      <c r="M5" s="93">
        <v>0.03</v>
      </c>
      <c r="N5" s="92">
        <v>0</v>
      </c>
      <c r="O5" s="91">
        <v>1.875</v>
      </c>
      <c r="P5" s="91">
        <v>0</v>
      </c>
      <c r="Q5" s="945"/>
      <c r="R5" s="945"/>
      <c r="S5" s="945"/>
      <c r="T5" s="945"/>
      <c r="U5" s="945"/>
    </row>
    <row r="6" spans="2:21">
      <c r="B6" s="89">
        <v>17084</v>
      </c>
      <c r="C6" s="89" t="s">
        <v>34</v>
      </c>
      <c r="D6" s="89">
        <v>2</v>
      </c>
      <c r="E6" s="92">
        <v>2.54</v>
      </c>
      <c r="F6" s="91">
        <v>0</v>
      </c>
      <c r="G6" s="91">
        <v>2.4E-2</v>
      </c>
      <c r="H6" s="91">
        <v>0.57999999999999996</v>
      </c>
      <c r="I6" s="92">
        <v>48</v>
      </c>
      <c r="J6" s="91">
        <v>2E-3</v>
      </c>
      <c r="K6" s="92">
        <v>0</v>
      </c>
      <c r="L6" s="93">
        <v>0</v>
      </c>
      <c r="M6" s="93">
        <v>0</v>
      </c>
      <c r="N6" s="92">
        <v>0</v>
      </c>
      <c r="O6" s="91">
        <v>0</v>
      </c>
      <c r="P6" s="91">
        <v>0.34600000000000003</v>
      </c>
      <c r="Q6" s="945"/>
      <c r="R6" s="945"/>
      <c r="S6" s="945"/>
      <c r="T6" s="945"/>
      <c r="U6" s="945"/>
    </row>
    <row r="7" spans="2:21">
      <c r="B7" s="89">
        <v>13014</v>
      </c>
      <c r="C7" s="89" t="s">
        <v>2430</v>
      </c>
      <c r="D7" s="89">
        <v>100</v>
      </c>
      <c r="E7" s="92">
        <v>433</v>
      </c>
      <c r="F7" s="91">
        <v>2</v>
      </c>
      <c r="G7" s="91">
        <v>45</v>
      </c>
      <c r="H7" s="91">
        <v>3.1</v>
      </c>
      <c r="I7" s="92">
        <v>60</v>
      </c>
      <c r="J7" s="91">
        <v>0.1</v>
      </c>
      <c r="K7" s="92">
        <v>390</v>
      </c>
      <c r="L7" s="93">
        <v>0.02</v>
      </c>
      <c r="M7" s="93">
        <v>0.09</v>
      </c>
      <c r="N7" s="92">
        <v>0</v>
      </c>
      <c r="O7" s="91">
        <v>0</v>
      </c>
      <c r="P7" s="91">
        <v>0.1</v>
      </c>
      <c r="Q7" s="945"/>
      <c r="R7" s="945"/>
      <c r="S7" s="945"/>
      <c r="T7" s="945"/>
      <c r="U7" s="945"/>
    </row>
    <row r="8" spans="2:21">
      <c r="B8" s="102">
        <v>3011</v>
      </c>
      <c r="C8" s="102" t="s">
        <v>141</v>
      </c>
      <c r="D8" s="102">
        <v>7</v>
      </c>
      <c r="E8" s="100">
        <v>27.02</v>
      </c>
      <c r="F8" s="99">
        <v>0</v>
      </c>
      <c r="G8" s="99">
        <v>0</v>
      </c>
      <c r="H8" s="99">
        <v>6.9790000000000001</v>
      </c>
      <c r="I8" s="100">
        <v>0</v>
      </c>
      <c r="J8" s="99">
        <v>1.4000000000000002E-2</v>
      </c>
      <c r="K8" s="100">
        <v>0</v>
      </c>
      <c r="L8" s="101">
        <v>0</v>
      </c>
      <c r="M8" s="101">
        <v>0</v>
      </c>
      <c r="N8" s="100">
        <v>0</v>
      </c>
      <c r="O8" s="99">
        <v>0</v>
      </c>
      <c r="P8" s="99">
        <v>0</v>
      </c>
      <c r="Q8" s="945"/>
      <c r="R8" s="945"/>
      <c r="S8" s="945"/>
      <c r="T8" s="945"/>
      <c r="U8" s="945"/>
    </row>
    <row r="9" spans="2:21">
      <c r="B9" s="97">
        <v>16028</v>
      </c>
      <c r="C9" s="97" t="s">
        <v>116</v>
      </c>
      <c r="D9" s="97">
        <v>5</v>
      </c>
      <c r="E9" s="95">
        <v>16.100000000000001</v>
      </c>
      <c r="F9" s="94">
        <v>0</v>
      </c>
      <c r="G9" s="94">
        <v>0</v>
      </c>
      <c r="H9" s="94">
        <v>1.32</v>
      </c>
      <c r="I9" s="95">
        <v>0</v>
      </c>
      <c r="J9" s="94">
        <v>0</v>
      </c>
      <c r="K9" s="95">
        <v>0</v>
      </c>
      <c r="L9" s="96">
        <v>0</v>
      </c>
      <c r="M9" s="96">
        <v>0</v>
      </c>
      <c r="N9" s="95">
        <v>0</v>
      </c>
      <c r="O9" s="94">
        <v>0</v>
      </c>
      <c r="P9" s="94">
        <v>0</v>
      </c>
      <c r="Q9" s="946"/>
      <c r="R9" s="946"/>
      <c r="S9" s="946"/>
      <c r="T9" s="946"/>
      <c r="U9" s="946"/>
    </row>
    <row r="10" spans="2:21">
      <c r="C10" s="89" t="s">
        <v>1789</v>
      </c>
      <c r="D10" s="89">
        <v>414</v>
      </c>
      <c r="E10" s="92">
        <v>1271.4099999999999</v>
      </c>
      <c r="F10" s="91">
        <v>26.45</v>
      </c>
      <c r="G10" s="91">
        <v>61.748999999999995</v>
      </c>
      <c r="H10" s="91">
        <v>144.35400000000001</v>
      </c>
      <c r="I10" s="92">
        <v>201.75</v>
      </c>
      <c r="J10" s="91">
        <v>3.266</v>
      </c>
      <c r="K10" s="92">
        <v>615</v>
      </c>
      <c r="L10" s="93">
        <v>0.20749999999999999</v>
      </c>
      <c r="M10" s="93">
        <v>0.76500000000000001</v>
      </c>
      <c r="N10" s="92">
        <v>0</v>
      </c>
      <c r="O10" s="91">
        <v>1.875</v>
      </c>
      <c r="P10" s="91">
        <v>1.046</v>
      </c>
      <c r="Q10" s="90" t="s">
        <v>1352</v>
      </c>
      <c r="R10" s="90" t="s">
        <v>1352</v>
      </c>
      <c r="S10" s="90" t="s">
        <v>1352</v>
      </c>
      <c r="T10" s="90" t="s">
        <v>1352</v>
      </c>
      <c r="U10" s="90" t="s">
        <v>1352</v>
      </c>
    </row>
    <row r="11" spans="2:21">
      <c r="E11" s="92"/>
      <c r="F11" s="91"/>
      <c r="G11" s="91"/>
      <c r="H11" s="91"/>
      <c r="I11" s="92"/>
      <c r="J11" s="91"/>
      <c r="K11" s="92"/>
      <c r="L11" s="93"/>
      <c r="M11" s="93"/>
      <c r="N11" s="92"/>
      <c r="O11" s="91"/>
      <c r="P11" s="91"/>
    </row>
  </sheetData>
  <mergeCells count="1">
    <mergeCell ref="Q3:U9"/>
  </mergeCells>
  <phoneticPr fontId="1"/>
  <pageMargins left="0.7" right="0.7" top="0.75" bottom="0.75" header="0.3" footer="0.3"/>
  <pageSetup paperSize="9" scale="78" orientation="landscape" r:id="rId1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"/>
  <sheetViews>
    <sheetView workbookViewId="0"/>
  </sheetViews>
  <sheetFormatPr defaultColWidth="9" defaultRowHeight="13.5"/>
  <cols>
    <col min="1" max="1" width="3.875" style="478" customWidth="1"/>
    <col min="2" max="2" width="12.625" style="480" customWidth="1"/>
    <col min="3" max="3" width="15.25" style="479" customWidth="1"/>
    <col min="4" max="16" width="11.125" style="479" customWidth="1"/>
    <col min="17" max="21" width="9" style="479" customWidth="1"/>
    <col min="22" max="16384" width="9" style="479"/>
  </cols>
  <sheetData>
    <row r="1" spans="2:21">
      <c r="B1" s="479" t="s">
        <v>1918</v>
      </c>
    </row>
    <row r="2" spans="2:21" s="478" customFormat="1" ht="26.25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480">
        <v>13013</v>
      </c>
      <c r="C3" s="219" t="s">
        <v>1919</v>
      </c>
      <c r="D3" s="459">
        <v>100</v>
      </c>
      <c r="E3" s="461">
        <v>331</v>
      </c>
      <c r="F3" s="462">
        <v>7.8</v>
      </c>
      <c r="G3" s="462">
        <v>8.3000000000000007</v>
      </c>
      <c r="H3" s="462">
        <v>56.3</v>
      </c>
      <c r="I3" s="461">
        <v>300</v>
      </c>
      <c r="J3" s="471">
        <v>0.2</v>
      </c>
      <c r="K3" s="472">
        <v>57</v>
      </c>
      <c r="L3" s="473">
        <v>0.08</v>
      </c>
      <c r="M3" s="474">
        <v>0.4</v>
      </c>
      <c r="N3" s="472">
        <v>2</v>
      </c>
      <c r="O3" s="475">
        <v>0</v>
      </c>
      <c r="P3" s="475">
        <v>0.4</v>
      </c>
      <c r="Q3" s="985"/>
      <c r="R3" s="985"/>
      <c r="S3" s="985"/>
      <c r="T3" s="985"/>
      <c r="U3" s="985"/>
    </row>
    <row r="4" spans="2:21">
      <c r="B4" s="480">
        <v>3016</v>
      </c>
      <c r="C4" s="531" t="s">
        <v>1920</v>
      </c>
      <c r="D4" s="459">
        <v>100</v>
      </c>
      <c r="E4" s="461">
        <v>328</v>
      </c>
      <c r="F4" s="462">
        <v>0</v>
      </c>
      <c r="G4" s="462">
        <v>0</v>
      </c>
      <c r="H4" s="462">
        <v>85</v>
      </c>
      <c r="I4" s="461">
        <v>0</v>
      </c>
      <c r="J4" s="471">
        <v>0.1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85"/>
      <c r="R4" s="985"/>
      <c r="S4" s="985"/>
      <c r="T4" s="985"/>
      <c r="U4" s="985"/>
    </row>
    <row r="5" spans="2:21">
      <c r="B5" s="480">
        <v>3003</v>
      </c>
      <c r="C5" s="231" t="s">
        <v>355</v>
      </c>
      <c r="D5" s="459">
        <v>100</v>
      </c>
      <c r="E5" s="461">
        <v>384</v>
      </c>
      <c r="F5" s="462">
        <v>0</v>
      </c>
      <c r="G5" s="462">
        <v>0</v>
      </c>
      <c r="H5" s="462">
        <v>99.2</v>
      </c>
      <c r="I5" s="461">
        <v>1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85"/>
      <c r="R5" s="985"/>
      <c r="S5" s="985"/>
      <c r="T5" s="985"/>
      <c r="U5" s="985"/>
    </row>
    <row r="6" spans="2:21">
      <c r="B6" s="480">
        <v>14018</v>
      </c>
      <c r="C6" s="761" t="s">
        <v>637</v>
      </c>
      <c r="D6" s="459">
        <v>30</v>
      </c>
      <c r="E6" s="461">
        <v>228.9</v>
      </c>
      <c r="F6" s="462">
        <v>0.15</v>
      </c>
      <c r="G6" s="462">
        <v>24.9</v>
      </c>
      <c r="H6" s="462">
        <v>0.06</v>
      </c>
      <c r="I6" s="461">
        <v>4.2</v>
      </c>
      <c r="J6" s="471">
        <v>0.12</v>
      </c>
      <c r="K6" s="472">
        <v>237</v>
      </c>
      <c r="L6" s="473">
        <v>0</v>
      </c>
      <c r="M6" s="474">
        <v>8.9999999999999993E-3</v>
      </c>
      <c r="N6" s="472">
        <v>0</v>
      </c>
      <c r="O6" s="475">
        <v>0</v>
      </c>
      <c r="P6" s="475">
        <v>0</v>
      </c>
      <c r="Q6" s="986"/>
      <c r="R6" s="986"/>
      <c r="S6" s="986"/>
      <c r="T6" s="986"/>
      <c r="U6" s="986"/>
    </row>
    <row r="7" spans="2:21">
      <c r="B7" s="483"/>
      <c r="C7" s="530" t="s">
        <v>895</v>
      </c>
      <c r="D7" s="460">
        <v>330</v>
      </c>
      <c r="E7" s="463">
        <v>1271.9000000000001</v>
      </c>
      <c r="F7" s="464">
        <v>7.95</v>
      </c>
      <c r="G7" s="464">
        <v>33.200000000000003</v>
      </c>
      <c r="H7" s="464">
        <v>240.56</v>
      </c>
      <c r="I7" s="463">
        <v>305.2</v>
      </c>
      <c r="J7" s="464">
        <v>0.42</v>
      </c>
      <c r="K7" s="465">
        <v>294</v>
      </c>
      <c r="L7" s="466">
        <v>0.08</v>
      </c>
      <c r="M7" s="467">
        <v>0.40900000000000003</v>
      </c>
      <c r="N7" s="465">
        <v>2</v>
      </c>
      <c r="O7" s="468">
        <v>0</v>
      </c>
      <c r="P7" s="468">
        <v>0.4</v>
      </c>
      <c r="Q7" s="90" t="s">
        <v>1332</v>
      </c>
      <c r="R7" s="90" t="s">
        <v>1332</v>
      </c>
      <c r="S7" s="90" t="s">
        <v>1332</v>
      </c>
      <c r="T7" s="90" t="s">
        <v>1332</v>
      </c>
      <c r="U7" s="90" t="s">
        <v>1332</v>
      </c>
    </row>
  </sheetData>
  <mergeCells count="1">
    <mergeCell ref="Q3:U6"/>
  </mergeCells>
  <phoneticPr fontId="1"/>
  <pageMargins left="0.7" right="0.7" top="0.75" bottom="0.75" header="0.3" footer="0.3"/>
  <pageSetup paperSize="9" orientation="portrait" r:id="rId1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3.62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1821</v>
      </c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04">
        <v>12014</v>
      </c>
      <c r="C3" s="203" t="s">
        <v>72</v>
      </c>
      <c r="D3" s="204">
        <v>100</v>
      </c>
      <c r="E3" s="348">
        <v>47</v>
      </c>
      <c r="F3" s="349">
        <v>10.5</v>
      </c>
      <c r="G3" s="349">
        <v>0</v>
      </c>
      <c r="H3" s="349">
        <v>0.4</v>
      </c>
      <c r="I3" s="348">
        <v>6</v>
      </c>
      <c r="J3" s="349">
        <v>0</v>
      </c>
      <c r="K3" s="348">
        <v>0</v>
      </c>
      <c r="L3" s="350">
        <v>0</v>
      </c>
      <c r="M3" s="350">
        <v>0.39</v>
      </c>
      <c r="N3" s="348">
        <v>0</v>
      </c>
      <c r="O3" s="349">
        <v>0</v>
      </c>
      <c r="P3" s="349">
        <v>0.5</v>
      </c>
      <c r="Q3" s="945"/>
      <c r="R3" s="945"/>
      <c r="S3" s="945"/>
      <c r="T3" s="945"/>
      <c r="U3" s="945"/>
    </row>
    <row r="4" spans="2:21">
      <c r="B4" s="204" t="s">
        <v>139</v>
      </c>
      <c r="C4" s="203" t="s">
        <v>138</v>
      </c>
      <c r="D4" s="204">
        <v>110</v>
      </c>
      <c r="E4" s="348">
        <v>425</v>
      </c>
      <c r="F4" s="349">
        <v>0</v>
      </c>
      <c r="G4" s="349">
        <v>0</v>
      </c>
      <c r="H4" s="349">
        <v>109.7</v>
      </c>
      <c r="I4" s="348">
        <v>0</v>
      </c>
      <c r="J4" s="349">
        <v>0.2</v>
      </c>
      <c r="K4" s="348">
        <v>0</v>
      </c>
      <c r="L4" s="350">
        <v>0</v>
      </c>
      <c r="M4" s="350">
        <v>0</v>
      </c>
      <c r="N4" s="348">
        <v>0</v>
      </c>
      <c r="O4" s="349">
        <v>0</v>
      </c>
      <c r="P4" s="349">
        <v>0</v>
      </c>
      <c r="Q4" s="945"/>
      <c r="R4" s="945"/>
      <c r="S4" s="945"/>
      <c r="T4" s="945"/>
      <c r="U4" s="945"/>
    </row>
    <row r="5" spans="2:21">
      <c r="B5" s="204">
        <v>5001</v>
      </c>
      <c r="C5" s="203" t="s">
        <v>140</v>
      </c>
      <c r="D5" s="204">
        <v>125</v>
      </c>
      <c r="E5" s="348">
        <v>748</v>
      </c>
      <c r="F5" s="349">
        <v>23.3</v>
      </c>
      <c r="G5" s="349">
        <v>67.8</v>
      </c>
      <c r="H5" s="349">
        <v>24.6</v>
      </c>
      <c r="I5" s="348">
        <v>288</v>
      </c>
      <c r="J5" s="349">
        <v>5.9</v>
      </c>
      <c r="K5" s="348">
        <v>1</v>
      </c>
      <c r="L5" s="350">
        <v>0.3</v>
      </c>
      <c r="M5" s="350">
        <v>1.1499999999999999</v>
      </c>
      <c r="N5" s="348">
        <v>0</v>
      </c>
      <c r="O5" s="349">
        <v>13</v>
      </c>
      <c r="P5" s="349">
        <v>0</v>
      </c>
      <c r="Q5" s="945"/>
      <c r="R5" s="945"/>
      <c r="S5" s="945"/>
      <c r="T5" s="945"/>
      <c r="U5" s="945"/>
    </row>
    <row r="6" spans="2:21">
      <c r="B6" s="204" t="s">
        <v>139</v>
      </c>
      <c r="C6" s="203" t="s">
        <v>138</v>
      </c>
      <c r="D6" s="204">
        <v>100</v>
      </c>
      <c r="E6" s="348">
        <v>386</v>
      </c>
      <c r="F6" s="349">
        <v>0</v>
      </c>
      <c r="G6" s="349">
        <v>0</v>
      </c>
      <c r="H6" s="349">
        <v>99.7</v>
      </c>
      <c r="I6" s="348">
        <v>0</v>
      </c>
      <c r="J6" s="349">
        <v>0.2</v>
      </c>
      <c r="K6" s="348">
        <v>0</v>
      </c>
      <c r="L6" s="350">
        <v>0</v>
      </c>
      <c r="M6" s="350">
        <v>0</v>
      </c>
      <c r="N6" s="348">
        <v>0</v>
      </c>
      <c r="O6" s="349">
        <v>0</v>
      </c>
      <c r="P6" s="349">
        <v>0</v>
      </c>
      <c r="Q6" s="945"/>
      <c r="R6" s="945"/>
      <c r="S6" s="945"/>
      <c r="T6" s="945"/>
      <c r="U6" s="945"/>
    </row>
    <row r="7" spans="2:21">
      <c r="B7" s="204" t="s">
        <v>137</v>
      </c>
      <c r="C7" s="203" t="s">
        <v>136</v>
      </c>
      <c r="D7" s="204">
        <v>3</v>
      </c>
      <c r="E7" s="348">
        <v>11.34</v>
      </c>
      <c r="F7" s="349">
        <v>2.6</v>
      </c>
      <c r="G7" s="349">
        <v>0</v>
      </c>
      <c r="H7" s="349">
        <v>0</v>
      </c>
      <c r="I7" s="348">
        <v>2</v>
      </c>
      <c r="J7" s="349">
        <v>0</v>
      </c>
      <c r="K7" s="348">
        <v>0</v>
      </c>
      <c r="L7" s="350">
        <v>0</v>
      </c>
      <c r="M7" s="350">
        <v>0.06</v>
      </c>
      <c r="N7" s="348">
        <v>0</v>
      </c>
      <c r="O7" s="349">
        <v>0</v>
      </c>
      <c r="P7" s="349">
        <v>0.1</v>
      </c>
      <c r="Q7" s="945"/>
      <c r="R7" s="945"/>
      <c r="S7" s="945"/>
      <c r="T7" s="945"/>
      <c r="U7" s="945"/>
    </row>
    <row r="8" spans="2:21">
      <c r="B8" s="803"/>
      <c r="C8" s="804" t="s">
        <v>135</v>
      </c>
      <c r="D8" s="803">
        <v>438</v>
      </c>
      <c r="E8" s="805">
        <v>1617.34</v>
      </c>
      <c r="F8" s="806">
        <v>36.4</v>
      </c>
      <c r="G8" s="806">
        <v>67.8</v>
      </c>
      <c r="H8" s="806">
        <v>234.40000000000003</v>
      </c>
      <c r="I8" s="805">
        <v>296</v>
      </c>
      <c r="J8" s="806">
        <v>6.3000000000000007</v>
      </c>
      <c r="K8" s="805">
        <v>1</v>
      </c>
      <c r="L8" s="807">
        <v>0.3</v>
      </c>
      <c r="M8" s="807">
        <v>1.6</v>
      </c>
      <c r="N8" s="805">
        <v>0</v>
      </c>
      <c r="O8" s="806">
        <v>13</v>
      </c>
      <c r="P8" s="806">
        <v>0.6</v>
      </c>
      <c r="Q8" s="945"/>
      <c r="R8" s="945"/>
      <c r="S8" s="945"/>
      <c r="T8" s="945"/>
      <c r="U8" s="945"/>
    </row>
    <row r="9" spans="2:21">
      <c r="B9" s="204"/>
      <c r="C9" s="203"/>
      <c r="D9" s="204"/>
      <c r="E9" s="348"/>
      <c r="F9" s="349"/>
      <c r="G9" s="349"/>
      <c r="H9" s="349"/>
      <c r="I9" s="348"/>
      <c r="J9" s="349"/>
      <c r="K9" s="348"/>
      <c r="L9" s="350"/>
      <c r="M9" s="350"/>
      <c r="N9" s="348"/>
      <c r="O9" s="349"/>
      <c r="P9" s="349"/>
      <c r="Q9" s="945"/>
      <c r="R9" s="945"/>
      <c r="S9" s="945"/>
      <c r="T9" s="945"/>
      <c r="U9" s="945"/>
    </row>
    <row r="10" spans="2:21">
      <c r="B10" s="204" t="s">
        <v>134</v>
      </c>
      <c r="C10" s="203" t="s">
        <v>133</v>
      </c>
      <c r="D10" s="204">
        <v>250</v>
      </c>
      <c r="E10" s="348">
        <v>103</v>
      </c>
      <c r="F10" s="349">
        <v>2.8</v>
      </c>
      <c r="G10" s="349">
        <v>0.3</v>
      </c>
      <c r="H10" s="349">
        <v>25.5</v>
      </c>
      <c r="I10" s="348">
        <v>55</v>
      </c>
      <c r="J10" s="349">
        <v>1.8</v>
      </c>
      <c r="K10" s="348">
        <v>5</v>
      </c>
      <c r="L10" s="350">
        <v>0.05</v>
      </c>
      <c r="M10" s="350">
        <v>0.1</v>
      </c>
      <c r="N10" s="348">
        <v>55</v>
      </c>
      <c r="O10" s="349">
        <v>11.8</v>
      </c>
      <c r="P10" s="349">
        <v>0</v>
      </c>
      <c r="Q10" s="945"/>
      <c r="R10" s="945"/>
      <c r="S10" s="945"/>
      <c r="T10" s="945"/>
      <c r="U10" s="945"/>
    </row>
    <row r="11" spans="2:21">
      <c r="B11" s="204" t="s">
        <v>132</v>
      </c>
      <c r="C11" s="203" t="s">
        <v>131</v>
      </c>
      <c r="D11" s="204">
        <v>100</v>
      </c>
      <c r="E11" s="348">
        <v>387</v>
      </c>
      <c r="F11" s="349">
        <v>0</v>
      </c>
      <c r="G11" s="349">
        <v>0</v>
      </c>
      <c r="H11" s="349">
        <v>100</v>
      </c>
      <c r="I11" s="348">
        <v>0</v>
      </c>
      <c r="J11" s="349">
        <v>0</v>
      </c>
      <c r="K11" s="348">
        <v>0</v>
      </c>
      <c r="L11" s="350">
        <v>0</v>
      </c>
      <c r="M11" s="350">
        <v>0</v>
      </c>
      <c r="N11" s="348">
        <v>0</v>
      </c>
      <c r="O11" s="349">
        <v>0</v>
      </c>
      <c r="P11" s="349">
        <v>0</v>
      </c>
      <c r="Q11" s="945"/>
      <c r="R11" s="945"/>
      <c r="S11" s="945"/>
      <c r="T11" s="945"/>
      <c r="U11" s="945"/>
    </row>
    <row r="12" spans="2:21">
      <c r="B12" s="204"/>
      <c r="C12" s="203" t="s">
        <v>130</v>
      </c>
      <c r="D12" s="204">
        <v>4</v>
      </c>
      <c r="E12" s="348"/>
      <c r="F12" s="349"/>
      <c r="G12" s="349"/>
      <c r="H12" s="349"/>
      <c r="I12" s="348"/>
      <c r="J12" s="349"/>
      <c r="K12" s="348"/>
      <c r="L12" s="350"/>
      <c r="M12" s="350"/>
      <c r="N12" s="348"/>
      <c r="O12" s="349"/>
      <c r="P12" s="349"/>
      <c r="Q12" s="945"/>
      <c r="R12" s="945"/>
      <c r="S12" s="945"/>
      <c r="T12" s="945"/>
      <c r="U12" s="945"/>
    </row>
    <row r="13" spans="2:21">
      <c r="B13" s="394" t="s">
        <v>129</v>
      </c>
      <c r="C13" s="734" t="s">
        <v>128</v>
      </c>
      <c r="D13" s="394">
        <v>100</v>
      </c>
      <c r="E13" s="397">
        <v>26</v>
      </c>
      <c r="F13" s="396">
        <v>0.4</v>
      </c>
      <c r="G13" s="396">
        <v>0.2</v>
      </c>
      <c r="H13" s="396">
        <v>8.6</v>
      </c>
      <c r="I13" s="397">
        <v>7</v>
      </c>
      <c r="J13" s="396">
        <v>0.1</v>
      </c>
      <c r="K13" s="397">
        <v>1</v>
      </c>
      <c r="L13" s="398">
        <v>0.04</v>
      </c>
      <c r="M13" s="398">
        <v>0.02</v>
      </c>
      <c r="N13" s="397">
        <v>50</v>
      </c>
      <c r="O13" s="396">
        <v>0</v>
      </c>
      <c r="P13" s="396">
        <v>0</v>
      </c>
      <c r="Q13" s="945"/>
      <c r="R13" s="945"/>
      <c r="S13" s="945"/>
      <c r="T13" s="945"/>
      <c r="U13" s="945"/>
    </row>
    <row r="14" spans="2:21">
      <c r="B14" s="808"/>
      <c r="C14" s="809" t="s">
        <v>127</v>
      </c>
      <c r="D14" s="808">
        <v>454</v>
      </c>
      <c r="E14" s="810">
        <v>516</v>
      </c>
      <c r="F14" s="811">
        <v>3.1999999999999997</v>
      </c>
      <c r="G14" s="811">
        <v>0.5</v>
      </c>
      <c r="H14" s="811">
        <v>134.1</v>
      </c>
      <c r="I14" s="810">
        <v>62</v>
      </c>
      <c r="J14" s="811">
        <v>1.9000000000000001</v>
      </c>
      <c r="K14" s="810">
        <v>6</v>
      </c>
      <c r="L14" s="812">
        <v>0.09</v>
      </c>
      <c r="M14" s="812">
        <v>0.12000000000000001</v>
      </c>
      <c r="N14" s="810">
        <v>105</v>
      </c>
      <c r="O14" s="811">
        <v>11.8</v>
      </c>
      <c r="P14" s="811">
        <v>0</v>
      </c>
      <c r="Q14" s="946"/>
      <c r="R14" s="946"/>
      <c r="S14" s="946"/>
      <c r="T14" s="946"/>
      <c r="U14" s="946"/>
    </row>
    <row r="15" spans="2:21">
      <c r="C15" s="735" t="s">
        <v>126</v>
      </c>
      <c r="D15" s="204">
        <f t="shared" ref="D15:P15" si="0">D8+D14</f>
        <v>892</v>
      </c>
      <c r="E15" s="348">
        <f t="shared" si="0"/>
        <v>2133.34</v>
      </c>
      <c r="F15" s="204">
        <f t="shared" si="0"/>
        <v>39.6</v>
      </c>
      <c r="G15" s="204">
        <f t="shared" si="0"/>
        <v>68.3</v>
      </c>
      <c r="H15" s="204">
        <f t="shared" si="0"/>
        <v>368.5</v>
      </c>
      <c r="I15" s="204">
        <f t="shared" si="0"/>
        <v>358</v>
      </c>
      <c r="J15" s="204">
        <f t="shared" si="0"/>
        <v>8.2000000000000011</v>
      </c>
      <c r="K15" s="204">
        <f t="shared" si="0"/>
        <v>7</v>
      </c>
      <c r="L15" s="204">
        <f t="shared" si="0"/>
        <v>0.39</v>
      </c>
      <c r="M15" s="204">
        <f t="shared" si="0"/>
        <v>1.7200000000000002</v>
      </c>
      <c r="N15" s="204">
        <f t="shared" si="0"/>
        <v>105</v>
      </c>
      <c r="O15" s="204">
        <f t="shared" si="0"/>
        <v>24.8</v>
      </c>
      <c r="P15" s="204">
        <f t="shared" si="0"/>
        <v>0.6</v>
      </c>
      <c r="Q15" s="90" t="s">
        <v>125</v>
      </c>
      <c r="R15" s="90" t="s">
        <v>125</v>
      </c>
      <c r="S15" s="90" t="s">
        <v>125</v>
      </c>
      <c r="T15" s="90" t="s">
        <v>125</v>
      </c>
      <c r="U15" s="90" t="s">
        <v>125</v>
      </c>
    </row>
    <row r="16" spans="2:21">
      <c r="C16" s="98"/>
      <c r="E16" s="92"/>
    </row>
  </sheetData>
  <mergeCells count="1">
    <mergeCell ref="Q3:U14"/>
  </mergeCells>
  <phoneticPr fontId="1"/>
  <pageMargins left="0.7" right="0.7" top="0.75" bottom="0.75" header="0.3" footer="0.3"/>
  <pageSetup paperSize="9" scale="78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8.625" customWidth="1"/>
    <col min="4" max="16" width="11.125" customWidth="1"/>
    <col min="17" max="21" width="9" customWidth="1"/>
  </cols>
  <sheetData>
    <row r="1" spans="2:21">
      <c r="B1" t="s">
        <v>873</v>
      </c>
    </row>
    <row r="2" spans="2:21">
      <c r="B2" t="s">
        <v>874</v>
      </c>
    </row>
    <row r="3" spans="2:21" ht="27" customHeight="1">
      <c r="B3" s="19" t="s">
        <v>922</v>
      </c>
      <c r="C3" s="19" t="s">
        <v>923</v>
      </c>
      <c r="D3" s="20" t="s">
        <v>936</v>
      </c>
      <c r="E3" s="20" t="s">
        <v>924</v>
      </c>
      <c r="F3" s="20" t="s">
        <v>937</v>
      </c>
      <c r="G3" s="20" t="s">
        <v>938</v>
      </c>
      <c r="H3" s="20" t="s">
        <v>939</v>
      </c>
      <c r="I3" s="20" t="s">
        <v>925</v>
      </c>
      <c r="J3" s="20" t="s">
        <v>926</v>
      </c>
      <c r="K3" s="20" t="s">
        <v>927</v>
      </c>
      <c r="L3" s="20" t="s">
        <v>934</v>
      </c>
      <c r="M3" s="20" t="s">
        <v>935</v>
      </c>
      <c r="N3" s="20" t="s">
        <v>928</v>
      </c>
      <c r="O3" s="20" t="s">
        <v>940</v>
      </c>
      <c r="P3" s="20" t="s">
        <v>941</v>
      </c>
      <c r="Q3" s="13" t="s">
        <v>929</v>
      </c>
      <c r="R3" s="13" t="s">
        <v>930</v>
      </c>
      <c r="S3" s="13" t="s">
        <v>931</v>
      </c>
      <c r="T3" s="21" t="s">
        <v>932</v>
      </c>
      <c r="U3" s="13" t="s">
        <v>933</v>
      </c>
    </row>
    <row r="4" spans="2:21">
      <c r="B4" s="10">
        <v>10297</v>
      </c>
      <c r="C4" s="29" t="s">
        <v>662</v>
      </c>
      <c r="D4" s="264">
        <v>12.5</v>
      </c>
      <c r="E4" s="210">
        <v>6.375</v>
      </c>
      <c r="F4" s="209">
        <v>0.7</v>
      </c>
      <c r="G4" s="209">
        <v>0.125</v>
      </c>
      <c r="H4" s="209">
        <v>0.53749999999999998</v>
      </c>
      <c r="I4" s="210">
        <v>16.25</v>
      </c>
      <c r="J4" s="209">
        <v>0.66249999999999998</v>
      </c>
      <c r="K4" s="212">
        <v>3</v>
      </c>
      <c r="L4" s="211">
        <v>3.7499999999999999E-3</v>
      </c>
      <c r="M4" s="211">
        <v>3.125E-2</v>
      </c>
      <c r="N4" s="210">
        <v>0.125</v>
      </c>
      <c r="O4" s="209">
        <v>0</v>
      </c>
      <c r="P4" s="209">
        <v>2.5000000000000001E-2</v>
      </c>
      <c r="Q4" s="938"/>
      <c r="R4" s="938"/>
      <c r="S4" s="938"/>
      <c r="T4" s="938"/>
      <c r="U4" s="938"/>
    </row>
    <row r="5" spans="2:21">
      <c r="B5" s="10">
        <v>17020</v>
      </c>
      <c r="C5" s="243" t="s">
        <v>645</v>
      </c>
      <c r="D5" s="10">
        <v>150</v>
      </c>
      <c r="E5" s="210">
        <v>6</v>
      </c>
      <c r="F5" s="209">
        <v>0.15</v>
      </c>
      <c r="G5" s="209">
        <v>0</v>
      </c>
      <c r="H5" s="209">
        <v>1.35</v>
      </c>
      <c r="I5" s="210">
        <v>4.5</v>
      </c>
      <c r="J5" s="209">
        <v>0</v>
      </c>
      <c r="K5" s="212">
        <v>0</v>
      </c>
      <c r="L5" s="211">
        <v>0</v>
      </c>
      <c r="M5" s="211">
        <v>0</v>
      </c>
      <c r="N5" s="210">
        <v>0</v>
      </c>
      <c r="O5" s="209">
        <v>0</v>
      </c>
      <c r="P5" s="209">
        <v>0.3</v>
      </c>
      <c r="Q5" s="938"/>
      <c r="R5" s="938"/>
      <c r="S5" s="938"/>
      <c r="T5" s="938"/>
      <c r="U5" s="938"/>
    </row>
    <row r="6" spans="2:21">
      <c r="B6" s="10">
        <v>17045</v>
      </c>
      <c r="C6" s="29" t="s">
        <v>656</v>
      </c>
      <c r="D6" s="10">
        <v>10</v>
      </c>
      <c r="E6" s="210">
        <v>19.2</v>
      </c>
      <c r="F6" s="209">
        <v>1.25</v>
      </c>
      <c r="G6" s="209">
        <v>0.6</v>
      </c>
      <c r="H6" s="209">
        <v>2.19</v>
      </c>
      <c r="I6" s="210">
        <v>10</v>
      </c>
      <c r="J6" s="209">
        <v>0.4</v>
      </c>
      <c r="K6" s="212">
        <v>0</v>
      </c>
      <c r="L6" s="211">
        <v>3.0000000000000001E-3</v>
      </c>
      <c r="M6" s="211">
        <v>0.01</v>
      </c>
      <c r="N6" s="210">
        <v>0</v>
      </c>
      <c r="O6" s="209">
        <v>0.49</v>
      </c>
      <c r="P6" s="209">
        <v>1.24</v>
      </c>
      <c r="Q6" s="947"/>
      <c r="R6" s="947"/>
      <c r="S6" s="947"/>
      <c r="T6" s="947"/>
      <c r="U6" s="947"/>
    </row>
    <row r="7" spans="2:21">
      <c r="B7" s="191"/>
      <c r="C7" s="28" t="s">
        <v>220</v>
      </c>
      <c r="D7" s="265">
        <v>172.5</v>
      </c>
      <c r="E7" s="340">
        <v>31.574999999999999</v>
      </c>
      <c r="F7" s="341">
        <v>2.1</v>
      </c>
      <c r="G7" s="341">
        <v>0.72499999999999998</v>
      </c>
      <c r="H7" s="341">
        <v>4.0775000000000006</v>
      </c>
      <c r="I7" s="340">
        <v>30.75</v>
      </c>
      <c r="J7" s="341">
        <v>1.0625</v>
      </c>
      <c r="K7" s="342">
        <v>3</v>
      </c>
      <c r="L7" s="343">
        <v>6.7499999999999999E-3</v>
      </c>
      <c r="M7" s="343">
        <v>4.1250000000000002E-2</v>
      </c>
      <c r="N7" s="340">
        <v>0.125</v>
      </c>
      <c r="O7" s="341">
        <v>0.49</v>
      </c>
      <c r="P7" s="341">
        <v>1.5649999999999999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</row>
    <row r="8" spans="2:21">
      <c r="C8" s="10"/>
      <c r="D8" s="1"/>
      <c r="E8" s="12"/>
      <c r="F8" s="12"/>
      <c r="G8" s="12"/>
      <c r="H8" s="12"/>
      <c r="I8" s="1"/>
      <c r="J8" s="12"/>
      <c r="K8" s="12"/>
      <c r="L8" s="12"/>
      <c r="M8" s="12"/>
      <c r="N8" s="12"/>
      <c r="O8" s="12"/>
      <c r="P8" s="12"/>
    </row>
    <row r="9" spans="2:21">
      <c r="B9" t="s">
        <v>875</v>
      </c>
    </row>
    <row r="10" spans="2:21" ht="27" customHeight="1">
      <c r="B10" s="19" t="s">
        <v>922</v>
      </c>
      <c r="C10" s="19" t="s">
        <v>923</v>
      </c>
      <c r="D10" s="20" t="s">
        <v>936</v>
      </c>
      <c r="E10" s="20" t="s">
        <v>924</v>
      </c>
      <c r="F10" s="20" t="s">
        <v>937</v>
      </c>
      <c r="G10" s="20" t="s">
        <v>938</v>
      </c>
      <c r="H10" s="20" t="s">
        <v>939</v>
      </c>
      <c r="I10" s="20" t="s">
        <v>925</v>
      </c>
      <c r="J10" s="20" t="s">
        <v>926</v>
      </c>
      <c r="K10" s="20" t="s">
        <v>927</v>
      </c>
      <c r="L10" s="20" t="s">
        <v>934</v>
      </c>
      <c r="M10" s="20" t="s">
        <v>935</v>
      </c>
      <c r="N10" s="20" t="s">
        <v>928</v>
      </c>
      <c r="O10" s="20" t="s">
        <v>940</v>
      </c>
      <c r="P10" s="20" t="s">
        <v>941</v>
      </c>
      <c r="Q10" s="13" t="s">
        <v>929</v>
      </c>
      <c r="R10" s="13" t="s">
        <v>930</v>
      </c>
      <c r="S10" s="13" t="s">
        <v>931</v>
      </c>
      <c r="T10" s="21" t="s">
        <v>932</v>
      </c>
      <c r="U10" s="13" t="s">
        <v>933</v>
      </c>
    </row>
    <row r="11" spans="2:21">
      <c r="B11" s="10">
        <v>10281</v>
      </c>
      <c r="C11" t="s">
        <v>305</v>
      </c>
      <c r="D11" s="10">
        <v>20</v>
      </c>
      <c r="E11" s="210">
        <v>6</v>
      </c>
      <c r="F11" s="209">
        <v>1.2</v>
      </c>
      <c r="G11" s="209">
        <v>0.06</v>
      </c>
      <c r="H11" s="209">
        <v>0.08</v>
      </c>
      <c r="I11" s="210">
        <v>13.2</v>
      </c>
      <c r="J11" s="209">
        <v>0.76</v>
      </c>
      <c r="K11" s="212">
        <v>0.8</v>
      </c>
      <c r="L11" s="211">
        <v>4.0000000000000001E-3</v>
      </c>
      <c r="M11" s="211">
        <v>3.2000000000000001E-2</v>
      </c>
      <c r="N11" s="210">
        <v>0.2</v>
      </c>
      <c r="O11" s="209">
        <v>0</v>
      </c>
      <c r="P11" s="209">
        <v>0.44</v>
      </c>
      <c r="Q11" s="938"/>
      <c r="R11" s="938"/>
      <c r="S11" s="938"/>
      <c r="T11" s="938"/>
      <c r="U11" s="938"/>
    </row>
    <row r="12" spans="2:21">
      <c r="B12" s="10">
        <v>17020</v>
      </c>
      <c r="C12" s="183" t="s">
        <v>876</v>
      </c>
      <c r="D12" s="10">
        <v>150</v>
      </c>
      <c r="E12" s="210">
        <v>6</v>
      </c>
      <c r="F12" s="209">
        <v>0.15</v>
      </c>
      <c r="G12" s="209">
        <v>0</v>
      </c>
      <c r="H12" s="209">
        <v>1.35</v>
      </c>
      <c r="I12" s="210">
        <v>4.5</v>
      </c>
      <c r="J12" s="209">
        <v>0</v>
      </c>
      <c r="K12" s="212">
        <v>0</v>
      </c>
      <c r="L12" s="211">
        <v>0</v>
      </c>
      <c r="M12" s="211">
        <v>0</v>
      </c>
      <c r="N12" s="210">
        <v>0</v>
      </c>
      <c r="O12" s="209">
        <v>0</v>
      </c>
      <c r="P12" s="209">
        <v>0.3</v>
      </c>
      <c r="Q12" s="938"/>
      <c r="R12" s="938"/>
      <c r="S12" s="938"/>
      <c r="T12" s="938"/>
      <c r="U12" s="938"/>
    </row>
    <row r="13" spans="2:21">
      <c r="B13" s="10">
        <v>17045</v>
      </c>
      <c r="C13" t="s">
        <v>877</v>
      </c>
      <c r="D13" s="10">
        <v>10</v>
      </c>
      <c r="E13" s="210">
        <v>19.2</v>
      </c>
      <c r="F13" s="209">
        <v>1.25</v>
      </c>
      <c r="G13" s="209">
        <v>0.6</v>
      </c>
      <c r="H13" s="209">
        <v>2.19</v>
      </c>
      <c r="I13" s="210">
        <v>10</v>
      </c>
      <c r="J13" s="209">
        <v>0.4</v>
      </c>
      <c r="K13" s="212">
        <v>0</v>
      </c>
      <c r="L13" s="211">
        <v>3.0000000000000001E-3</v>
      </c>
      <c r="M13" s="211">
        <v>0.01</v>
      </c>
      <c r="N13" s="210">
        <v>0</v>
      </c>
      <c r="O13" s="209">
        <v>0.49</v>
      </c>
      <c r="P13" s="209">
        <v>1.24</v>
      </c>
      <c r="Q13" s="947"/>
      <c r="R13" s="947"/>
      <c r="S13" s="947"/>
      <c r="T13" s="947"/>
      <c r="U13" s="947"/>
    </row>
    <row r="14" spans="2:21">
      <c r="B14" s="191"/>
      <c r="C14" s="28" t="s">
        <v>220</v>
      </c>
      <c r="D14" s="265">
        <v>180</v>
      </c>
      <c r="E14" s="340">
        <v>31.2</v>
      </c>
      <c r="F14" s="341">
        <v>2.5999999999999996</v>
      </c>
      <c r="G14" s="341">
        <v>0.65999999999999992</v>
      </c>
      <c r="H14" s="341">
        <v>3.62</v>
      </c>
      <c r="I14" s="340">
        <v>27.7</v>
      </c>
      <c r="J14" s="341">
        <v>1.1600000000000001</v>
      </c>
      <c r="K14" s="342">
        <v>0.8</v>
      </c>
      <c r="L14" s="343">
        <v>7.0000000000000001E-3</v>
      </c>
      <c r="M14" s="343">
        <v>4.2000000000000003E-2</v>
      </c>
      <c r="N14" s="340">
        <v>0.2</v>
      </c>
      <c r="O14" s="341">
        <v>0.49</v>
      </c>
      <c r="P14" s="341">
        <v>1.98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</row>
  </sheetData>
  <mergeCells count="2">
    <mergeCell ref="Q4:U6"/>
    <mergeCell ref="Q11:U13"/>
  </mergeCells>
  <phoneticPr fontId="1"/>
  <pageMargins left="0.7" right="0.7" top="0.75" bottom="0.75" header="0.3" footer="0.3"/>
  <pageSetup paperSize="9" scale="81" orientation="landscape" r:id="rId1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0.875" style="89" customWidth="1"/>
    <col min="4" max="16" width="11.125" style="89" customWidth="1"/>
    <col min="17" max="21" width="9" style="89" customWidth="1"/>
    <col min="22" max="16384" width="8.875" style="89"/>
  </cols>
  <sheetData>
    <row r="1" spans="2:21">
      <c r="B1" s="203" t="s">
        <v>1822</v>
      </c>
      <c r="E1" s="92"/>
      <c r="F1" s="91"/>
      <c r="G1" s="91"/>
      <c r="H1" s="91"/>
      <c r="I1" s="92"/>
      <c r="J1" s="91"/>
      <c r="K1" s="92"/>
      <c r="L1" s="93"/>
      <c r="M1" s="93"/>
      <c r="N1" s="92"/>
      <c r="O1" s="91"/>
      <c r="P1" s="91"/>
    </row>
    <row r="2" spans="2:21" s="478" customFormat="1" ht="27" customHeight="1">
      <c r="B2" s="19" t="s">
        <v>922</v>
      </c>
      <c r="C2" s="19" t="s">
        <v>923</v>
      </c>
      <c r="D2" s="20" t="s">
        <v>1372</v>
      </c>
      <c r="E2" s="20" t="s">
        <v>924</v>
      </c>
      <c r="F2" s="20" t="s">
        <v>1371</v>
      </c>
      <c r="G2" s="20" t="s">
        <v>1370</v>
      </c>
      <c r="H2" s="20" t="s">
        <v>1369</v>
      </c>
      <c r="I2" s="20" t="s">
        <v>925</v>
      </c>
      <c r="J2" s="20" t="s">
        <v>926</v>
      </c>
      <c r="K2" s="20" t="s">
        <v>927</v>
      </c>
      <c r="L2" s="20" t="s">
        <v>1368</v>
      </c>
      <c r="M2" s="20" t="s">
        <v>1367</v>
      </c>
      <c r="N2" s="20" t="s">
        <v>928</v>
      </c>
      <c r="O2" s="20" t="s">
        <v>1366</v>
      </c>
      <c r="P2" s="20" t="s">
        <v>1365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89">
        <v>12014</v>
      </c>
      <c r="C3" s="89" t="s">
        <v>72</v>
      </c>
      <c r="D3" s="204">
        <v>38</v>
      </c>
      <c r="E3" s="348">
        <v>17.86</v>
      </c>
      <c r="F3" s="349">
        <v>3.99</v>
      </c>
      <c r="G3" s="349">
        <v>0</v>
      </c>
      <c r="H3" s="349">
        <v>0.15200000000000002</v>
      </c>
      <c r="I3" s="348">
        <v>2.2799999999999998</v>
      </c>
      <c r="J3" s="349">
        <v>0</v>
      </c>
      <c r="K3" s="348">
        <v>0</v>
      </c>
      <c r="L3" s="350">
        <v>0</v>
      </c>
      <c r="M3" s="350">
        <v>0.1482</v>
      </c>
      <c r="N3" s="348">
        <v>0</v>
      </c>
      <c r="O3" s="349">
        <v>0</v>
      </c>
      <c r="P3" s="349">
        <v>0.19</v>
      </c>
      <c r="Q3" s="948"/>
      <c r="R3" s="948"/>
      <c r="S3" s="948"/>
      <c r="T3" s="948"/>
      <c r="U3" s="948"/>
    </row>
    <row r="4" spans="2:21">
      <c r="B4" s="97">
        <v>3005</v>
      </c>
      <c r="C4" s="97" t="s">
        <v>85</v>
      </c>
      <c r="D4" s="159">
        <v>70</v>
      </c>
      <c r="E4" s="351">
        <v>270.89999999999998</v>
      </c>
      <c r="F4" s="352">
        <v>0</v>
      </c>
      <c r="G4" s="352">
        <v>0</v>
      </c>
      <c r="H4" s="352">
        <v>70</v>
      </c>
      <c r="I4" s="351">
        <v>0</v>
      </c>
      <c r="J4" s="352">
        <v>0</v>
      </c>
      <c r="K4" s="351">
        <v>0</v>
      </c>
      <c r="L4" s="353">
        <v>0</v>
      </c>
      <c r="M4" s="353">
        <v>0</v>
      </c>
      <c r="N4" s="351">
        <v>0</v>
      </c>
      <c r="O4" s="352">
        <v>0</v>
      </c>
      <c r="P4" s="352">
        <v>0</v>
      </c>
      <c r="Q4" s="946"/>
      <c r="R4" s="946"/>
      <c r="S4" s="946"/>
      <c r="T4" s="946"/>
      <c r="U4" s="946"/>
    </row>
    <row r="5" spans="2:21">
      <c r="C5" s="89" t="s">
        <v>1789</v>
      </c>
      <c r="D5" s="204">
        <v>108</v>
      </c>
      <c r="E5" s="348">
        <v>288.76</v>
      </c>
      <c r="F5" s="349">
        <v>3.99</v>
      </c>
      <c r="G5" s="349">
        <v>0</v>
      </c>
      <c r="H5" s="349">
        <v>70.152000000000001</v>
      </c>
      <c r="I5" s="348">
        <v>2.2799999999999998</v>
      </c>
      <c r="J5" s="349">
        <v>0</v>
      </c>
      <c r="K5" s="348">
        <v>0</v>
      </c>
      <c r="L5" s="350">
        <v>0</v>
      </c>
      <c r="M5" s="350">
        <v>0.1482</v>
      </c>
      <c r="N5" s="348">
        <v>0</v>
      </c>
      <c r="O5" s="349">
        <v>0</v>
      </c>
      <c r="P5" s="349">
        <v>0.19</v>
      </c>
      <c r="Q5" s="90" t="s">
        <v>1364</v>
      </c>
      <c r="R5" s="90" t="s">
        <v>1364</v>
      </c>
      <c r="S5" s="90" t="s">
        <v>1364</v>
      </c>
      <c r="T5" s="90" t="s">
        <v>1364</v>
      </c>
      <c r="U5" s="90" t="s">
        <v>1364</v>
      </c>
    </row>
  </sheetData>
  <mergeCells count="1">
    <mergeCell ref="Q3:U4"/>
  </mergeCells>
  <phoneticPr fontId="1"/>
  <pageMargins left="0.7" right="0.7" top="0.75" bottom="0.75" header="0.3" footer="0.3"/>
  <pageSetup paperSize="9" scale="78" orientation="landscape" r:id="rId1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4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17.375" style="478" customWidth="1"/>
    <col min="4" max="16" width="11.125" style="478" customWidth="1"/>
    <col min="17" max="21" width="9" style="478" customWidth="1"/>
    <col min="22" max="16384" width="9" style="478"/>
  </cols>
  <sheetData>
    <row r="1" spans="2:22">
      <c r="B1" s="478" t="s">
        <v>1823</v>
      </c>
    </row>
    <row r="2" spans="2:22" ht="27" customHeight="1">
      <c r="B2" s="19" t="s">
        <v>922</v>
      </c>
      <c r="C2" s="19" t="s">
        <v>923</v>
      </c>
      <c r="D2" s="20" t="s">
        <v>1372</v>
      </c>
      <c r="E2" s="20" t="s">
        <v>924</v>
      </c>
      <c r="F2" s="20" t="s">
        <v>1371</v>
      </c>
      <c r="G2" s="20" t="s">
        <v>1370</v>
      </c>
      <c r="H2" s="20" t="s">
        <v>1369</v>
      </c>
      <c r="I2" s="20" t="s">
        <v>925</v>
      </c>
      <c r="J2" s="20" t="s">
        <v>926</v>
      </c>
      <c r="K2" s="20" t="s">
        <v>927</v>
      </c>
      <c r="L2" s="20" t="s">
        <v>1368</v>
      </c>
      <c r="M2" s="20" t="s">
        <v>1367</v>
      </c>
      <c r="N2" s="20" t="s">
        <v>928</v>
      </c>
      <c r="O2" s="20" t="s">
        <v>1366</v>
      </c>
      <c r="P2" s="20" t="s">
        <v>1365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2">
      <c r="B3" s="27">
        <v>11198</v>
      </c>
      <c r="C3" s="37" t="s">
        <v>99</v>
      </c>
      <c r="D3" s="27">
        <v>25</v>
      </c>
      <c r="E3" s="364">
        <v>86</v>
      </c>
      <c r="F3" s="471">
        <v>21.9</v>
      </c>
      <c r="G3" s="471">
        <v>7.4999999999999997E-2</v>
      </c>
      <c r="H3" s="471">
        <v>0</v>
      </c>
      <c r="I3" s="364">
        <v>4</v>
      </c>
      <c r="J3" s="471">
        <v>0.17499999999999999</v>
      </c>
      <c r="K3" s="472">
        <v>0</v>
      </c>
      <c r="L3" s="473">
        <v>0</v>
      </c>
      <c r="M3" s="474">
        <v>0</v>
      </c>
      <c r="N3" s="472">
        <v>0</v>
      </c>
      <c r="O3" s="475">
        <v>0</v>
      </c>
      <c r="P3" s="475">
        <v>0.17499999999999999</v>
      </c>
      <c r="Q3" s="936"/>
      <c r="R3" s="936"/>
      <c r="S3" s="936"/>
      <c r="T3" s="936"/>
      <c r="U3" s="936"/>
    </row>
    <row r="4" spans="2:22">
      <c r="B4" s="27">
        <v>3003</v>
      </c>
      <c r="C4" s="37" t="s">
        <v>4</v>
      </c>
      <c r="D4" s="27">
        <v>80</v>
      </c>
      <c r="E4" s="364">
        <v>307.2</v>
      </c>
      <c r="F4" s="471">
        <v>0</v>
      </c>
      <c r="G4" s="471">
        <v>0</v>
      </c>
      <c r="H4" s="471">
        <v>79.36</v>
      </c>
      <c r="I4" s="364">
        <v>0.8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0</v>
      </c>
      <c r="Q4" s="936"/>
      <c r="R4" s="936"/>
      <c r="S4" s="936"/>
      <c r="T4" s="936"/>
      <c r="U4" s="936"/>
      <c r="V4" s="25"/>
    </row>
    <row r="5" spans="2:22">
      <c r="B5" s="40">
        <v>12014</v>
      </c>
      <c r="C5" s="242" t="s">
        <v>72</v>
      </c>
      <c r="D5" s="40">
        <v>38</v>
      </c>
      <c r="E5" s="269">
        <v>17.86</v>
      </c>
      <c r="F5" s="268">
        <v>3.99</v>
      </c>
      <c r="G5" s="268">
        <v>0</v>
      </c>
      <c r="H5" s="268">
        <v>0.15200000000000002</v>
      </c>
      <c r="I5" s="269">
        <v>2.2799999999999998</v>
      </c>
      <c r="J5" s="268">
        <v>0</v>
      </c>
      <c r="K5" s="270">
        <v>0</v>
      </c>
      <c r="L5" s="271">
        <v>0</v>
      </c>
      <c r="M5" s="272">
        <v>0.1482</v>
      </c>
      <c r="N5" s="270">
        <v>0</v>
      </c>
      <c r="O5" s="273">
        <v>0</v>
      </c>
      <c r="P5" s="273">
        <v>0.19</v>
      </c>
      <c r="Q5" s="937"/>
      <c r="R5" s="937"/>
      <c r="S5" s="937"/>
      <c r="T5" s="937"/>
      <c r="U5" s="937"/>
      <c r="V5" s="25"/>
    </row>
    <row r="6" spans="2:22">
      <c r="C6" s="29" t="s">
        <v>1373</v>
      </c>
      <c r="D6" s="10">
        <v>143</v>
      </c>
      <c r="E6" s="461">
        <v>411.06</v>
      </c>
      <c r="F6" s="462">
        <v>25.89</v>
      </c>
      <c r="G6" s="462">
        <v>7.4999999999999997E-2</v>
      </c>
      <c r="H6" s="462">
        <v>79.512</v>
      </c>
      <c r="I6" s="461">
        <v>7.08</v>
      </c>
      <c r="J6" s="471">
        <v>0.17499999999999999</v>
      </c>
      <c r="K6" s="472">
        <v>0</v>
      </c>
      <c r="L6" s="473">
        <v>0</v>
      </c>
      <c r="M6" s="474">
        <v>0.1482</v>
      </c>
      <c r="N6" s="472">
        <v>0</v>
      </c>
      <c r="O6" s="475">
        <v>0</v>
      </c>
      <c r="P6" s="475">
        <v>0.36499999999999999</v>
      </c>
      <c r="Q6" s="90" t="s">
        <v>1332</v>
      </c>
      <c r="R6" s="90" t="s">
        <v>1332</v>
      </c>
      <c r="S6" s="90" t="s">
        <v>1332</v>
      </c>
      <c r="T6" s="90" t="s">
        <v>1332</v>
      </c>
      <c r="U6" s="90" t="s">
        <v>1332</v>
      </c>
    </row>
    <row r="7" spans="2:22">
      <c r="C7" s="10"/>
      <c r="D7" s="17"/>
      <c r="E7" s="18"/>
      <c r="F7" s="17"/>
      <c r="G7" s="18"/>
      <c r="H7" s="11"/>
      <c r="I7" s="12"/>
      <c r="J7" s="12"/>
      <c r="K7" s="12"/>
      <c r="L7" s="12"/>
      <c r="M7" s="12"/>
      <c r="N7" s="12"/>
      <c r="O7" s="12"/>
      <c r="P7" s="12"/>
    </row>
    <row r="8" spans="2:22">
      <c r="C8" s="10"/>
      <c r="D8" s="1"/>
      <c r="E8" s="12"/>
      <c r="F8" s="12"/>
      <c r="G8" s="12"/>
      <c r="H8" s="12"/>
      <c r="I8" s="1"/>
      <c r="J8" s="12"/>
      <c r="K8" s="12"/>
      <c r="L8" s="12"/>
      <c r="M8" s="12"/>
      <c r="N8" s="12"/>
      <c r="O8" s="12"/>
      <c r="P8" s="12"/>
    </row>
    <row r="9" spans="2:22">
      <c r="C9" s="10"/>
      <c r="D9" s="1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0" spans="2:22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2:22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2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2">
      <c r="C13" s="10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2:22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</sheetData>
  <mergeCells count="1">
    <mergeCell ref="Q3:U5"/>
  </mergeCells>
  <phoneticPr fontId="1"/>
  <pageMargins left="0.7" right="0.7" top="0.75" bottom="0.75" header="0.3" footer="0.3"/>
  <pageSetup paperSize="9" scale="78" orientation="landscape" r:id="rId1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7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375" style="478" bestFit="1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1824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15114</v>
      </c>
      <c r="C3" s="29" t="s">
        <v>332</v>
      </c>
      <c r="D3" s="10">
        <v>325</v>
      </c>
      <c r="E3" s="461">
        <v>1628.25</v>
      </c>
      <c r="F3" s="462">
        <v>20.475000000000001</v>
      </c>
      <c r="G3" s="462">
        <v>82.224999999999994</v>
      </c>
      <c r="H3" s="462">
        <v>201.82499999999999</v>
      </c>
      <c r="I3" s="461">
        <v>552.5</v>
      </c>
      <c r="J3" s="471">
        <v>5.5250000000000004</v>
      </c>
      <c r="K3" s="472">
        <v>136.5</v>
      </c>
      <c r="L3" s="473">
        <v>0.52</v>
      </c>
      <c r="M3" s="474">
        <v>0.87749999999999995</v>
      </c>
      <c r="N3" s="472">
        <v>0</v>
      </c>
      <c r="O3" s="475">
        <v>10.4</v>
      </c>
      <c r="P3" s="475">
        <v>1.3</v>
      </c>
      <c r="Q3" s="936"/>
      <c r="R3" s="936"/>
      <c r="S3" s="936"/>
      <c r="T3" s="936"/>
      <c r="U3" s="936"/>
    </row>
    <row r="4" spans="2:21">
      <c r="B4" s="10">
        <v>13014</v>
      </c>
      <c r="C4" s="29" t="s">
        <v>2420</v>
      </c>
      <c r="D4" s="10">
        <v>290</v>
      </c>
      <c r="E4" s="461">
        <v>1255.7</v>
      </c>
      <c r="F4" s="462">
        <v>5.8</v>
      </c>
      <c r="G4" s="462">
        <v>130.5</v>
      </c>
      <c r="H4" s="462">
        <v>8.99</v>
      </c>
      <c r="I4" s="461">
        <v>174</v>
      </c>
      <c r="J4" s="471">
        <v>0.28999999999999998</v>
      </c>
      <c r="K4" s="472">
        <v>1131</v>
      </c>
      <c r="L4" s="473">
        <v>5.7999999999999996E-2</v>
      </c>
      <c r="M4" s="474">
        <v>0.26099999999999995</v>
      </c>
      <c r="N4" s="472">
        <v>0</v>
      </c>
      <c r="O4" s="475">
        <v>0</v>
      </c>
      <c r="P4" s="475">
        <v>0.28999999999999998</v>
      </c>
      <c r="Q4" s="936"/>
      <c r="R4" s="936"/>
      <c r="S4" s="936"/>
      <c r="T4" s="936"/>
      <c r="U4" s="936"/>
    </row>
    <row r="5" spans="2:21">
      <c r="B5" s="10">
        <v>3016</v>
      </c>
      <c r="C5" s="29" t="s">
        <v>29</v>
      </c>
      <c r="D5" s="27">
        <v>30</v>
      </c>
      <c r="E5" s="364">
        <v>98.4</v>
      </c>
      <c r="F5" s="471">
        <v>0</v>
      </c>
      <c r="G5" s="471">
        <v>0</v>
      </c>
      <c r="H5" s="471">
        <v>25.5</v>
      </c>
      <c r="I5" s="364">
        <v>0</v>
      </c>
      <c r="J5" s="471">
        <v>0.03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6"/>
      <c r="R5" s="936"/>
      <c r="S5" s="936"/>
      <c r="T5" s="936"/>
      <c r="U5" s="936"/>
    </row>
    <row r="6" spans="2:21">
      <c r="B6" s="40">
        <v>14018</v>
      </c>
      <c r="C6" s="242" t="s">
        <v>45</v>
      </c>
      <c r="D6" s="40">
        <v>65</v>
      </c>
      <c r="E6" s="269">
        <v>495.95</v>
      </c>
      <c r="F6" s="268">
        <v>0.32500000000000001</v>
      </c>
      <c r="G6" s="268">
        <v>53.95</v>
      </c>
      <c r="H6" s="268">
        <v>0.13</v>
      </c>
      <c r="I6" s="269">
        <v>9.1</v>
      </c>
      <c r="J6" s="268">
        <v>0.26</v>
      </c>
      <c r="K6" s="270">
        <v>513.5</v>
      </c>
      <c r="L6" s="271">
        <v>0</v>
      </c>
      <c r="M6" s="272">
        <v>1.95E-2</v>
      </c>
      <c r="N6" s="270">
        <v>0</v>
      </c>
      <c r="O6" s="273">
        <v>0</v>
      </c>
      <c r="P6" s="273">
        <v>0</v>
      </c>
      <c r="Q6" s="937"/>
      <c r="R6" s="937"/>
      <c r="S6" s="937"/>
      <c r="T6" s="937"/>
      <c r="U6" s="937"/>
    </row>
    <row r="7" spans="2:21">
      <c r="C7" s="29" t="s">
        <v>12</v>
      </c>
      <c r="D7" s="10">
        <v>710</v>
      </c>
      <c r="E7" s="248">
        <v>3478.2999999999997</v>
      </c>
      <c r="F7" s="462">
        <v>26.6</v>
      </c>
      <c r="G7" s="462">
        <v>266.67500000000001</v>
      </c>
      <c r="H7" s="462">
        <v>236.44499999999999</v>
      </c>
      <c r="I7" s="461">
        <v>735.6</v>
      </c>
      <c r="J7" s="471">
        <v>6.1050000000000004</v>
      </c>
      <c r="K7" s="472">
        <v>1781</v>
      </c>
      <c r="L7" s="473">
        <v>0.57800000000000007</v>
      </c>
      <c r="M7" s="474">
        <v>1.1579999999999999</v>
      </c>
      <c r="N7" s="472">
        <v>0</v>
      </c>
      <c r="O7" s="475">
        <v>10.4</v>
      </c>
      <c r="P7" s="475">
        <v>1.59</v>
      </c>
      <c r="Q7" s="90" t="s">
        <v>1332</v>
      </c>
      <c r="R7" s="90" t="s">
        <v>1332</v>
      </c>
      <c r="S7" s="90" t="s">
        <v>1332</v>
      </c>
      <c r="T7" s="90" t="s">
        <v>1332</v>
      </c>
      <c r="U7" s="90" t="s">
        <v>1332</v>
      </c>
    </row>
  </sheetData>
  <mergeCells count="1">
    <mergeCell ref="Q3:U6"/>
  </mergeCells>
  <phoneticPr fontId="1"/>
  <pageMargins left="0.7" right="0.7" top="0.75" bottom="0.75" header="0.3" footer="0.3"/>
  <pageSetup paperSize="9" scale="72" orientation="landscape" r:id="rId1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1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18.375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1825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02">
        <v>11221</v>
      </c>
      <c r="C3" s="736" t="s">
        <v>2410</v>
      </c>
      <c r="D3" s="690">
        <v>40</v>
      </c>
      <c r="E3" s="690">
        <v>80</v>
      </c>
      <c r="F3" s="690">
        <v>6.5</v>
      </c>
      <c r="G3" s="690">
        <v>5.6</v>
      </c>
      <c r="H3" s="690">
        <v>0</v>
      </c>
      <c r="I3" s="690">
        <v>2</v>
      </c>
      <c r="J3" s="690">
        <v>0.2</v>
      </c>
      <c r="K3" s="690">
        <v>16</v>
      </c>
      <c r="L3" s="690">
        <v>0.03</v>
      </c>
      <c r="M3" s="690">
        <v>0.08</v>
      </c>
      <c r="N3" s="690">
        <v>1</v>
      </c>
      <c r="O3" s="690">
        <v>0</v>
      </c>
      <c r="P3" s="690">
        <v>0</v>
      </c>
      <c r="Q3" s="964"/>
      <c r="R3" s="964"/>
      <c r="S3" s="964"/>
      <c r="T3" s="964"/>
      <c r="U3" s="964"/>
    </row>
    <row r="4" spans="2:21">
      <c r="B4" s="77">
        <v>10328</v>
      </c>
      <c r="C4" s="86" t="s">
        <v>124</v>
      </c>
      <c r="D4" s="618">
        <v>40</v>
      </c>
      <c r="E4" s="618">
        <v>33</v>
      </c>
      <c r="F4" s="618">
        <v>7.4</v>
      </c>
      <c r="G4" s="618">
        <v>1.2</v>
      </c>
      <c r="H4" s="618">
        <v>1.2</v>
      </c>
      <c r="I4" s="618">
        <v>27</v>
      </c>
      <c r="J4" s="618">
        <v>0.1</v>
      </c>
      <c r="K4" s="618">
        <v>0</v>
      </c>
      <c r="L4" s="618">
        <v>0.3</v>
      </c>
      <c r="M4" s="618">
        <v>0.1</v>
      </c>
      <c r="N4" s="618">
        <v>0</v>
      </c>
      <c r="O4" s="618">
        <v>0</v>
      </c>
      <c r="P4" s="618">
        <v>0.2</v>
      </c>
      <c r="Q4" s="965"/>
      <c r="R4" s="965"/>
      <c r="S4" s="965"/>
      <c r="T4" s="965"/>
      <c r="U4" s="965"/>
    </row>
    <row r="5" spans="2:21">
      <c r="B5" s="77">
        <v>6191</v>
      </c>
      <c r="C5" s="85" t="s">
        <v>109</v>
      </c>
      <c r="D5" s="618">
        <v>40</v>
      </c>
      <c r="E5" s="618">
        <v>9</v>
      </c>
      <c r="F5" s="618">
        <v>0.4</v>
      </c>
      <c r="G5" s="618">
        <v>0</v>
      </c>
      <c r="H5" s="618">
        <v>2</v>
      </c>
      <c r="I5" s="618">
        <v>7</v>
      </c>
      <c r="J5" s="618">
        <v>0.1</v>
      </c>
      <c r="K5" s="618">
        <v>3</v>
      </c>
      <c r="L5" s="618">
        <v>0.02</v>
      </c>
      <c r="M5" s="618">
        <v>0.02</v>
      </c>
      <c r="N5" s="618">
        <v>2</v>
      </c>
      <c r="O5" s="618">
        <v>0.9</v>
      </c>
      <c r="P5" s="618">
        <v>0</v>
      </c>
      <c r="Q5" s="965"/>
      <c r="R5" s="965"/>
      <c r="S5" s="965"/>
      <c r="T5" s="965"/>
      <c r="U5" s="965"/>
    </row>
    <row r="6" spans="2:21">
      <c r="B6" s="77">
        <v>6247</v>
      </c>
      <c r="C6" s="85" t="s">
        <v>13</v>
      </c>
      <c r="D6" s="618">
        <v>20</v>
      </c>
      <c r="E6" s="618">
        <v>6</v>
      </c>
      <c r="F6" s="618">
        <v>0.2</v>
      </c>
      <c r="G6" s="618">
        <v>0</v>
      </c>
      <c r="H6" s="618">
        <v>1.4</v>
      </c>
      <c r="I6" s="618">
        <v>1</v>
      </c>
      <c r="J6" s="618">
        <v>0.1</v>
      </c>
      <c r="K6" s="618">
        <v>18</v>
      </c>
      <c r="L6" s="618">
        <v>0.01</v>
      </c>
      <c r="M6" s="618">
        <v>0.03</v>
      </c>
      <c r="N6" s="618">
        <v>34</v>
      </c>
      <c r="O6" s="618">
        <v>0.3</v>
      </c>
      <c r="P6" s="618">
        <v>0</v>
      </c>
      <c r="Q6" s="965"/>
      <c r="R6" s="965"/>
      <c r="S6" s="965"/>
      <c r="T6" s="965"/>
      <c r="U6" s="965"/>
    </row>
    <row r="7" spans="2:21">
      <c r="B7" s="77">
        <v>6249</v>
      </c>
      <c r="C7" s="85" t="s">
        <v>63</v>
      </c>
      <c r="D7" s="618">
        <v>50</v>
      </c>
      <c r="E7" s="618">
        <v>14</v>
      </c>
      <c r="F7" s="618">
        <v>0.4</v>
      </c>
      <c r="G7" s="618">
        <v>0.1</v>
      </c>
      <c r="H7" s="618">
        <v>3.3</v>
      </c>
      <c r="I7" s="618">
        <v>4</v>
      </c>
      <c r="J7" s="618">
        <v>0.2</v>
      </c>
      <c r="K7" s="618">
        <v>9</v>
      </c>
      <c r="L7" s="618">
        <v>0.02</v>
      </c>
      <c r="M7" s="618">
        <v>0.02</v>
      </c>
      <c r="N7" s="618">
        <v>75</v>
      </c>
      <c r="O7" s="618">
        <v>0.7</v>
      </c>
      <c r="P7" s="618">
        <v>0</v>
      </c>
      <c r="Q7" s="965"/>
      <c r="R7" s="965"/>
      <c r="S7" s="965"/>
      <c r="T7" s="965"/>
      <c r="U7" s="965"/>
    </row>
    <row r="8" spans="2:21">
      <c r="B8" s="77">
        <v>7158</v>
      </c>
      <c r="C8" s="85" t="s">
        <v>123</v>
      </c>
      <c r="D8" s="618">
        <v>50</v>
      </c>
      <c r="E8" s="618">
        <v>75</v>
      </c>
      <c r="F8" s="618">
        <v>1</v>
      </c>
      <c r="G8" s="618">
        <v>8</v>
      </c>
      <c r="H8" s="618">
        <v>1.4</v>
      </c>
      <c r="I8" s="618">
        <v>3</v>
      </c>
      <c r="J8" s="618">
        <v>0.4</v>
      </c>
      <c r="K8" s="618">
        <v>0</v>
      </c>
      <c r="L8" s="618">
        <v>0.01</v>
      </c>
      <c r="M8" s="618">
        <v>0</v>
      </c>
      <c r="N8" s="618">
        <v>0</v>
      </c>
      <c r="O8" s="618">
        <v>0.1</v>
      </c>
      <c r="P8" s="618">
        <v>0</v>
      </c>
      <c r="Q8" s="965"/>
      <c r="R8" s="965"/>
      <c r="S8" s="965"/>
      <c r="T8" s="965"/>
      <c r="U8" s="965"/>
    </row>
    <row r="9" spans="2:21">
      <c r="B9" s="77">
        <v>13003</v>
      </c>
      <c r="C9" s="85" t="s">
        <v>42</v>
      </c>
      <c r="D9" s="618">
        <v>50</v>
      </c>
      <c r="E9" s="618">
        <v>34</v>
      </c>
      <c r="F9" s="618">
        <v>1.7</v>
      </c>
      <c r="G9" s="618">
        <v>1.9</v>
      </c>
      <c r="H9" s="618">
        <v>2.4</v>
      </c>
      <c r="I9" s="618">
        <v>55</v>
      </c>
      <c r="J9" s="618">
        <v>0</v>
      </c>
      <c r="K9" s="618">
        <v>19</v>
      </c>
      <c r="L9" s="618">
        <v>0.02</v>
      </c>
      <c r="M9" s="618">
        <v>0.08</v>
      </c>
      <c r="N9" s="618">
        <v>1</v>
      </c>
      <c r="O9" s="618">
        <v>0</v>
      </c>
      <c r="P9" s="618">
        <v>0.1</v>
      </c>
      <c r="Q9" s="965"/>
      <c r="R9" s="965"/>
      <c r="S9" s="965"/>
      <c r="T9" s="965"/>
      <c r="U9" s="965"/>
    </row>
    <row r="10" spans="2:21">
      <c r="B10" s="77"/>
      <c r="C10" s="85" t="s">
        <v>122</v>
      </c>
      <c r="D10" s="618">
        <v>6</v>
      </c>
      <c r="E10" s="737">
        <v>0.4</v>
      </c>
      <c r="F10" s="618">
        <v>0</v>
      </c>
      <c r="G10" s="618">
        <v>0</v>
      </c>
      <c r="H10" s="618">
        <v>0</v>
      </c>
      <c r="I10" s="618">
        <v>0</v>
      </c>
      <c r="J10" s="618">
        <v>0</v>
      </c>
      <c r="K10" s="618">
        <v>0</v>
      </c>
      <c r="L10" s="618">
        <v>0</v>
      </c>
      <c r="M10" s="618">
        <v>0</v>
      </c>
      <c r="N10" s="618">
        <v>0</v>
      </c>
      <c r="O10" s="618">
        <v>0</v>
      </c>
      <c r="P10" s="618">
        <v>0.2</v>
      </c>
      <c r="Q10" s="965"/>
      <c r="R10" s="965"/>
      <c r="S10" s="965"/>
      <c r="T10" s="965"/>
      <c r="U10" s="965"/>
    </row>
    <row r="11" spans="2:21">
      <c r="B11" s="77">
        <v>3004</v>
      </c>
      <c r="C11" s="85" t="s">
        <v>83</v>
      </c>
      <c r="D11" s="618">
        <v>2.5</v>
      </c>
      <c r="E11" s="618">
        <v>10</v>
      </c>
      <c r="F11" s="618">
        <v>0</v>
      </c>
      <c r="G11" s="618">
        <v>0</v>
      </c>
      <c r="H11" s="618">
        <v>2.5</v>
      </c>
      <c r="I11" s="618">
        <v>0</v>
      </c>
      <c r="J11" s="618">
        <v>0</v>
      </c>
      <c r="K11" s="618">
        <v>0</v>
      </c>
      <c r="L11" s="618">
        <v>0</v>
      </c>
      <c r="M11" s="618">
        <v>0</v>
      </c>
      <c r="N11" s="618">
        <v>0</v>
      </c>
      <c r="O11" s="618">
        <v>0</v>
      </c>
      <c r="P11" s="618">
        <v>0</v>
      </c>
      <c r="Q11" s="965"/>
      <c r="R11" s="965"/>
      <c r="S11" s="965"/>
      <c r="T11" s="965"/>
      <c r="U11" s="965"/>
    </row>
    <row r="12" spans="2:21">
      <c r="B12" s="77">
        <v>6172</v>
      </c>
      <c r="C12" s="85" t="s">
        <v>79</v>
      </c>
      <c r="D12" s="618">
        <v>0.5</v>
      </c>
      <c r="E12" s="618">
        <v>2</v>
      </c>
      <c r="F12" s="618">
        <v>0.1</v>
      </c>
      <c r="G12" s="618">
        <v>0.1</v>
      </c>
      <c r="H12" s="618">
        <v>0.3</v>
      </c>
      <c r="I12" s="618">
        <v>0</v>
      </c>
      <c r="J12" s="618">
        <v>0</v>
      </c>
      <c r="K12" s="618">
        <v>8</v>
      </c>
      <c r="L12" s="618">
        <v>0</v>
      </c>
      <c r="M12" s="618">
        <v>0.01</v>
      </c>
      <c r="N12" s="618">
        <v>0</v>
      </c>
      <c r="O12" s="618">
        <v>0.2</v>
      </c>
      <c r="P12" s="618">
        <v>0</v>
      </c>
      <c r="Q12" s="965"/>
      <c r="R12" s="965"/>
      <c r="S12" s="965"/>
      <c r="T12" s="965"/>
      <c r="U12" s="965"/>
    </row>
    <row r="13" spans="2:21">
      <c r="B13" s="77">
        <v>6238</v>
      </c>
      <c r="C13" s="85" t="s">
        <v>92</v>
      </c>
      <c r="D13" s="618">
        <v>5</v>
      </c>
      <c r="E13" s="618">
        <v>1</v>
      </c>
      <c r="F13" s="618">
        <v>0.1</v>
      </c>
      <c r="G13" s="618">
        <v>0</v>
      </c>
      <c r="H13" s="618">
        <v>0.2</v>
      </c>
      <c r="I13" s="618">
        <v>12</v>
      </c>
      <c r="J13" s="618">
        <v>0.1</v>
      </c>
      <c r="K13" s="618">
        <v>26</v>
      </c>
      <c r="L13" s="618">
        <v>0</v>
      </c>
      <c r="M13" s="618">
        <v>0.01</v>
      </c>
      <c r="N13" s="618">
        <v>1</v>
      </c>
      <c r="O13" s="618">
        <v>0.2</v>
      </c>
      <c r="P13" s="618">
        <v>0</v>
      </c>
      <c r="Q13" s="965"/>
      <c r="R13" s="965"/>
      <c r="S13" s="965"/>
      <c r="T13" s="965"/>
      <c r="U13" s="965"/>
    </row>
    <row r="14" spans="2:21">
      <c r="B14" s="77">
        <v>17055</v>
      </c>
      <c r="C14" s="85" t="s">
        <v>97</v>
      </c>
      <c r="D14" s="618">
        <v>2</v>
      </c>
      <c r="E14" s="618">
        <v>7</v>
      </c>
      <c r="F14" s="618">
        <v>0.1</v>
      </c>
      <c r="G14" s="618">
        <v>0.1</v>
      </c>
      <c r="H14" s="618">
        <v>1.5</v>
      </c>
      <c r="I14" s="618">
        <v>14</v>
      </c>
      <c r="J14" s="618">
        <v>0.1</v>
      </c>
      <c r="K14" s="618">
        <v>0</v>
      </c>
      <c r="L14" s="618">
        <v>0</v>
      </c>
      <c r="M14" s="618">
        <v>0</v>
      </c>
      <c r="N14" s="618">
        <v>0</v>
      </c>
      <c r="O14" s="618">
        <v>0</v>
      </c>
      <c r="P14" s="618">
        <v>0</v>
      </c>
      <c r="Q14" s="965"/>
      <c r="R14" s="965"/>
      <c r="S14" s="965"/>
      <c r="T14" s="965"/>
      <c r="U14" s="965"/>
    </row>
    <row r="15" spans="2:21">
      <c r="B15" s="77"/>
      <c r="C15" s="85" t="s">
        <v>2431</v>
      </c>
      <c r="D15" s="618"/>
      <c r="E15" s="618"/>
      <c r="F15" s="618"/>
      <c r="G15" s="618"/>
      <c r="H15" s="618"/>
      <c r="I15" s="618"/>
      <c r="J15" s="618"/>
      <c r="K15" s="618"/>
      <c r="L15" s="618"/>
      <c r="M15" s="618"/>
      <c r="N15" s="618"/>
      <c r="O15" s="618"/>
      <c r="P15" s="618"/>
      <c r="Q15" s="965"/>
      <c r="R15" s="965"/>
      <c r="S15" s="965"/>
      <c r="T15" s="965"/>
      <c r="U15" s="965"/>
    </row>
    <row r="16" spans="2:21">
      <c r="B16" s="77">
        <v>6153</v>
      </c>
      <c r="C16" s="85" t="s">
        <v>16</v>
      </c>
      <c r="D16" s="618">
        <v>80</v>
      </c>
      <c r="E16" s="618">
        <v>30</v>
      </c>
      <c r="F16" s="618">
        <v>0.8</v>
      </c>
      <c r="G16" s="618">
        <v>0.1</v>
      </c>
      <c r="H16" s="618">
        <v>7</v>
      </c>
      <c r="I16" s="618">
        <v>17</v>
      </c>
      <c r="J16" s="618">
        <v>0.2</v>
      </c>
      <c r="K16" s="618">
        <v>0</v>
      </c>
      <c r="L16" s="618">
        <v>0.02</v>
      </c>
      <c r="M16" s="618">
        <v>0.01</v>
      </c>
      <c r="N16" s="618">
        <v>6</v>
      </c>
      <c r="O16" s="618">
        <v>1.3</v>
      </c>
      <c r="P16" s="618">
        <v>0</v>
      </c>
      <c r="Q16" s="965"/>
      <c r="R16" s="965"/>
      <c r="S16" s="965"/>
      <c r="T16" s="965"/>
      <c r="U16" s="965"/>
    </row>
    <row r="17" spans="2:21">
      <c r="B17" s="77">
        <v>6223</v>
      </c>
      <c r="C17" s="85" t="s">
        <v>81</v>
      </c>
      <c r="D17" s="618">
        <v>3</v>
      </c>
      <c r="E17" s="618">
        <v>4</v>
      </c>
      <c r="F17" s="618">
        <v>0.2</v>
      </c>
      <c r="G17" s="618">
        <v>0</v>
      </c>
      <c r="H17" s="618">
        <v>0.8</v>
      </c>
      <c r="I17" s="618">
        <v>0</v>
      </c>
      <c r="J17" s="618">
        <v>0</v>
      </c>
      <c r="K17" s="618">
        <v>0</v>
      </c>
      <c r="L17" s="618">
        <v>0.01</v>
      </c>
      <c r="M17" s="618">
        <v>0</v>
      </c>
      <c r="N17" s="618">
        <v>0</v>
      </c>
      <c r="O17" s="618">
        <v>0.2</v>
      </c>
      <c r="P17" s="618">
        <v>0</v>
      </c>
      <c r="Q17" s="965"/>
      <c r="R17" s="965"/>
      <c r="S17" s="965"/>
      <c r="T17" s="965"/>
      <c r="U17" s="965"/>
    </row>
    <row r="18" spans="2:21">
      <c r="B18" s="77">
        <v>14006</v>
      </c>
      <c r="C18" s="85" t="s">
        <v>15</v>
      </c>
      <c r="D18" s="618">
        <v>6</v>
      </c>
      <c r="E18" s="618">
        <v>55</v>
      </c>
      <c r="F18" s="618">
        <v>0</v>
      </c>
      <c r="G18" s="618">
        <v>6</v>
      </c>
      <c r="H18" s="618">
        <v>0</v>
      </c>
      <c r="I18" s="618">
        <v>0</v>
      </c>
      <c r="J18" s="618">
        <v>0</v>
      </c>
      <c r="K18" s="618">
        <v>0</v>
      </c>
      <c r="L18" s="618">
        <v>0</v>
      </c>
      <c r="M18" s="618">
        <v>0</v>
      </c>
      <c r="N18" s="618">
        <v>0</v>
      </c>
      <c r="O18" s="618">
        <v>0</v>
      </c>
      <c r="P18" s="618">
        <v>0</v>
      </c>
      <c r="Q18" s="965"/>
      <c r="R18" s="965"/>
      <c r="S18" s="965"/>
      <c r="T18" s="965"/>
      <c r="U18" s="965"/>
    </row>
    <row r="19" spans="2:21">
      <c r="B19" s="77">
        <v>17063</v>
      </c>
      <c r="C19" s="85" t="s">
        <v>2428</v>
      </c>
      <c r="D19" s="618">
        <v>1.1000000000000001</v>
      </c>
      <c r="E19" s="618">
        <v>4</v>
      </c>
      <c r="F19" s="618">
        <v>0.1</v>
      </c>
      <c r="G19" s="618">
        <v>0.1</v>
      </c>
      <c r="H19" s="618">
        <v>0.7</v>
      </c>
      <c r="I19" s="618">
        <v>5</v>
      </c>
      <c r="J19" s="618">
        <v>0.2</v>
      </c>
      <c r="K19" s="618">
        <v>0</v>
      </c>
      <c r="L19" s="618">
        <v>0</v>
      </c>
      <c r="M19" s="618">
        <v>0</v>
      </c>
      <c r="N19" s="618">
        <v>0</v>
      </c>
      <c r="O19" s="618">
        <v>0</v>
      </c>
      <c r="P19" s="618">
        <v>0</v>
      </c>
      <c r="Q19" s="965"/>
      <c r="R19" s="965"/>
      <c r="S19" s="965"/>
      <c r="T19" s="965"/>
      <c r="U19" s="965"/>
    </row>
    <row r="20" spans="2:21">
      <c r="B20" s="201">
        <v>17012</v>
      </c>
      <c r="C20" s="84" t="s">
        <v>0</v>
      </c>
      <c r="D20" s="692">
        <v>1.5</v>
      </c>
      <c r="E20" s="692">
        <v>0</v>
      </c>
      <c r="F20" s="692">
        <v>0</v>
      </c>
      <c r="G20" s="692">
        <v>0</v>
      </c>
      <c r="H20" s="692">
        <v>0</v>
      </c>
      <c r="I20" s="692">
        <v>0</v>
      </c>
      <c r="J20" s="692">
        <v>0</v>
      </c>
      <c r="K20" s="692">
        <v>0</v>
      </c>
      <c r="L20" s="692">
        <v>0</v>
      </c>
      <c r="M20" s="692">
        <v>0</v>
      </c>
      <c r="N20" s="692">
        <v>0</v>
      </c>
      <c r="O20" s="692">
        <v>0</v>
      </c>
      <c r="P20" s="692">
        <v>1.5</v>
      </c>
      <c r="Q20" s="966"/>
      <c r="R20" s="966"/>
      <c r="S20" s="966"/>
      <c r="T20" s="966"/>
      <c r="U20" s="966"/>
    </row>
    <row r="21" spans="2:21">
      <c r="B21" s="71"/>
      <c r="C21" s="87" t="s">
        <v>1789</v>
      </c>
      <c r="D21" s="691">
        <f t="shared" ref="D21:O21" si="0">D4+D5+D6+D7+D8+D9+D10+D11+D12+D13+D14+D15+D16+D17+D18+D19+D20+D3</f>
        <v>397.6</v>
      </c>
      <c r="E21" s="738">
        <f t="shared" si="0"/>
        <v>364.4</v>
      </c>
      <c r="F21" s="632">
        <f t="shared" si="0"/>
        <v>19</v>
      </c>
      <c r="G21" s="691">
        <f t="shared" si="0"/>
        <v>23.200000000000003</v>
      </c>
      <c r="H21" s="691">
        <f t="shared" si="0"/>
        <v>24.7</v>
      </c>
      <c r="I21" s="691">
        <f t="shared" si="0"/>
        <v>147</v>
      </c>
      <c r="J21" s="691">
        <f t="shared" si="0"/>
        <v>1.7</v>
      </c>
      <c r="K21" s="691">
        <f t="shared" si="0"/>
        <v>99</v>
      </c>
      <c r="L21" s="691">
        <f t="shared" si="0"/>
        <v>0.44000000000000006</v>
      </c>
      <c r="M21" s="691">
        <f t="shared" si="0"/>
        <v>0.36000000000000004</v>
      </c>
      <c r="N21" s="691">
        <f t="shared" si="0"/>
        <v>120</v>
      </c>
      <c r="O21" s="691">
        <f t="shared" si="0"/>
        <v>3.9000000000000004</v>
      </c>
      <c r="P21" s="644" t="s">
        <v>1795</v>
      </c>
      <c r="Q21" s="71">
        <v>0</v>
      </c>
      <c r="R21" s="739">
        <v>2</v>
      </c>
      <c r="S21" s="71">
        <v>2</v>
      </c>
      <c r="T21" s="71">
        <v>0</v>
      </c>
      <c r="U21" s="71">
        <v>0</v>
      </c>
    </row>
  </sheetData>
  <mergeCells count="1">
    <mergeCell ref="Q3:U20"/>
  </mergeCells>
  <phoneticPr fontId="1"/>
  <pageMargins left="0.7" right="0.7" top="0.75" bottom="0.75" header="0.3" footer="0.3"/>
  <pageSetup paperSize="9" scale="65" orientation="landscape" r:id="rId1"/>
  <drawing r:id="rId2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3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1374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1088</v>
      </c>
      <c r="C3" s="29" t="s">
        <v>24</v>
      </c>
      <c r="D3" s="10">
        <v>200</v>
      </c>
      <c r="E3" s="248">
        <v>336</v>
      </c>
      <c r="F3" s="462">
        <v>5</v>
      </c>
      <c r="G3" s="462">
        <v>0.6</v>
      </c>
      <c r="H3" s="462">
        <v>74.2</v>
      </c>
      <c r="I3" s="461">
        <v>6</v>
      </c>
      <c r="J3" s="471">
        <v>0.2</v>
      </c>
      <c r="K3" s="472">
        <v>0</v>
      </c>
      <c r="L3" s="473">
        <v>0.04</v>
      </c>
      <c r="M3" s="474">
        <v>0.02</v>
      </c>
      <c r="N3" s="472">
        <v>0</v>
      </c>
      <c r="O3" s="475">
        <v>0.6</v>
      </c>
      <c r="P3" s="475">
        <v>0</v>
      </c>
      <c r="Q3" s="935"/>
      <c r="R3" s="935"/>
      <c r="S3" s="935"/>
      <c r="T3" s="935"/>
      <c r="U3" s="935"/>
    </row>
    <row r="4" spans="2:21">
      <c r="B4" s="10">
        <v>6267</v>
      </c>
      <c r="C4" s="29" t="s">
        <v>7</v>
      </c>
      <c r="D4" s="10">
        <v>25</v>
      </c>
      <c r="E4" s="248">
        <v>5</v>
      </c>
      <c r="F4" s="462">
        <v>0.55000000000000004</v>
      </c>
      <c r="G4" s="462">
        <v>0.1</v>
      </c>
      <c r="H4" s="462">
        <v>0.77500000000000002</v>
      </c>
      <c r="I4" s="461">
        <v>12.25</v>
      </c>
      <c r="J4" s="471">
        <v>0.5</v>
      </c>
      <c r="K4" s="472">
        <v>87.5</v>
      </c>
      <c r="L4" s="473">
        <v>2.75E-2</v>
      </c>
      <c r="M4" s="474">
        <v>0.05</v>
      </c>
      <c r="N4" s="472">
        <v>8.75</v>
      </c>
      <c r="O4" s="475">
        <v>0.7</v>
      </c>
      <c r="P4" s="475">
        <v>0</v>
      </c>
      <c r="Q4" s="936"/>
      <c r="R4" s="936"/>
      <c r="S4" s="936"/>
      <c r="T4" s="936"/>
      <c r="U4" s="936"/>
    </row>
    <row r="5" spans="2:21">
      <c r="B5" s="10">
        <v>17007</v>
      </c>
      <c r="C5" s="29" t="s">
        <v>5</v>
      </c>
      <c r="D5" s="10">
        <v>1.25</v>
      </c>
      <c r="E5" s="248">
        <v>0.88749999999999996</v>
      </c>
      <c r="F5" s="462">
        <v>9.6250000000000002E-2</v>
      </c>
      <c r="G5" s="462">
        <v>0</v>
      </c>
      <c r="H5" s="462">
        <v>0.12625</v>
      </c>
      <c r="I5" s="461">
        <v>0.36249999999999999</v>
      </c>
      <c r="J5" s="471">
        <v>2.1250000000000002E-2</v>
      </c>
      <c r="K5" s="472">
        <v>0</v>
      </c>
      <c r="L5" s="473">
        <v>6.2500000000000001E-4</v>
      </c>
      <c r="M5" s="474">
        <v>2.1250000000000002E-3</v>
      </c>
      <c r="N5" s="472">
        <v>0</v>
      </c>
      <c r="O5" s="475">
        <v>0</v>
      </c>
      <c r="P5" s="475">
        <v>0.18124999999999999</v>
      </c>
      <c r="Q5" s="936"/>
      <c r="R5" s="936"/>
      <c r="S5" s="936"/>
      <c r="T5" s="936"/>
      <c r="U5" s="936"/>
    </row>
    <row r="6" spans="2:21">
      <c r="B6" s="10">
        <v>14002</v>
      </c>
      <c r="C6" s="29" t="s">
        <v>14</v>
      </c>
      <c r="D6" s="10">
        <v>1</v>
      </c>
      <c r="E6" s="248">
        <v>9.2100000000000009</v>
      </c>
      <c r="F6" s="462">
        <v>0</v>
      </c>
      <c r="G6" s="462">
        <v>1</v>
      </c>
      <c r="H6" s="462">
        <v>0</v>
      </c>
      <c r="I6" s="461">
        <v>0.01</v>
      </c>
      <c r="J6" s="471">
        <v>1E-3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36"/>
      <c r="R6" s="936"/>
      <c r="S6" s="936"/>
      <c r="T6" s="936"/>
      <c r="U6" s="936"/>
    </row>
    <row r="7" spans="2:21">
      <c r="B7" s="10">
        <v>5018</v>
      </c>
      <c r="C7" s="29" t="s">
        <v>142</v>
      </c>
      <c r="D7" s="10">
        <v>0.25</v>
      </c>
      <c r="E7" s="248">
        <v>1.4975000000000001</v>
      </c>
      <c r="F7" s="462">
        <v>5.0750000000000003E-2</v>
      </c>
      <c r="G7" s="462">
        <v>0.13550000000000001</v>
      </c>
      <c r="H7" s="462">
        <v>4.6249999999999999E-2</v>
      </c>
      <c r="I7" s="461">
        <v>3</v>
      </c>
      <c r="J7" s="471">
        <v>2.4750000000000001E-2</v>
      </c>
      <c r="K7" s="472">
        <v>2.5000000000000001E-3</v>
      </c>
      <c r="L7" s="473">
        <v>1.225E-3</v>
      </c>
      <c r="M7" s="474">
        <v>5.7499999999999999E-4</v>
      </c>
      <c r="N7" s="472">
        <v>0</v>
      </c>
      <c r="O7" s="475">
        <v>3.15E-2</v>
      </c>
      <c r="P7" s="475">
        <v>0</v>
      </c>
      <c r="Q7" s="936"/>
      <c r="R7" s="936"/>
      <c r="S7" s="936"/>
      <c r="T7" s="936"/>
      <c r="U7" s="936"/>
    </row>
    <row r="8" spans="2:21">
      <c r="B8" s="10">
        <v>6287</v>
      </c>
      <c r="C8" s="29" t="s">
        <v>312</v>
      </c>
      <c r="D8" s="10">
        <v>37.5</v>
      </c>
      <c r="E8" s="248">
        <v>13.875</v>
      </c>
      <c r="F8" s="462">
        <v>1.3875</v>
      </c>
      <c r="G8" s="462">
        <v>0.5625</v>
      </c>
      <c r="H8" s="462">
        <v>0.86250000000000004</v>
      </c>
      <c r="I8" s="461">
        <v>8.625</v>
      </c>
      <c r="J8" s="471">
        <v>0.1875</v>
      </c>
      <c r="K8" s="472">
        <v>0</v>
      </c>
      <c r="L8" s="473">
        <v>3.3750000000000002E-2</v>
      </c>
      <c r="M8" s="474">
        <v>2.6250000000000006E-2</v>
      </c>
      <c r="N8" s="472">
        <v>1.875</v>
      </c>
      <c r="O8" s="475">
        <v>0.86250000000000004</v>
      </c>
      <c r="P8" s="475">
        <v>0</v>
      </c>
      <c r="Q8" s="936"/>
      <c r="R8" s="936"/>
      <c r="S8" s="936"/>
      <c r="T8" s="936"/>
      <c r="U8" s="936"/>
    </row>
    <row r="9" spans="2:21">
      <c r="B9" s="10">
        <v>17012</v>
      </c>
      <c r="C9" s="29" t="s">
        <v>0</v>
      </c>
      <c r="D9" s="10">
        <v>0.25</v>
      </c>
      <c r="E9" s="248">
        <v>0</v>
      </c>
      <c r="F9" s="462">
        <v>0</v>
      </c>
      <c r="G9" s="462">
        <v>0</v>
      </c>
      <c r="H9" s="462">
        <v>0</v>
      </c>
      <c r="I9" s="461">
        <v>5.5E-2</v>
      </c>
      <c r="J9" s="471">
        <v>0</v>
      </c>
      <c r="K9" s="472">
        <v>0</v>
      </c>
      <c r="L9" s="473">
        <v>0</v>
      </c>
      <c r="M9" s="474">
        <v>0</v>
      </c>
      <c r="N9" s="472">
        <v>0</v>
      </c>
      <c r="O9" s="475">
        <v>0</v>
      </c>
      <c r="P9" s="475">
        <v>0.24775</v>
      </c>
      <c r="Q9" s="936"/>
      <c r="R9" s="936"/>
      <c r="S9" s="936"/>
      <c r="T9" s="936"/>
      <c r="U9" s="936"/>
    </row>
    <row r="10" spans="2:21">
      <c r="B10" s="10">
        <v>14002</v>
      </c>
      <c r="C10" s="29" t="s">
        <v>14</v>
      </c>
      <c r="D10" s="10">
        <v>1</v>
      </c>
      <c r="E10" s="248">
        <v>9.2100000000000009</v>
      </c>
      <c r="F10" s="462">
        <v>0</v>
      </c>
      <c r="G10" s="462">
        <v>1</v>
      </c>
      <c r="H10" s="462">
        <v>0</v>
      </c>
      <c r="I10" s="461">
        <v>0.01</v>
      </c>
      <c r="J10" s="471">
        <v>1E-3</v>
      </c>
      <c r="K10" s="472">
        <v>0</v>
      </c>
      <c r="L10" s="473">
        <v>0</v>
      </c>
      <c r="M10" s="474">
        <v>0</v>
      </c>
      <c r="N10" s="472">
        <v>0</v>
      </c>
      <c r="O10" s="475">
        <v>0</v>
      </c>
      <c r="P10" s="475">
        <v>0</v>
      </c>
      <c r="Q10" s="936"/>
      <c r="R10" s="936"/>
      <c r="S10" s="936"/>
      <c r="T10" s="936"/>
      <c r="U10" s="936"/>
    </row>
    <row r="11" spans="2:21">
      <c r="B11" s="10">
        <v>5018</v>
      </c>
      <c r="C11" s="29" t="s">
        <v>142</v>
      </c>
      <c r="D11" s="10">
        <v>0.25</v>
      </c>
      <c r="E11" s="248">
        <v>1.4975000000000001</v>
      </c>
      <c r="F11" s="462">
        <v>5.0750000000000003E-2</v>
      </c>
      <c r="G11" s="462">
        <v>0.13550000000000001</v>
      </c>
      <c r="H11" s="462">
        <v>4.6249999999999999E-2</v>
      </c>
      <c r="I11" s="461">
        <v>3</v>
      </c>
      <c r="J11" s="471">
        <v>2.4750000000000001E-2</v>
      </c>
      <c r="K11" s="472">
        <v>2.5000000000000001E-3</v>
      </c>
      <c r="L11" s="473">
        <v>1.225E-3</v>
      </c>
      <c r="M11" s="474">
        <v>5.7499999999999999E-4</v>
      </c>
      <c r="N11" s="472">
        <v>0</v>
      </c>
      <c r="O11" s="475">
        <v>3.15E-2</v>
      </c>
      <c r="P11" s="475">
        <v>0</v>
      </c>
      <c r="Q11" s="936"/>
      <c r="R11" s="936"/>
      <c r="S11" s="936"/>
      <c r="T11" s="936"/>
      <c r="U11" s="936"/>
    </row>
    <row r="12" spans="2:21">
      <c r="B12" s="10">
        <v>6214</v>
      </c>
      <c r="C12" s="29" t="s">
        <v>2403</v>
      </c>
      <c r="D12" s="10">
        <v>25</v>
      </c>
      <c r="E12" s="248">
        <v>9.25</v>
      </c>
      <c r="F12" s="462">
        <v>0.15</v>
      </c>
      <c r="G12" s="462">
        <v>2.5000000000000001E-2</v>
      </c>
      <c r="H12" s="462">
        <v>2.25</v>
      </c>
      <c r="I12" s="461">
        <v>6.75</v>
      </c>
      <c r="J12" s="471">
        <v>0.05</v>
      </c>
      <c r="K12" s="472">
        <v>170</v>
      </c>
      <c r="L12" s="473">
        <v>0.01</v>
      </c>
      <c r="M12" s="474">
        <v>0.01</v>
      </c>
      <c r="N12" s="472">
        <v>1</v>
      </c>
      <c r="O12" s="475">
        <v>0.625</v>
      </c>
      <c r="P12" s="475">
        <v>2.5000000000000001E-2</v>
      </c>
      <c r="Q12" s="936"/>
      <c r="R12" s="936"/>
      <c r="S12" s="936"/>
      <c r="T12" s="936"/>
      <c r="U12" s="936"/>
    </row>
    <row r="13" spans="2:21">
      <c r="B13" s="10">
        <v>14002</v>
      </c>
      <c r="C13" s="29" t="s">
        <v>14</v>
      </c>
      <c r="D13" s="10">
        <v>1</v>
      </c>
      <c r="E13" s="248">
        <v>9.2100000000000009</v>
      </c>
      <c r="F13" s="462">
        <v>0</v>
      </c>
      <c r="G13" s="462">
        <v>1</v>
      </c>
      <c r="H13" s="462">
        <v>0</v>
      </c>
      <c r="I13" s="461">
        <v>0.01</v>
      </c>
      <c r="J13" s="471">
        <v>1E-3</v>
      </c>
      <c r="K13" s="472">
        <v>0</v>
      </c>
      <c r="L13" s="473">
        <v>0</v>
      </c>
      <c r="M13" s="474">
        <v>0</v>
      </c>
      <c r="N13" s="472">
        <v>0</v>
      </c>
      <c r="O13" s="475">
        <v>0</v>
      </c>
      <c r="P13" s="475">
        <v>0</v>
      </c>
      <c r="Q13" s="936"/>
      <c r="R13" s="936"/>
      <c r="S13" s="936"/>
      <c r="T13" s="936"/>
      <c r="U13" s="936"/>
    </row>
    <row r="14" spans="2:21">
      <c r="B14" s="10">
        <v>17012</v>
      </c>
      <c r="C14" s="29" t="s">
        <v>0</v>
      </c>
      <c r="D14" s="10">
        <v>0.25</v>
      </c>
      <c r="E14" s="248">
        <v>0</v>
      </c>
      <c r="F14" s="462">
        <v>0</v>
      </c>
      <c r="G14" s="462">
        <v>0</v>
      </c>
      <c r="H14" s="462">
        <v>0</v>
      </c>
      <c r="I14" s="461">
        <v>5.5E-2</v>
      </c>
      <c r="J14" s="471">
        <v>0</v>
      </c>
      <c r="K14" s="472">
        <v>0</v>
      </c>
      <c r="L14" s="473">
        <v>0</v>
      </c>
      <c r="M14" s="474">
        <v>0</v>
      </c>
      <c r="N14" s="472">
        <v>0</v>
      </c>
      <c r="O14" s="475">
        <v>0</v>
      </c>
      <c r="P14" s="475">
        <v>0.24775</v>
      </c>
      <c r="Q14" s="936"/>
      <c r="R14" s="936"/>
      <c r="S14" s="936"/>
      <c r="T14" s="936"/>
      <c r="U14" s="936"/>
    </row>
    <row r="15" spans="2:21">
      <c r="B15" s="10">
        <v>5018</v>
      </c>
      <c r="C15" s="29" t="s">
        <v>142</v>
      </c>
      <c r="D15" s="10">
        <v>0.25</v>
      </c>
      <c r="E15" s="248">
        <v>1.4975000000000001</v>
      </c>
      <c r="F15" s="462">
        <v>5.0750000000000003E-2</v>
      </c>
      <c r="G15" s="462">
        <v>0.13550000000000001</v>
      </c>
      <c r="H15" s="462">
        <v>4.6249999999999999E-2</v>
      </c>
      <c r="I15" s="461">
        <v>3</v>
      </c>
      <c r="J15" s="471">
        <v>2.4750000000000001E-2</v>
      </c>
      <c r="K15" s="472">
        <v>2.5000000000000001E-3</v>
      </c>
      <c r="L15" s="473">
        <v>1.225E-3</v>
      </c>
      <c r="M15" s="474">
        <v>5.7499999999999999E-4</v>
      </c>
      <c r="N15" s="472">
        <v>0</v>
      </c>
      <c r="O15" s="475">
        <v>3.15E-2</v>
      </c>
      <c r="P15" s="475">
        <v>0</v>
      </c>
      <c r="Q15" s="936"/>
      <c r="R15" s="936"/>
      <c r="S15" s="936"/>
      <c r="T15" s="936"/>
      <c r="U15" s="936"/>
    </row>
    <row r="16" spans="2:21">
      <c r="B16" s="10">
        <v>6123</v>
      </c>
      <c r="C16" s="29" t="s">
        <v>311</v>
      </c>
      <c r="D16" s="10">
        <v>20</v>
      </c>
      <c r="E16" s="248">
        <v>5.8</v>
      </c>
      <c r="F16" s="462">
        <v>0.34</v>
      </c>
      <c r="G16" s="462">
        <v>0.02</v>
      </c>
      <c r="H16" s="462">
        <v>1.36</v>
      </c>
      <c r="I16" s="461">
        <v>4</v>
      </c>
      <c r="J16" s="471">
        <v>0.08</v>
      </c>
      <c r="K16" s="472">
        <v>0.2</v>
      </c>
      <c r="L16" s="473">
        <v>0</v>
      </c>
      <c r="M16" s="474">
        <v>2E-3</v>
      </c>
      <c r="N16" s="472">
        <v>0</v>
      </c>
      <c r="O16" s="475">
        <v>1.04</v>
      </c>
      <c r="P16" s="475">
        <v>0</v>
      </c>
      <c r="Q16" s="936"/>
      <c r="R16" s="936"/>
      <c r="S16" s="936"/>
      <c r="T16" s="936"/>
      <c r="U16" s="936"/>
    </row>
    <row r="17" spans="2:21">
      <c r="B17" s="10">
        <v>14002</v>
      </c>
      <c r="C17" s="29" t="s">
        <v>14</v>
      </c>
      <c r="D17" s="10">
        <v>0.5</v>
      </c>
      <c r="E17" s="248">
        <v>4.6050000000000004</v>
      </c>
      <c r="F17" s="462">
        <v>0</v>
      </c>
      <c r="G17" s="462">
        <v>0.5</v>
      </c>
      <c r="H17" s="462">
        <v>0</v>
      </c>
      <c r="I17" s="461">
        <v>5.0000000000000001E-3</v>
      </c>
      <c r="J17" s="471">
        <v>5.0000000000000001E-4</v>
      </c>
      <c r="K17" s="472">
        <v>0</v>
      </c>
      <c r="L17" s="473">
        <v>0</v>
      </c>
      <c r="M17" s="474">
        <v>0</v>
      </c>
      <c r="N17" s="472">
        <v>0</v>
      </c>
      <c r="O17" s="475">
        <v>0</v>
      </c>
      <c r="P17" s="475">
        <v>0</v>
      </c>
      <c r="Q17" s="936"/>
      <c r="R17" s="936"/>
      <c r="S17" s="936"/>
      <c r="T17" s="936"/>
      <c r="U17" s="936"/>
    </row>
    <row r="18" spans="2:21">
      <c r="B18" s="10">
        <v>17007</v>
      </c>
      <c r="C18" s="29" t="s">
        <v>5</v>
      </c>
      <c r="D18" s="10">
        <v>2</v>
      </c>
      <c r="E18" s="248">
        <v>1.42</v>
      </c>
      <c r="F18" s="462">
        <v>0.154</v>
      </c>
      <c r="G18" s="462">
        <v>0</v>
      </c>
      <c r="H18" s="462">
        <v>0.20199999999999999</v>
      </c>
      <c r="I18" s="461">
        <v>0.57999999999999996</v>
      </c>
      <c r="J18" s="471">
        <v>3.4000000000000002E-2</v>
      </c>
      <c r="K18" s="472">
        <v>0</v>
      </c>
      <c r="L18" s="473">
        <v>1E-3</v>
      </c>
      <c r="M18" s="474">
        <v>3.4000000000000002E-3</v>
      </c>
      <c r="N18" s="472">
        <v>0</v>
      </c>
      <c r="O18" s="475">
        <v>0</v>
      </c>
      <c r="P18" s="475">
        <v>0.28999999999999998</v>
      </c>
      <c r="Q18" s="936"/>
      <c r="R18" s="936"/>
      <c r="S18" s="936"/>
      <c r="T18" s="936"/>
      <c r="U18" s="936"/>
    </row>
    <row r="19" spans="2:21">
      <c r="B19" s="10">
        <v>3003</v>
      </c>
      <c r="C19" s="29" t="s">
        <v>4</v>
      </c>
      <c r="D19" s="10">
        <v>0.5</v>
      </c>
      <c r="E19" s="248">
        <v>1.92</v>
      </c>
      <c r="F19" s="462">
        <v>0</v>
      </c>
      <c r="G19" s="462">
        <v>0</v>
      </c>
      <c r="H19" s="462">
        <v>0.496</v>
      </c>
      <c r="I19" s="461">
        <v>5.0000000000000001E-3</v>
      </c>
      <c r="J19" s="471">
        <v>0</v>
      </c>
      <c r="K19" s="472">
        <v>0</v>
      </c>
      <c r="L19" s="473">
        <v>0</v>
      </c>
      <c r="M19" s="474">
        <v>0</v>
      </c>
      <c r="N19" s="472">
        <v>0</v>
      </c>
      <c r="O19" s="475">
        <v>0</v>
      </c>
      <c r="P19" s="475">
        <v>0</v>
      </c>
      <c r="Q19" s="936"/>
      <c r="R19" s="936"/>
      <c r="S19" s="936"/>
      <c r="T19" s="936"/>
      <c r="U19" s="936"/>
    </row>
    <row r="20" spans="2:21">
      <c r="B20" s="10">
        <v>16025</v>
      </c>
      <c r="C20" s="29" t="s">
        <v>66</v>
      </c>
      <c r="D20" s="10">
        <v>0.5</v>
      </c>
      <c r="E20" s="248">
        <v>1.2050000000000001</v>
      </c>
      <c r="F20" s="462">
        <v>1.5E-3</v>
      </c>
      <c r="G20" s="462">
        <v>0</v>
      </c>
      <c r="H20" s="462">
        <v>0.21600000000000003</v>
      </c>
      <c r="I20" s="461">
        <v>0.01</v>
      </c>
      <c r="J20" s="471">
        <v>0</v>
      </c>
      <c r="K20" s="472">
        <v>0</v>
      </c>
      <c r="L20" s="473">
        <v>0</v>
      </c>
      <c r="M20" s="474">
        <v>0</v>
      </c>
      <c r="N20" s="472">
        <v>0</v>
      </c>
      <c r="O20" s="475">
        <v>0</v>
      </c>
      <c r="P20" s="475">
        <v>0</v>
      </c>
      <c r="Q20" s="936"/>
      <c r="R20" s="936"/>
      <c r="S20" s="936"/>
      <c r="T20" s="936"/>
      <c r="U20" s="936"/>
    </row>
    <row r="21" spans="2:21">
      <c r="B21" s="10">
        <v>5018</v>
      </c>
      <c r="C21" s="29" t="s">
        <v>142</v>
      </c>
      <c r="D21" s="10">
        <v>0.25</v>
      </c>
      <c r="E21" s="248">
        <v>1.4975000000000001</v>
      </c>
      <c r="F21" s="462">
        <v>5.0750000000000003E-2</v>
      </c>
      <c r="G21" s="462">
        <v>0.13550000000000001</v>
      </c>
      <c r="H21" s="462">
        <v>4.6249999999999999E-2</v>
      </c>
      <c r="I21" s="461">
        <v>3</v>
      </c>
      <c r="J21" s="471">
        <v>2.4750000000000001E-2</v>
      </c>
      <c r="K21" s="472">
        <v>2.5000000000000001E-3</v>
      </c>
      <c r="L21" s="473">
        <v>1.225E-3</v>
      </c>
      <c r="M21" s="474">
        <v>5.7499999999999999E-4</v>
      </c>
      <c r="N21" s="472">
        <v>0</v>
      </c>
      <c r="O21" s="475">
        <v>3.15E-2</v>
      </c>
      <c r="P21" s="475">
        <v>0</v>
      </c>
      <c r="Q21" s="936"/>
      <c r="R21" s="936"/>
      <c r="S21" s="936"/>
      <c r="T21" s="936"/>
      <c r="U21" s="936"/>
    </row>
    <row r="22" spans="2:21">
      <c r="B22" s="10">
        <v>11089</v>
      </c>
      <c r="C22" s="29" t="s">
        <v>47</v>
      </c>
      <c r="D22" s="10">
        <v>60</v>
      </c>
      <c r="E22" s="248">
        <v>134.4</v>
      </c>
      <c r="F22" s="462">
        <v>11.4</v>
      </c>
      <c r="G22" s="462">
        <v>9.06</v>
      </c>
      <c r="H22" s="462">
        <v>0.3</v>
      </c>
      <c r="I22" s="461">
        <v>2.4</v>
      </c>
      <c r="J22" s="471">
        <v>1.38</v>
      </c>
      <c r="K22" s="472">
        <v>2.4</v>
      </c>
      <c r="L22" s="473">
        <v>4.8000000000000001E-2</v>
      </c>
      <c r="M22" s="474">
        <v>0.12</v>
      </c>
      <c r="N22" s="472">
        <v>0.6</v>
      </c>
      <c r="O22" s="475">
        <v>0</v>
      </c>
      <c r="P22" s="475">
        <v>0.06</v>
      </c>
      <c r="Q22" s="936"/>
      <c r="R22" s="936"/>
      <c r="S22" s="936"/>
      <c r="T22" s="936"/>
      <c r="U22" s="936"/>
    </row>
    <row r="23" spans="2:21">
      <c r="B23" s="10">
        <v>14002</v>
      </c>
      <c r="C23" s="29" t="s">
        <v>14</v>
      </c>
      <c r="D23" s="10">
        <v>2</v>
      </c>
      <c r="E23" s="248">
        <v>18.420000000000002</v>
      </c>
      <c r="F23" s="462">
        <v>0</v>
      </c>
      <c r="G23" s="462">
        <v>2</v>
      </c>
      <c r="H23" s="462">
        <v>0</v>
      </c>
      <c r="I23" s="461">
        <v>0.02</v>
      </c>
      <c r="J23" s="471">
        <v>2E-3</v>
      </c>
      <c r="K23" s="472">
        <v>0</v>
      </c>
      <c r="L23" s="473">
        <v>0</v>
      </c>
      <c r="M23" s="474">
        <v>0</v>
      </c>
      <c r="N23" s="472">
        <v>0</v>
      </c>
      <c r="O23" s="475">
        <v>0</v>
      </c>
      <c r="P23" s="475">
        <v>0</v>
      </c>
      <c r="Q23" s="936"/>
      <c r="R23" s="936"/>
      <c r="S23" s="936"/>
      <c r="T23" s="936"/>
      <c r="U23" s="936"/>
    </row>
    <row r="24" spans="2:21">
      <c r="B24" s="10">
        <v>6223</v>
      </c>
      <c r="C24" s="29" t="s">
        <v>81</v>
      </c>
      <c r="D24" s="10">
        <v>2</v>
      </c>
      <c r="E24" s="248">
        <v>2.68</v>
      </c>
      <c r="F24" s="462">
        <v>0.12</v>
      </c>
      <c r="G24" s="462">
        <v>2.6000000000000002E-2</v>
      </c>
      <c r="H24" s="462">
        <v>0.52600000000000002</v>
      </c>
      <c r="I24" s="461">
        <v>0.28000000000000003</v>
      </c>
      <c r="J24" s="471">
        <v>1.6E-2</v>
      </c>
      <c r="K24" s="472">
        <v>0</v>
      </c>
      <c r="L24" s="473">
        <v>3.8E-3</v>
      </c>
      <c r="M24" s="474">
        <v>1.4000000000000002E-3</v>
      </c>
      <c r="N24" s="472">
        <v>0.2</v>
      </c>
      <c r="O24" s="475">
        <v>0.114</v>
      </c>
      <c r="P24" s="475">
        <v>0</v>
      </c>
      <c r="Q24" s="936"/>
      <c r="R24" s="936"/>
      <c r="S24" s="936"/>
      <c r="T24" s="936"/>
      <c r="U24" s="936"/>
    </row>
    <row r="25" spans="2:21">
      <c r="B25" s="10">
        <v>6103</v>
      </c>
      <c r="C25" s="29" t="s">
        <v>70</v>
      </c>
      <c r="D25" s="10">
        <v>2</v>
      </c>
      <c r="E25" s="248">
        <v>0.6</v>
      </c>
      <c r="F25" s="462">
        <v>1.8000000000000002E-2</v>
      </c>
      <c r="G25" s="462">
        <v>6.0000000000000001E-3</v>
      </c>
      <c r="H25" s="462">
        <v>0.13200000000000001</v>
      </c>
      <c r="I25" s="461">
        <v>0.24</v>
      </c>
      <c r="J25" s="471">
        <v>0.01</v>
      </c>
      <c r="K25" s="472">
        <v>0</v>
      </c>
      <c r="L25" s="473">
        <v>5.9999999999999995E-4</v>
      </c>
      <c r="M25" s="474">
        <v>4.0000000000000002E-4</v>
      </c>
      <c r="N25" s="472">
        <v>0.04</v>
      </c>
      <c r="O25" s="475">
        <v>4.2000000000000003E-2</v>
      </c>
      <c r="P25" s="475">
        <v>0</v>
      </c>
      <c r="Q25" s="936"/>
      <c r="R25" s="936"/>
      <c r="S25" s="936"/>
      <c r="T25" s="936"/>
      <c r="U25" s="936"/>
    </row>
    <row r="26" spans="2:21">
      <c r="B26" s="10">
        <v>3003</v>
      </c>
      <c r="C26" s="29" t="s">
        <v>4</v>
      </c>
      <c r="D26" s="10">
        <v>5</v>
      </c>
      <c r="E26" s="248">
        <v>19.2</v>
      </c>
      <c r="F26" s="462">
        <v>0</v>
      </c>
      <c r="G26" s="462">
        <v>0</v>
      </c>
      <c r="H26" s="462">
        <v>4.96</v>
      </c>
      <c r="I26" s="461">
        <v>0.05</v>
      </c>
      <c r="J26" s="471">
        <v>0</v>
      </c>
      <c r="K26" s="472">
        <v>0</v>
      </c>
      <c r="L26" s="473">
        <v>0</v>
      </c>
      <c r="M26" s="474">
        <v>0</v>
      </c>
      <c r="N26" s="472">
        <v>0</v>
      </c>
      <c r="O26" s="475">
        <v>0</v>
      </c>
      <c r="P26" s="475">
        <v>0</v>
      </c>
      <c r="Q26" s="936"/>
      <c r="R26" s="936"/>
      <c r="S26" s="936"/>
      <c r="T26" s="936"/>
      <c r="U26" s="936"/>
    </row>
    <row r="27" spans="2:21">
      <c r="B27" s="10">
        <v>17007</v>
      </c>
      <c r="C27" s="29" t="s">
        <v>5</v>
      </c>
      <c r="D27" s="10">
        <v>6</v>
      </c>
      <c r="E27" s="248">
        <v>4.26</v>
      </c>
      <c r="F27" s="462">
        <v>0.46200000000000002</v>
      </c>
      <c r="G27" s="462">
        <v>0</v>
      </c>
      <c r="H27" s="462">
        <v>0.60599999999999998</v>
      </c>
      <c r="I27" s="461">
        <v>1.74</v>
      </c>
      <c r="J27" s="471">
        <v>0.10199999999999999</v>
      </c>
      <c r="K27" s="472">
        <v>0</v>
      </c>
      <c r="L27" s="473">
        <v>3.0000000000000005E-3</v>
      </c>
      <c r="M27" s="474">
        <v>1.0200000000000001E-2</v>
      </c>
      <c r="N27" s="472">
        <v>0</v>
      </c>
      <c r="O27" s="475">
        <v>0</v>
      </c>
      <c r="P27" s="475">
        <v>0.87</v>
      </c>
      <c r="Q27" s="936"/>
      <c r="R27" s="936"/>
      <c r="S27" s="936"/>
      <c r="T27" s="936"/>
      <c r="U27" s="936"/>
    </row>
    <row r="28" spans="2:21">
      <c r="B28" s="10">
        <v>16001</v>
      </c>
      <c r="C28" s="29" t="s">
        <v>78</v>
      </c>
      <c r="D28" s="10">
        <v>6</v>
      </c>
      <c r="E28" s="248">
        <v>6.54</v>
      </c>
      <c r="F28" s="462">
        <v>2.4000000000000004E-2</v>
      </c>
      <c r="G28" s="462">
        <v>0</v>
      </c>
      <c r="H28" s="462">
        <v>0.29400000000000004</v>
      </c>
      <c r="I28" s="461">
        <v>0.18</v>
      </c>
      <c r="J28" s="471">
        <v>0</v>
      </c>
      <c r="K28" s="472">
        <v>0</v>
      </c>
      <c r="L28" s="473">
        <v>0</v>
      </c>
      <c r="M28" s="474">
        <v>0</v>
      </c>
      <c r="N28" s="472">
        <v>0</v>
      </c>
      <c r="O28" s="475">
        <v>0</v>
      </c>
      <c r="P28" s="475">
        <v>0</v>
      </c>
      <c r="Q28" s="936"/>
      <c r="R28" s="936"/>
      <c r="S28" s="936"/>
      <c r="T28" s="936"/>
      <c r="U28" s="936"/>
    </row>
    <row r="29" spans="2:21">
      <c r="B29" s="10">
        <v>5018</v>
      </c>
      <c r="C29" s="29" t="s">
        <v>142</v>
      </c>
      <c r="D29" s="10">
        <v>1</v>
      </c>
      <c r="E29" s="248">
        <v>5.99</v>
      </c>
      <c r="F29" s="462">
        <v>0.20300000000000001</v>
      </c>
      <c r="G29" s="462">
        <v>0.54200000000000004</v>
      </c>
      <c r="H29" s="462">
        <v>0.185</v>
      </c>
      <c r="I29" s="461">
        <v>12</v>
      </c>
      <c r="J29" s="471">
        <v>9.9000000000000005E-2</v>
      </c>
      <c r="K29" s="472">
        <v>0.01</v>
      </c>
      <c r="L29" s="473">
        <v>4.8999999999999998E-3</v>
      </c>
      <c r="M29" s="474">
        <v>2.3E-3</v>
      </c>
      <c r="N29" s="472">
        <v>0</v>
      </c>
      <c r="O29" s="475">
        <v>0.126</v>
      </c>
      <c r="P29" s="475">
        <v>0</v>
      </c>
      <c r="Q29" s="936"/>
      <c r="R29" s="936"/>
      <c r="S29" s="936"/>
      <c r="T29" s="936"/>
      <c r="U29" s="936"/>
    </row>
    <row r="30" spans="2:21">
      <c r="B30" s="10">
        <v>12004</v>
      </c>
      <c r="C30" s="29" t="s">
        <v>1</v>
      </c>
      <c r="D30" s="10">
        <v>50</v>
      </c>
      <c r="E30" s="248">
        <v>75.5</v>
      </c>
      <c r="F30" s="462">
        <v>6.15</v>
      </c>
      <c r="G30" s="462">
        <v>5.15</v>
      </c>
      <c r="H30" s="462">
        <v>0.15</v>
      </c>
      <c r="I30" s="461">
        <v>25.5</v>
      </c>
      <c r="J30" s="471">
        <v>0.9</v>
      </c>
      <c r="K30" s="472">
        <v>75</v>
      </c>
      <c r="L30" s="473">
        <v>0.03</v>
      </c>
      <c r="M30" s="474">
        <v>0.215</v>
      </c>
      <c r="N30" s="472">
        <v>0</v>
      </c>
      <c r="O30" s="475">
        <v>0</v>
      </c>
      <c r="P30" s="475">
        <v>0.2</v>
      </c>
      <c r="Q30" s="936"/>
      <c r="R30" s="936"/>
      <c r="S30" s="936"/>
      <c r="T30" s="936"/>
      <c r="U30" s="936"/>
    </row>
    <row r="31" spans="2:21">
      <c r="B31" s="28"/>
      <c r="C31" s="28" t="s">
        <v>25</v>
      </c>
      <c r="D31" s="256">
        <v>450.75</v>
      </c>
      <c r="E31" s="257">
        <v>681.1724999999999</v>
      </c>
      <c r="F31" s="464">
        <v>26.259250000000005</v>
      </c>
      <c r="G31" s="464">
        <v>22.133500000000002</v>
      </c>
      <c r="H31" s="464">
        <v>87.825749999999985</v>
      </c>
      <c r="I31" s="257">
        <v>93.137500000000017</v>
      </c>
      <c r="J31" s="464">
        <v>3.68425</v>
      </c>
      <c r="K31" s="465">
        <v>335.11999999999995</v>
      </c>
      <c r="L31" s="466">
        <v>0.20807500000000001</v>
      </c>
      <c r="M31" s="467">
        <v>0.46537499999999998</v>
      </c>
      <c r="N31" s="465">
        <v>12.465</v>
      </c>
      <c r="O31" s="468">
        <f>SUM(O3:O30)</f>
        <v>4.2355</v>
      </c>
      <c r="P31" s="468">
        <v>2.1217499999999996</v>
      </c>
      <c r="Q31" s="28">
        <v>2</v>
      </c>
      <c r="R31" s="28">
        <v>3</v>
      </c>
      <c r="S31" s="28">
        <v>2</v>
      </c>
      <c r="T31" s="28">
        <v>0</v>
      </c>
      <c r="U31" s="28">
        <v>0</v>
      </c>
    </row>
    <row r="32" spans="2:21">
      <c r="D32" s="14"/>
      <c r="E32" s="14"/>
      <c r="F32" s="14"/>
      <c r="G32" s="14"/>
    </row>
    <row r="33" spans="3:16">
      <c r="C33" s="10"/>
      <c r="D33" s="17"/>
      <c r="E33" s="18"/>
      <c r="F33" s="17"/>
      <c r="G33" s="18"/>
      <c r="H33" s="11"/>
      <c r="I33" s="12"/>
      <c r="J33" s="12"/>
      <c r="K33" s="12"/>
      <c r="L33" s="12"/>
      <c r="M33" s="766"/>
      <c r="N33" s="766"/>
      <c r="O33" s="767"/>
      <c r="P33" s="12"/>
    </row>
    <row r="34" spans="3:16">
      <c r="C34" s="10"/>
      <c r="D34" s="1"/>
      <c r="E34" s="12"/>
      <c r="F34" s="12"/>
      <c r="G34" s="12"/>
      <c r="H34" s="12"/>
      <c r="I34" s="1"/>
      <c r="J34" s="12"/>
      <c r="K34" s="12"/>
      <c r="L34" s="12"/>
      <c r="M34" s="12"/>
      <c r="N34" s="12"/>
      <c r="O34" s="12"/>
      <c r="P34" s="12"/>
    </row>
    <row r="35" spans="3:16">
      <c r="C35" s="10"/>
      <c r="D35" s="1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3:16">
      <c r="C36" s="10"/>
      <c r="D36" s="1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</row>
    <row r="37" spans="3:16">
      <c r="C37" s="10"/>
      <c r="D37" s="1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</row>
    <row r="38" spans="3:16">
      <c r="C38" s="10"/>
      <c r="D38" s="1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</row>
    <row r="39" spans="3:16">
      <c r="C39" s="10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3:16"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</sheetData>
  <mergeCells count="1">
    <mergeCell ref="Q3:U30"/>
  </mergeCells>
  <phoneticPr fontId="1"/>
  <pageMargins left="0.7" right="0.7" top="0.75" bottom="0.75" header="0.3" footer="0.3"/>
  <pageSetup paperSize="9" scale="81" orientation="landscape" r:id="rId1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16" style="42" customWidth="1"/>
    <col min="4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1826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630">
        <v>1015</v>
      </c>
      <c r="C3" s="740" t="s">
        <v>17</v>
      </c>
      <c r="D3" s="691">
        <v>25</v>
      </c>
      <c r="E3" s="691">
        <v>92</v>
      </c>
      <c r="F3" s="632">
        <v>2</v>
      </c>
      <c r="G3" s="691">
        <v>0.4</v>
      </c>
      <c r="H3" s="632">
        <v>19</v>
      </c>
      <c r="I3" s="691">
        <v>6</v>
      </c>
      <c r="J3" s="691">
        <v>0.2</v>
      </c>
      <c r="K3" s="691">
        <v>0</v>
      </c>
      <c r="L3" s="691">
        <v>0.03</v>
      </c>
      <c r="M3" s="691">
        <v>0.01</v>
      </c>
      <c r="N3" s="691">
        <v>0</v>
      </c>
      <c r="O3" s="691">
        <v>0.6</v>
      </c>
      <c r="P3" s="691">
        <v>0</v>
      </c>
      <c r="Q3" s="964"/>
      <c r="R3" s="964"/>
      <c r="S3" s="964"/>
      <c r="T3" s="964"/>
      <c r="U3" s="964"/>
    </row>
    <row r="4" spans="2:21">
      <c r="B4" s="630">
        <v>3003</v>
      </c>
      <c r="C4" s="740" t="s">
        <v>4</v>
      </c>
      <c r="D4" s="691">
        <v>1</v>
      </c>
      <c r="E4" s="691">
        <v>4</v>
      </c>
      <c r="F4" s="691">
        <v>0</v>
      </c>
      <c r="G4" s="691">
        <v>0</v>
      </c>
      <c r="H4" s="632">
        <v>1</v>
      </c>
      <c r="I4" s="691">
        <v>0</v>
      </c>
      <c r="J4" s="691">
        <v>0</v>
      </c>
      <c r="K4" s="691">
        <v>0</v>
      </c>
      <c r="L4" s="691">
        <v>0</v>
      </c>
      <c r="M4" s="691">
        <v>0</v>
      </c>
      <c r="N4" s="691">
        <v>0</v>
      </c>
      <c r="O4" s="691">
        <v>0</v>
      </c>
      <c r="P4" s="691">
        <v>0</v>
      </c>
      <c r="Q4" s="965"/>
      <c r="R4" s="965"/>
      <c r="S4" s="965"/>
      <c r="T4" s="965"/>
      <c r="U4" s="965"/>
    </row>
    <row r="5" spans="2:21">
      <c r="B5" s="630">
        <v>17012</v>
      </c>
      <c r="C5" s="740" t="s">
        <v>0</v>
      </c>
      <c r="D5" s="691">
        <v>0.1</v>
      </c>
      <c r="E5" s="691">
        <v>0</v>
      </c>
      <c r="F5" s="691">
        <v>0</v>
      </c>
      <c r="G5" s="691">
        <v>0</v>
      </c>
      <c r="H5" s="691">
        <v>0</v>
      </c>
      <c r="I5" s="691">
        <v>0</v>
      </c>
      <c r="J5" s="691">
        <v>0</v>
      </c>
      <c r="K5" s="691">
        <v>0</v>
      </c>
      <c r="L5" s="691">
        <v>0</v>
      </c>
      <c r="M5" s="691">
        <v>0</v>
      </c>
      <c r="N5" s="691">
        <v>0</v>
      </c>
      <c r="O5" s="691">
        <v>0</v>
      </c>
      <c r="P5" s="691">
        <v>0.1</v>
      </c>
      <c r="Q5" s="965"/>
      <c r="R5" s="965"/>
      <c r="S5" s="965"/>
      <c r="T5" s="965"/>
      <c r="U5" s="965"/>
    </row>
    <row r="6" spans="2:21">
      <c r="B6" s="556">
        <v>14006</v>
      </c>
      <c r="C6" s="741" t="s">
        <v>15</v>
      </c>
      <c r="D6" s="692">
        <v>15</v>
      </c>
      <c r="E6" s="692">
        <v>138</v>
      </c>
      <c r="F6" s="692">
        <v>0</v>
      </c>
      <c r="G6" s="692">
        <v>15</v>
      </c>
      <c r="H6" s="692">
        <v>0</v>
      </c>
      <c r="I6" s="692">
        <v>0</v>
      </c>
      <c r="J6" s="692">
        <v>0</v>
      </c>
      <c r="K6" s="692">
        <v>0</v>
      </c>
      <c r="L6" s="692">
        <v>0</v>
      </c>
      <c r="M6" s="692">
        <v>0</v>
      </c>
      <c r="N6" s="692">
        <v>0</v>
      </c>
      <c r="O6" s="692">
        <v>0</v>
      </c>
      <c r="P6" s="692">
        <v>0</v>
      </c>
      <c r="Q6" s="966"/>
      <c r="R6" s="966"/>
      <c r="S6" s="966"/>
      <c r="T6" s="966"/>
      <c r="U6" s="966"/>
    </row>
    <row r="7" spans="2:21">
      <c r="C7" s="688" t="s">
        <v>1789</v>
      </c>
      <c r="D7" s="691">
        <v>41.1</v>
      </c>
      <c r="E7" s="691">
        <v>234</v>
      </c>
      <c r="F7" s="632">
        <v>2</v>
      </c>
      <c r="G7" s="691">
        <v>15.4</v>
      </c>
      <c r="H7" s="632">
        <v>20</v>
      </c>
      <c r="I7" s="691">
        <v>6</v>
      </c>
      <c r="J7" s="691">
        <v>0.2</v>
      </c>
      <c r="K7" s="691">
        <v>0</v>
      </c>
      <c r="L7" s="691">
        <v>0.03</v>
      </c>
      <c r="M7" s="691">
        <v>0.01</v>
      </c>
      <c r="N7" s="691">
        <v>0</v>
      </c>
      <c r="O7" s="691">
        <v>0.6</v>
      </c>
      <c r="P7" s="691">
        <v>0.1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</row>
  </sheetData>
  <mergeCells count="1">
    <mergeCell ref="Q3:U6"/>
  </mergeCells>
  <phoneticPr fontId="1"/>
  <pageMargins left="0.7" right="0.7" top="0.75" bottom="0.75" header="0.3" footer="0.3"/>
  <pageSetup paperSize="9" scale="64" orientation="landscape" r:id="rId1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0" style="42" customWidth="1"/>
    <col min="4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1827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630">
        <v>6149</v>
      </c>
      <c r="C3" s="623" t="s">
        <v>197</v>
      </c>
      <c r="D3" s="71">
        <v>15</v>
      </c>
      <c r="E3" s="71">
        <v>4</v>
      </c>
      <c r="F3" s="71">
        <v>0.5</v>
      </c>
      <c r="G3" s="71">
        <v>0</v>
      </c>
      <c r="H3" s="71">
        <v>0.6</v>
      </c>
      <c r="I3" s="71">
        <v>2</v>
      </c>
      <c r="J3" s="71">
        <v>0.1</v>
      </c>
      <c r="K3" s="71">
        <v>0</v>
      </c>
      <c r="L3" s="71">
        <v>0.01</v>
      </c>
      <c r="M3" s="71">
        <v>0.02</v>
      </c>
      <c r="N3" s="71">
        <v>2</v>
      </c>
      <c r="O3" s="71">
        <v>0.4</v>
      </c>
      <c r="P3" s="71">
        <v>0</v>
      </c>
      <c r="Q3" s="964"/>
      <c r="R3" s="964"/>
      <c r="S3" s="964"/>
      <c r="T3" s="964"/>
      <c r="U3" s="964"/>
    </row>
    <row r="4" spans="2:21">
      <c r="B4" s="630">
        <v>1115</v>
      </c>
      <c r="C4" s="623" t="s">
        <v>196</v>
      </c>
      <c r="D4" s="71">
        <v>60</v>
      </c>
      <c r="E4" s="71">
        <v>225</v>
      </c>
      <c r="F4" s="71">
        <v>4.2</v>
      </c>
      <c r="G4" s="71">
        <v>0.9</v>
      </c>
      <c r="H4" s="71">
        <v>48</v>
      </c>
      <c r="I4" s="71">
        <v>9</v>
      </c>
      <c r="J4" s="71">
        <v>0.3</v>
      </c>
      <c r="K4" s="71">
        <v>0</v>
      </c>
      <c r="L4" s="71">
        <v>0.03</v>
      </c>
      <c r="M4" s="71">
        <v>0</v>
      </c>
      <c r="N4" s="71">
        <v>0</v>
      </c>
      <c r="O4" s="71">
        <v>0.6</v>
      </c>
      <c r="P4" s="71">
        <v>0</v>
      </c>
      <c r="Q4" s="965"/>
      <c r="R4" s="965"/>
      <c r="S4" s="965"/>
      <c r="T4" s="965"/>
      <c r="U4" s="965"/>
    </row>
    <row r="5" spans="2:21">
      <c r="B5" s="630">
        <v>11213</v>
      </c>
      <c r="C5" s="623" t="s">
        <v>2432</v>
      </c>
      <c r="D5" s="71">
        <v>40</v>
      </c>
      <c r="E5" s="71">
        <v>98</v>
      </c>
      <c r="F5" s="71">
        <v>7.8</v>
      </c>
      <c r="G5" s="71">
        <v>6.9</v>
      </c>
      <c r="H5" s="71">
        <v>0</v>
      </c>
      <c r="I5" s="71">
        <v>2</v>
      </c>
      <c r="J5" s="71">
        <v>0.1</v>
      </c>
      <c r="K5" s="71">
        <v>29</v>
      </c>
      <c r="L5" s="71">
        <v>0.02</v>
      </c>
      <c r="M5" s="71">
        <v>0.03</v>
      </c>
      <c r="N5" s="71">
        <v>0</v>
      </c>
      <c r="O5" s="71">
        <v>0</v>
      </c>
      <c r="P5" s="71">
        <v>0</v>
      </c>
      <c r="Q5" s="965"/>
      <c r="R5" s="965"/>
      <c r="S5" s="965"/>
      <c r="T5" s="965"/>
      <c r="U5" s="965"/>
    </row>
    <row r="6" spans="2:21">
      <c r="B6" s="630">
        <v>17024</v>
      </c>
      <c r="C6" s="623" t="s">
        <v>195</v>
      </c>
      <c r="D6" s="71">
        <v>320</v>
      </c>
      <c r="E6" s="71">
        <v>22</v>
      </c>
      <c r="F6" s="71">
        <v>3.5</v>
      </c>
      <c r="G6" s="71">
        <v>0.6</v>
      </c>
      <c r="H6" s="71">
        <v>0</v>
      </c>
      <c r="I6" s="71">
        <v>6</v>
      </c>
      <c r="J6" s="71">
        <v>1.6</v>
      </c>
      <c r="K6" s="71">
        <v>0</v>
      </c>
      <c r="L6" s="71">
        <v>0.06</v>
      </c>
      <c r="M6" s="71">
        <v>0.28999999999999998</v>
      </c>
      <c r="N6" s="71">
        <v>0</v>
      </c>
      <c r="O6" s="71">
        <v>0</v>
      </c>
      <c r="P6" s="71">
        <v>0.3</v>
      </c>
      <c r="Q6" s="965"/>
      <c r="R6" s="965"/>
      <c r="S6" s="965"/>
      <c r="T6" s="965"/>
      <c r="U6" s="965"/>
    </row>
    <row r="7" spans="2:21">
      <c r="B7" s="630"/>
      <c r="C7" s="623" t="s">
        <v>1375</v>
      </c>
      <c r="D7" s="71">
        <v>7</v>
      </c>
      <c r="E7" s="558">
        <v>0.4</v>
      </c>
      <c r="F7" s="71">
        <v>0</v>
      </c>
      <c r="G7" s="71">
        <v>0</v>
      </c>
      <c r="H7" s="71">
        <v>0</v>
      </c>
      <c r="I7" s="71">
        <v>0</v>
      </c>
      <c r="J7" s="71">
        <v>0</v>
      </c>
      <c r="K7" s="71">
        <v>0</v>
      </c>
      <c r="L7" s="71">
        <v>0</v>
      </c>
      <c r="M7" s="71">
        <v>0</v>
      </c>
      <c r="N7" s="71">
        <v>0</v>
      </c>
      <c r="O7" s="71">
        <v>0</v>
      </c>
      <c r="P7" s="71">
        <v>0.2</v>
      </c>
      <c r="Q7" s="965"/>
      <c r="R7" s="965"/>
      <c r="S7" s="965"/>
      <c r="T7" s="965"/>
      <c r="U7" s="965"/>
    </row>
    <row r="8" spans="2:21">
      <c r="B8" s="630">
        <v>17012</v>
      </c>
      <c r="C8" s="623" t="s">
        <v>0</v>
      </c>
      <c r="D8" s="71">
        <v>0.5</v>
      </c>
      <c r="E8" s="71">
        <v>0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  <c r="P8" s="71">
        <v>0.5</v>
      </c>
      <c r="Q8" s="965"/>
      <c r="R8" s="965"/>
      <c r="S8" s="965"/>
      <c r="T8" s="965"/>
      <c r="U8" s="965"/>
    </row>
    <row r="9" spans="2:21">
      <c r="B9" s="630">
        <v>6128</v>
      </c>
      <c r="C9" s="623" t="s">
        <v>194</v>
      </c>
      <c r="D9" s="71">
        <v>2</v>
      </c>
      <c r="E9" s="71">
        <v>0</v>
      </c>
      <c r="F9" s="71">
        <v>0</v>
      </c>
      <c r="G9" s="71">
        <v>0</v>
      </c>
      <c r="H9" s="71">
        <v>0.1</v>
      </c>
      <c r="I9" s="71">
        <v>1</v>
      </c>
      <c r="J9" s="71">
        <v>0</v>
      </c>
      <c r="K9" s="71">
        <v>3</v>
      </c>
      <c r="L9" s="71">
        <v>0</v>
      </c>
      <c r="M9" s="71">
        <v>0</v>
      </c>
      <c r="N9" s="71">
        <v>1</v>
      </c>
      <c r="O9" s="71">
        <v>0</v>
      </c>
      <c r="P9" s="71">
        <v>0</v>
      </c>
      <c r="Q9" s="965"/>
      <c r="R9" s="965"/>
      <c r="S9" s="965"/>
      <c r="T9" s="965"/>
      <c r="U9" s="965"/>
    </row>
    <row r="10" spans="2:21">
      <c r="B10" s="630">
        <v>6077</v>
      </c>
      <c r="C10" s="623" t="s">
        <v>193</v>
      </c>
      <c r="D10" s="71">
        <v>2</v>
      </c>
      <c r="E10" s="71">
        <v>0</v>
      </c>
      <c r="F10" s="71">
        <v>0</v>
      </c>
      <c r="G10" s="71">
        <v>0</v>
      </c>
      <c r="H10" s="71">
        <v>0.1</v>
      </c>
      <c r="I10" s="71">
        <v>2</v>
      </c>
      <c r="J10" s="71">
        <v>0</v>
      </c>
      <c r="K10" s="71">
        <v>5</v>
      </c>
      <c r="L10" s="71">
        <v>0</v>
      </c>
      <c r="M10" s="71">
        <v>0</v>
      </c>
      <c r="N10" s="71">
        <v>1</v>
      </c>
      <c r="O10" s="71">
        <v>0.1</v>
      </c>
      <c r="P10" s="71">
        <v>0</v>
      </c>
      <c r="Q10" s="965"/>
      <c r="R10" s="965"/>
      <c r="S10" s="965"/>
      <c r="T10" s="965"/>
      <c r="U10" s="965"/>
    </row>
    <row r="11" spans="2:21">
      <c r="B11" s="555">
        <v>6238</v>
      </c>
      <c r="C11" s="82" t="s">
        <v>92</v>
      </c>
      <c r="D11" s="77">
        <v>1</v>
      </c>
      <c r="E11" s="77">
        <v>0.2</v>
      </c>
      <c r="F11" s="77">
        <v>0</v>
      </c>
      <c r="G11" s="77">
        <v>0</v>
      </c>
      <c r="H11" s="77">
        <v>0</v>
      </c>
      <c r="I11" s="77">
        <v>2</v>
      </c>
      <c r="J11" s="77">
        <v>0</v>
      </c>
      <c r="K11" s="77">
        <v>5</v>
      </c>
      <c r="L11" s="77">
        <v>0</v>
      </c>
      <c r="M11" s="77">
        <v>0</v>
      </c>
      <c r="N11" s="77">
        <v>1</v>
      </c>
      <c r="O11" s="77">
        <v>0</v>
      </c>
      <c r="P11" s="77">
        <v>0</v>
      </c>
      <c r="Q11" s="965"/>
      <c r="R11" s="965"/>
      <c r="S11" s="965"/>
      <c r="T11" s="965"/>
      <c r="U11" s="965"/>
    </row>
    <row r="12" spans="2:21">
      <c r="B12" s="556"/>
      <c r="C12" s="933" t="s">
        <v>1828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966"/>
      <c r="R12" s="966"/>
      <c r="S12" s="966"/>
      <c r="T12" s="966"/>
      <c r="U12" s="966"/>
    </row>
    <row r="13" spans="2:21">
      <c r="B13" s="71"/>
      <c r="C13" s="87" t="s">
        <v>1789</v>
      </c>
      <c r="D13" s="71">
        <v>406.5</v>
      </c>
      <c r="E13" s="558">
        <v>349.6</v>
      </c>
      <c r="F13" s="70">
        <v>16</v>
      </c>
      <c r="G13" s="71">
        <v>8.4</v>
      </c>
      <c r="H13" s="71">
        <v>48.8</v>
      </c>
      <c r="I13" s="71">
        <v>24</v>
      </c>
      <c r="J13" s="71">
        <v>2.1</v>
      </c>
      <c r="K13" s="71">
        <v>42</v>
      </c>
      <c r="L13" s="71">
        <v>0.13</v>
      </c>
      <c r="M13" s="71">
        <v>0.35</v>
      </c>
      <c r="N13" s="71">
        <v>4</v>
      </c>
      <c r="O13" s="71">
        <v>1.1000000000000001</v>
      </c>
      <c r="P13" s="71">
        <v>1.1000000000000001</v>
      </c>
      <c r="Q13" s="42">
        <v>1</v>
      </c>
      <c r="R13" s="42">
        <v>0</v>
      </c>
      <c r="S13" s="42">
        <v>0</v>
      </c>
      <c r="T13" s="42">
        <v>0</v>
      </c>
      <c r="U13" s="42">
        <v>0</v>
      </c>
    </row>
  </sheetData>
  <mergeCells count="1">
    <mergeCell ref="Q3:U12"/>
  </mergeCells>
  <phoneticPr fontId="1"/>
  <pageMargins left="0.7" right="0.7" top="0.75" bottom="0.75" header="0.3" footer="0.3"/>
  <pageSetup paperSize="9" scale="65" orientation="landscape" r:id="rId1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0.3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1376</v>
      </c>
    </row>
    <row r="2" spans="2:21" ht="27" customHeight="1">
      <c r="B2" s="19" t="s">
        <v>922</v>
      </c>
      <c r="C2" s="19" t="s">
        <v>923</v>
      </c>
      <c r="D2" s="20" t="s">
        <v>1372</v>
      </c>
      <c r="E2" s="20" t="s">
        <v>924</v>
      </c>
      <c r="F2" s="20" t="s">
        <v>1371</v>
      </c>
      <c r="G2" s="20" t="s">
        <v>1370</v>
      </c>
      <c r="H2" s="20" t="s">
        <v>1369</v>
      </c>
      <c r="I2" s="20" t="s">
        <v>925</v>
      </c>
      <c r="J2" s="20" t="s">
        <v>926</v>
      </c>
      <c r="K2" s="20" t="s">
        <v>927</v>
      </c>
      <c r="L2" s="20" t="s">
        <v>1368</v>
      </c>
      <c r="M2" s="20" t="s">
        <v>1367</v>
      </c>
      <c r="N2" s="20" t="s">
        <v>928</v>
      </c>
      <c r="O2" s="20" t="s">
        <v>1366</v>
      </c>
      <c r="P2" s="20" t="s">
        <v>1365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1015</v>
      </c>
      <c r="C3" s="29" t="s">
        <v>17</v>
      </c>
      <c r="D3" s="10">
        <v>50</v>
      </c>
      <c r="E3" s="248">
        <v>184</v>
      </c>
      <c r="F3" s="462">
        <v>4</v>
      </c>
      <c r="G3" s="462">
        <v>0.85</v>
      </c>
      <c r="H3" s="462">
        <v>37.950000000000003</v>
      </c>
      <c r="I3" s="461">
        <v>11.5</v>
      </c>
      <c r="J3" s="471">
        <v>0.3</v>
      </c>
      <c r="K3" s="472">
        <v>0</v>
      </c>
      <c r="L3" s="473">
        <v>6.5000000000000002E-2</v>
      </c>
      <c r="M3" s="474">
        <v>0.02</v>
      </c>
      <c r="N3" s="472">
        <v>0</v>
      </c>
      <c r="O3" s="475">
        <v>1.25</v>
      </c>
      <c r="P3" s="475">
        <v>0</v>
      </c>
      <c r="Q3" s="935"/>
      <c r="R3" s="935"/>
      <c r="S3" s="935"/>
      <c r="T3" s="935"/>
      <c r="U3" s="935"/>
    </row>
    <row r="4" spans="2:21">
      <c r="B4" s="10">
        <v>12004</v>
      </c>
      <c r="C4" s="29" t="s">
        <v>1</v>
      </c>
      <c r="D4" s="10">
        <v>25</v>
      </c>
      <c r="E4" s="248">
        <v>37.75</v>
      </c>
      <c r="F4" s="462">
        <v>3.0750000000000002</v>
      </c>
      <c r="G4" s="462">
        <v>2.5750000000000002</v>
      </c>
      <c r="H4" s="462">
        <v>7.4999999999999997E-2</v>
      </c>
      <c r="I4" s="461">
        <v>12.75</v>
      </c>
      <c r="J4" s="471">
        <v>0.45</v>
      </c>
      <c r="K4" s="472">
        <v>37.5</v>
      </c>
      <c r="L4" s="473">
        <v>1.4999999999999999E-2</v>
      </c>
      <c r="M4" s="474">
        <v>0.1075</v>
      </c>
      <c r="N4" s="472">
        <v>0</v>
      </c>
      <c r="O4" s="475">
        <v>0</v>
      </c>
      <c r="P4" s="475">
        <v>0.1</v>
      </c>
      <c r="Q4" s="936"/>
      <c r="R4" s="936"/>
      <c r="S4" s="936"/>
      <c r="T4" s="936"/>
      <c r="U4" s="936"/>
    </row>
    <row r="5" spans="2:21">
      <c r="B5" s="10">
        <v>17012</v>
      </c>
      <c r="C5" s="29" t="s">
        <v>0</v>
      </c>
      <c r="D5" s="10">
        <v>0.5</v>
      </c>
      <c r="E5" s="248">
        <v>0</v>
      </c>
      <c r="F5" s="462">
        <v>0</v>
      </c>
      <c r="G5" s="462">
        <v>0</v>
      </c>
      <c r="H5" s="462">
        <v>0</v>
      </c>
      <c r="I5" s="461">
        <v>0.11</v>
      </c>
      <c r="J5" s="471">
        <v>0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0.4955</v>
      </c>
      <c r="Q5" s="936"/>
      <c r="R5" s="936"/>
      <c r="S5" s="936"/>
      <c r="T5" s="936"/>
      <c r="U5" s="936"/>
    </row>
    <row r="6" spans="2:21">
      <c r="B6" s="10">
        <v>11129</v>
      </c>
      <c r="C6" s="29" t="s">
        <v>77</v>
      </c>
      <c r="D6" s="10">
        <v>80</v>
      </c>
      <c r="E6" s="248">
        <v>308.8</v>
      </c>
      <c r="F6" s="462">
        <v>11.36</v>
      </c>
      <c r="G6" s="462">
        <v>27.68</v>
      </c>
      <c r="H6" s="462">
        <v>0.08</v>
      </c>
      <c r="I6" s="461">
        <v>2.4</v>
      </c>
      <c r="J6" s="471">
        <v>0.48</v>
      </c>
      <c r="K6" s="472">
        <v>8</v>
      </c>
      <c r="L6" s="473">
        <v>0.43200000000000005</v>
      </c>
      <c r="M6" s="474">
        <v>0.10400000000000001</v>
      </c>
      <c r="N6" s="472">
        <v>1.6</v>
      </c>
      <c r="O6" s="475">
        <v>0</v>
      </c>
      <c r="P6" s="475">
        <v>0.08</v>
      </c>
      <c r="Q6" s="936"/>
      <c r="R6" s="936"/>
      <c r="S6" s="936"/>
      <c r="T6" s="936"/>
      <c r="U6" s="936"/>
    </row>
    <row r="7" spans="2:21">
      <c r="B7" s="10">
        <v>6236</v>
      </c>
      <c r="C7" s="29" t="s">
        <v>314</v>
      </c>
      <c r="D7" s="10">
        <v>100</v>
      </c>
      <c r="E7" s="248">
        <v>46</v>
      </c>
      <c r="F7" s="462">
        <v>2.8</v>
      </c>
      <c r="G7" s="462">
        <v>0.3</v>
      </c>
      <c r="H7" s="462">
        <v>7.9</v>
      </c>
      <c r="I7" s="461">
        <v>48</v>
      </c>
      <c r="J7" s="471">
        <v>0.6</v>
      </c>
      <c r="K7" s="472">
        <v>18</v>
      </c>
      <c r="L7" s="473">
        <v>0.05</v>
      </c>
      <c r="M7" s="474">
        <v>0.14000000000000001</v>
      </c>
      <c r="N7" s="472">
        <v>24</v>
      </c>
      <c r="O7" s="475">
        <v>2.7</v>
      </c>
      <c r="P7" s="475">
        <v>2.2000000000000002</v>
      </c>
      <c r="Q7" s="936"/>
      <c r="R7" s="936"/>
      <c r="S7" s="936"/>
      <c r="T7" s="936"/>
      <c r="U7" s="936"/>
    </row>
    <row r="8" spans="2:21">
      <c r="B8" s="10">
        <v>6207</v>
      </c>
      <c r="C8" s="29" t="s">
        <v>313</v>
      </c>
      <c r="D8" s="10">
        <v>50</v>
      </c>
      <c r="E8" s="248">
        <v>10.5</v>
      </c>
      <c r="F8" s="462">
        <v>0.85</v>
      </c>
      <c r="G8" s="462">
        <v>0.15</v>
      </c>
      <c r="H8" s="462">
        <v>2</v>
      </c>
      <c r="I8" s="461">
        <v>24</v>
      </c>
      <c r="J8" s="471">
        <v>0.35</v>
      </c>
      <c r="K8" s="472">
        <v>145</v>
      </c>
      <c r="L8" s="473">
        <v>0.03</v>
      </c>
      <c r="M8" s="474">
        <v>6.5000000000000002E-2</v>
      </c>
      <c r="N8" s="472">
        <v>9.5</v>
      </c>
      <c r="O8" s="475">
        <v>1.35</v>
      </c>
      <c r="P8" s="475">
        <v>0</v>
      </c>
      <c r="Q8" s="936"/>
      <c r="R8" s="936"/>
      <c r="S8" s="936"/>
      <c r="T8" s="936"/>
      <c r="U8" s="936"/>
    </row>
    <row r="9" spans="2:21">
      <c r="B9" s="10">
        <v>14002</v>
      </c>
      <c r="C9" s="29" t="s">
        <v>14</v>
      </c>
      <c r="D9" s="10">
        <v>25</v>
      </c>
      <c r="E9" s="248">
        <v>230.25</v>
      </c>
      <c r="F9" s="462">
        <v>0</v>
      </c>
      <c r="G9" s="462">
        <v>25</v>
      </c>
      <c r="H9" s="462">
        <v>0</v>
      </c>
      <c r="I9" s="461">
        <v>0.25</v>
      </c>
      <c r="J9" s="471">
        <v>2.5000000000000001E-2</v>
      </c>
      <c r="K9" s="472">
        <v>0</v>
      </c>
      <c r="L9" s="473">
        <v>0</v>
      </c>
      <c r="M9" s="474">
        <v>0</v>
      </c>
      <c r="N9" s="472">
        <v>0</v>
      </c>
      <c r="O9" s="475">
        <v>0</v>
      </c>
      <c r="P9" s="475">
        <v>0</v>
      </c>
      <c r="Q9" s="936"/>
      <c r="R9" s="936"/>
      <c r="S9" s="936"/>
      <c r="T9" s="936"/>
      <c r="U9" s="936"/>
    </row>
    <row r="10" spans="2:21">
      <c r="B10" s="10">
        <v>17007</v>
      </c>
      <c r="C10" s="29" t="s">
        <v>5</v>
      </c>
      <c r="D10" s="10">
        <v>5</v>
      </c>
      <c r="E10" s="248">
        <v>3.55</v>
      </c>
      <c r="F10" s="462">
        <v>0.38500000000000001</v>
      </c>
      <c r="G10" s="462">
        <v>0</v>
      </c>
      <c r="H10" s="462">
        <v>0.505</v>
      </c>
      <c r="I10" s="461">
        <v>1.45</v>
      </c>
      <c r="J10" s="471">
        <v>8.5000000000000006E-2</v>
      </c>
      <c r="K10" s="472">
        <v>0</v>
      </c>
      <c r="L10" s="473">
        <v>2.5000000000000001E-3</v>
      </c>
      <c r="M10" s="474">
        <v>8.5000000000000006E-3</v>
      </c>
      <c r="N10" s="472">
        <v>0</v>
      </c>
      <c r="O10" s="475">
        <v>0</v>
      </c>
      <c r="P10" s="475">
        <v>0.72499999999999998</v>
      </c>
      <c r="Q10" s="936"/>
      <c r="R10" s="936"/>
      <c r="S10" s="936"/>
      <c r="T10" s="936"/>
      <c r="U10" s="936"/>
    </row>
    <row r="11" spans="2:21">
      <c r="B11" s="10">
        <v>17015</v>
      </c>
      <c r="C11" s="29" t="s">
        <v>73</v>
      </c>
      <c r="D11" s="10">
        <v>10</v>
      </c>
      <c r="E11" s="248">
        <v>2.5</v>
      </c>
      <c r="F11" s="462">
        <v>0.01</v>
      </c>
      <c r="G11" s="462">
        <v>0</v>
      </c>
      <c r="H11" s="462">
        <v>0.24</v>
      </c>
      <c r="I11" s="461">
        <v>0.2</v>
      </c>
      <c r="J11" s="471">
        <v>0</v>
      </c>
      <c r="K11" s="472">
        <v>0</v>
      </c>
      <c r="L11" s="473">
        <v>1E-3</v>
      </c>
      <c r="M11" s="474">
        <v>1E-3</v>
      </c>
      <c r="N11" s="472">
        <v>0</v>
      </c>
      <c r="O11" s="475">
        <v>0</v>
      </c>
      <c r="P11" s="475">
        <v>0</v>
      </c>
      <c r="Q11" s="936"/>
      <c r="R11" s="936"/>
      <c r="S11" s="936"/>
      <c r="T11" s="936"/>
      <c r="U11" s="936"/>
    </row>
    <row r="12" spans="2:21">
      <c r="B12" s="10">
        <v>6172</v>
      </c>
      <c r="C12" s="29" t="s">
        <v>79</v>
      </c>
      <c r="D12" s="10">
        <v>0.5</v>
      </c>
      <c r="E12" s="248">
        <v>1.7250000000000001</v>
      </c>
      <c r="F12" s="462">
        <v>7.3499999999999996E-2</v>
      </c>
      <c r="G12" s="462">
        <v>0.06</v>
      </c>
      <c r="H12" s="462">
        <v>0.29199999999999998</v>
      </c>
      <c r="I12" s="461">
        <v>0.37</v>
      </c>
      <c r="J12" s="471">
        <v>3.4000000000000002E-2</v>
      </c>
      <c r="K12" s="472">
        <v>7.5</v>
      </c>
      <c r="L12" s="473">
        <v>2.5000000000000001E-3</v>
      </c>
      <c r="M12" s="474">
        <v>6.9999999999999993E-3</v>
      </c>
      <c r="N12" s="472">
        <v>5.0000000000000001E-3</v>
      </c>
      <c r="O12" s="475">
        <v>0.23199999999999998</v>
      </c>
      <c r="P12" s="475">
        <v>0</v>
      </c>
      <c r="Q12" s="936"/>
      <c r="R12" s="936"/>
      <c r="S12" s="936"/>
      <c r="T12" s="936"/>
      <c r="U12" s="936"/>
    </row>
    <row r="13" spans="2:21">
      <c r="B13" s="28"/>
      <c r="C13" s="245" t="s">
        <v>1373</v>
      </c>
      <c r="D13" s="256">
        <v>346</v>
      </c>
      <c r="E13" s="257">
        <v>825.07499999999993</v>
      </c>
      <c r="F13" s="464">
        <v>22.553500000000003</v>
      </c>
      <c r="G13" s="464">
        <v>56.615000000000002</v>
      </c>
      <c r="H13" s="464">
        <v>49.042000000000009</v>
      </c>
      <c r="I13" s="463">
        <v>101.03</v>
      </c>
      <c r="J13" s="464">
        <v>2.3239999999999998</v>
      </c>
      <c r="K13" s="465">
        <v>216</v>
      </c>
      <c r="L13" s="466">
        <v>0.59799999999999998</v>
      </c>
      <c r="M13" s="467">
        <v>0.45300000000000007</v>
      </c>
      <c r="N13" s="465">
        <v>35.105000000000004</v>
      </c>
      <c r="O13" s="468">
        <v>5.5320000000000009</v>
      </c>
      <c r="P13" s="468">
        <v>3.6005000000000003</v>
      </c>
      <c r="Q13" s="28">
        <v>1</v>
      </c>
      <c r="R13" s="28">
        <v>2</v>
      </c>
      <c r="S13" s="28">
        <v>2</v>
      </c>
      <c r="T13" s="28">
        <v>0</v>
      </c>
      <c r="U13" s="28">
        <v>0</v>
      </c>
    </row>
    <row r="14" spans="2:21">
      <c r="D14" s="14"/>
      <c r="E14" s="14"/>
      <c r="F14" s="14"/>
      <c r="G14" s="14"/>
    </row>
    <row r="15" spans="2:21">
      <c r="C15" s="10"/>
      <c r="D15" s="17"/>
      <c r="E15" s="18"/>
      <c r="F15" s="17"/>
      <c r="G15" s="18"/>
      <c r="H15" s="11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3:16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</sheetData>
  <mergeCells count="1">
    <mergeCell ref="Q3:U12"/>
  </mergeCells>
  <phoneticPr fontId="1"/>
  <pageMargins left="0.7" right="0.7" top="0.75" bottom="0.75" header="0.3" footer="0.3"/>
  <pageSetup paperSize="9" scale="81" orientation="landscape" r:id="rId1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32.125" style="42" customWidth="1"/>
    <col min="4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1829</v>
      </c>
    </row>
    <row r="2" spans="2:21" s="478" customFormat="1" ht="27" customHeight="1">
      <c r="B2" s="19" t="s">
        <v>922</v>
      </c>
      <c r="C2" s="19" t="s">
        <v>923</v>
      </c>
      <c r="D2" s="20" t="s">
        <v>1384</v>
      </c>
      <c r="E2" s="20" t="s">
        <v>924</v>
      </c>
      <c r="F2" s="20" t="s">
        <v>1383</v>
      </c>
      <c r="G2" s="20" t="s">
        <v>1382</v>
      </c>
      <c r="H2" s="20" t="s">
        <v>1381</v>
      </c>
      <c r="I2" s="20" t="s">
        <v>925</v>
      </c>
      <c r="J2" s="20" t="s">
        <v>926</v>
      </c>
      <c r="K2" s="20" t="s">
        <v>927</v>
      </c>
      <c r="L2" s="20" t="s">
        <v>1380</v>
      </c>
      <c r="M2" s="20" t="s">
        <v>1379</v>
      </c>
      <c r="N2" s="20" t="s">
        <v>928</v>
      </c>
      <c r="O2" s="20" t="s">
        <v>1378</v>
      </c>
      <c r="P2" s="20" t="s">
        <v>1377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630">
        <v>4073</v>
      </c>
      <c r="C3" s="623" t="s">
        <v>199</v>
      </c>
      <c r="D3" s="71">
        <v>15</v>
      </c>
      <c r="E3" s="71">
        <v>53</v>
      </c>
      <c r="F3" s="71">
        <v>3.5</v>
      </c>
      <c r="G3" s="71">
        <v>0.2</v>
      </c>
      <c r="H3" s="71">
        <v>9.1999999999999993</v>
      </c>
      <c r="I3" s="71">
        <v>9</v>
      </c>
      <c r="J3" s="71">
        <v>1.4</v>
      </c>
      <c r="K3" s="71">
        <v>0</v>
      </c>
      <c r="L3" s="71">
        <v>0.08</v>
      </c>
      <c r="M3" s="71">
        <v>0.03</v>
      </c>
      <c r="N3" s="71">
        <v>0</v>
      </c>
      <c r="O3" s="71">
        <v>2.6</v>
      </c>
      <c r="P3" s="71">
        <v>0</v>
      </c>
      <c r="Q3" s="964"/>
      <c r="R3" s="964"/>
      <c r="S3" s="964"/>
      <c r="T3" s="964"/>
      <c r="U3" s="964"/>
    </row>
    <row r="4" spans="2:21">
      <c r="B4" s="630">
        <v>6153</v>
      </c>
      <c r="C4" s="623" t="s">
        <v>16</v>
      </c>
      <c r="D4" s="71">
        <v>15</v>
      </c>
      <c r="E4" s="71">
        <v>6</v>
      </c>
      <c r="F4" s="71">
        <v>0.2</v>
      </c>
      <c r="G4" s="71">
        <v>0</v>
      </c>
      <c r="H4" s="71">
        <v>1.3</v>
      </c>
      <c r="I4" s="71">
        <v>3</v>
      </c>
      <c r="J4" s="71">
        <v>0</v>
      </c>
      <c r="K4" s="71">
        <v>0</v>
      </c>
      <c r="L4" s="71">
        <v>0</v>
      </c>
      <c r="M4" s="71">
        <v>0</v>
      </c>
      <c r="N4" s="71">
        <v>1</v>
      </c>
      <c r="O4" s="71">
        <v>0.2</v>
      </c>
      <c r="P4" s="71">
        <v>0</v>
      </c>
      <c r="Q4" s="965"/>
      <c r="R4" s="965"/>
      <c r="S4" s="965"/>
      <c r="T4" s="965"/>
      <c r="U4" s="965"/>
    </row>
    <row r="5" spans="2:21">
      <c r="B5" s="630">
        <v>6223</v>
      </c>
      <c r="C5" s="623" t="s">
        <v>81</v>
      </c>
      <c r="D5" s="71">
        <v>2</v>
      </c>
      <c r="E5" s="71">
        <v>3</v>
      </c>
      <c r="F5" s="71">
        <v>0.1</v>
      </c>
      <c r="G5" s="71">
        <v>0</v>
      </c>
      <c r="H5" s="71">
        <v>0.5</v>
      </c>
      <c r="I5" s="71">
        <v>0</v>
      </c>
      <c r="J5" s="71">
        <v>0</v>
      </c>
      <c r="K5" s="71">
        <v>0</v>
      </c>
      <c r="L5" s="71">
        <v>0</v>
      </c>
      <c r="M5" s="71">
        <v>0</v>
      </c>
      <c r="N5" s="71">
        <v>0</v>
      </c>
      <c r="O5" s="71">
        <v>0.1</v>
      </c>
      <c r="P5" s="71">
        <v>0</v>
      </c>
      <c r="Q5" s="965"/>
      <c r="R5" s="965"/>
      <c r="S5" s="965"/>
      <c r="T5" s="965"/>
      <c r="U5" s="965"/>
    </row>
    <row r="6" spans="2:21">
      <c r="B6" s="630">
        <v>6103</v>
      </c>
      <c r="C6" s="623" t="s">
        <v>70</v>
      </c>
      <c r="D6" s="71">
        <v>2</v>
      </c>
      <c r="E6" s="71">
        <v>1</v>
      </c>
      <c r="F6" s="71">
        <v>0</v>
      </c>
      <c r="G6" s="71">
        <v>0</v>
      </c>
      <c r="H6" s="71">
        <v>0.1</v>
      </c>
      <c r="I6" s="71">
        <v>0</v>
      </c>
      <c r="J6" s="71">
        <v>0</v>
      </c>
      <c r="K6" s="71">
        <v>0</v>
      </c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965"/>
      <c r="R6" s="965"/>
      <c r="S6" s="965"/>
      <c r="T6" s="965"/>
      <c r="U6" s="965"/>
    </row>
    <row r="7" spans="2:21">
      <c r="B7" s="630">
        <v>17062</v>
      </c>
      <c r="C7" s="623" t="s">
        <v>198</v>
      </c>
      <c r="D7" s="71">
        <v>0.1</v>
      </c>
      <c r="E7" s="71">
        <v>0</v>
      </c>
      <c r="F7" s="71">
        <v>0</v>
      </c>
      <c r="G7" s="71">
        <v>0</v>
      </c>
      <c r="H7" s="71">
        <v>0.1</v>
      </c>
      <c r="I7" s="71">
        <v>1</v>
      </c>
      <c r="J7" s="71">
        <v>0</v>
      </c>
      <c r="K7" s="71">
        <v>0</v>
      </c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965"/>
      <c r="R7" s="965"/>
      <c r="S7" s="965"/>
      <c r="T7" s="965"/>
      <c r="U7" s="965"/>
    </row>
    <row r="8" spans="2:21">
      <c r="B8" s="630">
        <v>17067</v>
      </c>
      <c r="C8" s="623" t="s">
        <v>86</v>
      </c>
      <c r="D8" s="71">
        <v>0.1</v>
      </c>
      <c r="E8" s="71">
        <v>0</v>
      </c>
      <c r="F8" s="71">
        <v>0</v>
      </c>
      <c r="G8" s="71">
        <v>0</v>
      </c>
      <c r="H8" s="71">
        <v>0.1</v>
      </c>
      <c r="I8" s="71">
        <v>1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965"/>
      <c r="R8" s="965"/>
      <c r="S8" s="965"/>
      <c r="T8" s="965"/>
      <c r="U8" s="965"/>
    </row>
    <row r="9" spans="2:21">
      <c r="B9" s="630">
        <v>17055</v>
      </c>
      <c r="C9" s="623" t="s">
        <v>97</v>
      </c>
      <c r="D9" s="71">
        <v>0.25</v>
      </c>
      <c r="E9" s="71">
        <v>1</v>
      </c>
      <c r="F9" s="71">
        <v>0</v>
      </c>
      <c r="G9" s="71">
        <v>0</v>
      </c>
      <c r="H9" s="71">
        <v>0.2</v>
      </c>
      <c r="I9" s="71">
        <v>2</v>
      </c>
      <c r="J9" s="71">
        <v>0</v>
      </c>
      <c r="K9" s="71">
        <v>0</v>
      </c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965"/>
      <c r="R9" s="965"/>
      <c r="S9" s="965"/>
      <c r="T9" s="965"/>
      <c r="U9" s="965"/>
    </row>
    <row r="10" spans="2:21">
      <c r="B10" s="630"/>
      <c r="C10" s="623" t="s">
        <v>2433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965"/>
      <c r="R10" s="965"/>
      <c r="S10" s="965"/>
      <c r="T10" s="965"/>
      <c r="U10" s="965"/>
    </row>
    <row r="11" spans="2:21">
      <c r="B11" s="630">
        <v>14018</v>
      </c>
      <c r="C11" s="623" t="s">
        <v>45</v>
      </c>
      <c r="D11" s="71">
        <v>4</v>
      </c>
      <c r="E11" s="71">
        <v>31</v>
      </c>
      <c r="F11" s="71">
        <v>0</v>
      </c>
      <c r="G11" s="71">
        <v>3.3</v>
      </c>
      <c r="H11" s="71">
        <v>0</v>
      </c>
      <c r="I11" s="71">
        <v>1</v>
      </c>
      <c r="J11" s="71">
        <v>0</v>
      </c>
      <c r="K11" s="71">
        <v>32</v>
      </c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965"/>
      <c r="R11" s="965"/>
      <c r="S11" s="965"/>
      <c r="T11" s="965"/>
      <c r="U11" s="965"/>
    </row>
    <row r="12" spans="2:21">
      <c r="B12" s="630">
        <v>17012</v>
      </c>
      <c r="C12" s="623" t="s">
        <v>0</v>
      </c>
      <c r="D12" s="71">
        <v>0.8</v>
      </c>
      <c r="E12" s="71">
        <v>0</v>
      </c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0.8</v>
      </c>
      <c r="Q12" s="965"/>
      <c r="R12" s="965"/>
      <c r="S12" s="965"/>
      <c r="T12" s="965"/>
      <c r="U12" s="965"/>
    </row>
    <row r="13" spans="2:21">
      <c r="B13" s="555">
        <v>17024</v>
      </c>
      <c r="C13" s="82" t="s">
        <v>195</v>
      </c>
      <c r="D13" s="77">
        <v>0.1</v>
      </c>
      <c r="E13" s="77">
        <v>0</v>
      </c>
      <c r="F13" s="77">
        <v>0</v>
      </c>
      <c r="G13" s="77">
        <v>0</v>
      </c>
      <c r="H13" s="77">
        <v>0</v>
      </c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0</v>
      </c>
      <c r="O13" s="77">
        <v>0</v>
      </c>
      <c r="P13" s="77">
        <v>0</v>
      </c>
      <c r="Q13" s="965"/>
      <c r="R13" s="965"/>
      <c r="S13" s="965"/>
      <c r="T13" s="965"/>
      <c r="U13" s="965"/>
    </row>
    <row r="14" spans="2:21">
      <c r="B14" s="556">
        <v>14006</v>
      </c>
      <c r="C14" s="81" t="s">
        <v>15</v>
      </c>
      <c r="D14" s="201">
        <v>1</v>
      </c>
      <c r="E14" s="201">
        <v>9</v>
      </c>
      <c r="F14" s="201">
        <v>0</v>
      </c>
      <c r="G14" s="201">
        <v>1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966"/>
      <c r="R14" s="966"/>
      <c r="S14" s="966"/>
      <c r="T14" s="966"/>
      <c r="U14" s="966"/>
    </row>
    <row r="15" spans="2:21">
      <c r="B15" s="71"/>
      <c r="C15" s="87" t="s">
        <v>1789</v>
      </c>
      <c r="D15" s="71">
        <v>40.35</v>
      </c>
      <c r="E15" s="71">
        <v>103</v>
      </c>
      <c r="F15" s="71">
        <v>3.8</v>
      </c>
      <c r="G15" s="71">
        <v>4.5999999999999996</v>
      </c>
      <c r="H15" s="71">
        <v>11.5</v>
      </c>
      <c r="I15" s="71">
        <v>17</v>
      </c>
      <c r="J15" s="71">
        <v>1.5</v>
      </c>
      <c r="K15" s="71">
        <v>32</v>
      </c>
      <c r="L15" s="71">
        <v>0.09</v>
      </c>
      <c r="M15" s="71">
        <v>0.03</v>
      </c>
      <c r="N15" s="71">
        <v>1</v>
      </c>
      <c r="O15" s="70">
        <v>3</v>
      </c>
      <c r="P15" s="71">
        <v>0.8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</row>
  </sheetData>
  <mergeCells count="1">
    <mergeCell ref="Q3:U14"/>
  </mergeCells>
  <phoneticPr fontId="1"/>
  <pageMargins left="0.7" right="0.7" top="0.75" bottom="0.75" header="0.3" footer="0.3"/>
  <pageSetup paperSize="9" scale="66" orientation="landscape" r:id="rId1"/>
  <drawing r:id="rId2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1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24.2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1464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10329</v>
      </c>
      <c r="C3" s="240" t="s">
        <v>2412</v>
      </c>
      <c r="D3" s="238">
        <v>50</v>
      </c>
      <c r="E3" s="238">
        <v>41</v>
      </c>
      <c r="F3" s="238">
        <v>9.1999999999999993</v>
      </c>
      <c r="G3" s="238">
        <v>0.2</v>
      </c>
      <c r="H3" s="238">
        <v>0.2</v>
      </c>
      <c r="I3" s="238">
        <v>34</v>
      </c>
      <c r="J3" s="238">
        <v>0.1</v>
      </c>
      <c r="K3" s="238">
        <v>1</v>
      </c>
      <c r="L3" s="238">
        <v>0.04</v>
      </c>
      <c r="M3" s="238">
        <v>0.02</v>
      </c>
      <c r="N3" s="238" t="s">
        <v>862</v>
      </c>
      <c r="O3" s="238">
        <v>0</v>
      </c>
      <c r="P3" s="238">
        <v>0.2</v>
      </c>
      <c r="Q3" s="935"/>
      <c r="R3" s="935"/>
      <c r="S3" s="935"/>
      <c r="T3" s="935"/>
      <c r="U3" s="935"/>
    </row>
    <row r="4" spans="2:21">
      <c r="B4" s="240">
        <v>8016</v>
      </c>
      <c r="C4" s="240" t="s">
        <v>1463</v>
      </c>
      <c r="D4" s="238">
        <v>20</v>
      </c>
      <c r="E4" s="238">
        <v>4</v>
      </c>
      <c r="F4" s="238">
        <v>0.5</v>
      </c>
      <c r="G4" s="238">
        <v>0.1</v>
      </c>
      <c r="H4" s="238">
        <v>1</v>
      </c>
      <c r="I4" s="238">
        <v>0</v>
      </c>
      <c r="J4" s="238">
        <v>0.1</v>
      </c>
      <c r="K4" s="238">
        <v>0</v>
      </c>
      <c r="L4" s="238">
        <v>0.03</v>
      </c>
      <c r="M4" s="238">
        <v>0.03</v>
      </c>
      <c r="N4" s="238">
        <v>1</v>
      </c>
      <c r="O4" s="238">
        <v>0.7</v>
      </c>
      <c r="P4" s="238">
        <v>0</v>
      </c>
      <c r="Q4" s="936"/>
      <c r="R4" s="936"/>
      <c r="S4" s="936"/>
      <c r="T4" s="936"/>
      <c r="U4" s="936"/>
    </row>
    <row r="5" spans="2:21">
      <c r="B5" s="240">
        <v>6182</v>
      </c>
      <c r="C5" s="240" t="s">
        <v>2438</v>
      </c>
      <c r="D5" s="238">
        <v>50</v>
      </c>
      <c r="E5" s="238">
        <v>10</v>
      </c>
      <c r="F5" s="238">
        <v>0.4</v>
      </c>
      <c r="G5" s="238">
        <v>0.1</v>
      </c>
      <c r="H5" s="238">
        <v>2.4</v>
      </c>
      <c r="I5" s="238">
        <v>4</v>
      </c>
      <c r="J5" s="238">
        <v>0.1</v>
      </c>
      <c r="K5" s="238">
        <v>23</v>
      </c>
      <c r="L5" s="238">
        <v>0.03</v>
      </c>
      <c r="M5" s="238">
        <v>0.01</v>
      </c>
      <c r="N5" s="238">
        <v>8</v>
      </c>
      <c r="O5" s="238">
        <v>0.5</v>
      </c>
      <c r="P5" s="238">
        <v>0</v>
      </c>
      <c r="Q5" s="936"/>
      <c r="R5" s="936"/>
      <c r="S5" s="936"/>
      <c r="T5" s="936"/>
      <c r="U5" s="936"/>
    </row>
    <row r="6" spans="2:21">
      <c r="B6" s="240">
        <v>6153</v>
      </c>
      <c r="C6" s="240" t="s">
        <v>2434</v>
      </c>
      <c r="D6" s="238">
        <v>25</v>
      </c>
      <c r="E6" s="238">
        <v>9</v>
      </c>
      <c r="F6" s="238">
        <v>0.3</v>
      </c>
      <c r="G6" s="238">
        <v>0</v>
      </c>
      <c r="H6" s="238">
        <v>2.2000000000000002</v>
      </c>
      <c r="I6" s="238">
        <v>5</v>
      </c>
      <c r="J6" s="238">
        <v>0.1</v>
      </c>
      <c r="K6" s="238" t="s">
        <v>862</v>
      </c>
      <c r="L6" s="238">
        <v>0.01</v>
      </c>
      <c r="M6" s="238">
        <v>0</v>
      </c>
      <c r="N6" s="238">
        <v>2</v>
      </c>
      <c r="O6" s="238">
        <v>0.4</v>
      </c>
      <c r="P6" s="238">
        <v>0</v>
      </c>
      <c r="Q6" s="936"/>
      <c r="R6" s="936"/>
      <c r="S6" s="936"/>
      <c r="T6" s="936"/>
      <c r="U6" s="936"/>
    </row>
    <row r="7" spans="2:21">
      <c r="B7" s="240">
        <v>14002</v>
      </c>
      <c r="C7" s="240" t="s">
        <v>14</v>
      </c>
      <c r="D7" s="238">
        <v>6</v>
      </c>
      <c r="E7" s="238">
        <v>55</v>
      </c>
      <c r="F7" s="238">
        <v>0</v>
      </c>
      <c r="G7" s="238">
        <v>6</v>
      </c>
      <c r="H7" s="238">
        <v>0</v>
      </c>
      <c r="I7" s="238">
        <v>0</v>
      </c>
      <c r="J7" s="238">
        <v>0</v>
      </c>
      <c r="K7" s="238">
        <v>0</v>
      </c>
      <c r="L7" s="238">
        <v>0</v>
      </c>
      <c r="M7" s="238">
        <v>0</v>
      </c>
      <c r="N7" s="238">
        <v>0</v>
      </c>
      <c r="O7" s="238">
        <v>0</v>
      </c>
      <c r="P7" s="238">
        <v>0</v>
      </c>
      <c r="Q7" s="936"/>
      <c r="R7" s="936"/>
      <c r="S7" s="936"/>
      <c r="T7" s="936"/>
      <c r="U7" s="936"/>
    </row>
    <row r="8" spans="2:21">
      <c r="B8" s="240">
        <v>7156</v>
      </c>
      <c r="C8" s="240" t="s">
        <v>2435</v>
      </c>
      <c r="D8" s="238">
        <v>25</v>
      </c>
      <c r="E8" s="238">
        <v>7</v>
      </c>
      <c r="F8" s="238">
        <v>0.1</v>
      </c>
      <c r="G8" s="238">
        <v>0.1</v>
      </c>
      <c r="H8" s="238">
        <v>2.2000000000000002</v>
      </c>
      <c r="I8" s="238">
        <v>2</v>
      </c>
      <c r="J8" s="238">
        <v>0</v>
      </c>
      <c r="K8" s="238">
        <v>0</v>
      </c>
      <c r="L8" s="238">
        <v>0.01</v>
      </c>
      <c r="M8" s="238">
        <v>0.01</v>
      </c>
      <c r="N8" s="238">
        <v>13</v>
      </c>
      <c r="O8" s="238" t="s">
        <v>862</v>
      </c>
      <c r="P8" s="238">
        <v>0</v>
      </c>
      <c r="Q8" s="936"/>
      <c r="R8" s="936"/>
      <c r="S8" s="936"/>
      <c r="T8" s="936"/>
      <c r="U8" s="936"/>
    </row>
    <row r="9" spans="2:21">
      <c r="B9" s="240">
        <v>6103</v>
      </c>
      <c r="C9" s="240" t="s">
        <v>2436</v>
      </c>
      <c r="D9" s="238">
        <v>8</v>
      </c>
      <c r="E9" s="238">
        <v>2</v>
      </c>
      <c r="F9" s="238">
        <v>0.1</v>
      </c>
      <c r="G9" s="238">
        <v>0</v>
      </c>
      <c r="H9" s="238">
        <v>0.5</v>
      </c>
      <c r="I9" s="238">
        <v>1</v>
      </c>
      <c r="J9" s="238">
        <v>0</v>
      </c>
      <c r="K9" s="238" t="s">
        <v>862</v>
      </c>
      <c r="L9" s="238">
        <v>0</v>
      </c>
      <c r="M9" s="238">
        <v>0</v>
      </c>
      <c r="N9" s="238">
        <v>0</v>
      </c>
      <c r="O9" s="238">
        <v>0.2</v>
      </c>
      <c r="P9" s="238">
        <v>0</v>
      </c>
      <c r="Q9" s="936"/>
      <c r="R9" s="936"/>
      <c r="S9" s="936"/>
      <c r="T9" s="936"/>
      <c r="U9" s="936"/>
    </row>
    <row r="10" spans="2:21">
      <c r="B10" s="240">
        <v>6171</v>
      </c>
      <c r="C10" s="240" t="s">
        <v>2437</v>
      </c>
      <c r="D10" s="238">
        <v>2.5</v>
      </c>
      <c r="E10" s="238">
        <v>2</v>
      </c>
      <c r="F10" s="238">
        <v>0.1</v>
      </c>
      <c r="G10" s="238">
        <v>0.1</v>
      </c>
      <c r="H10" s="238">
        <v>0.4</v>
      </c>
      <c r="I10" s="238">
        <v>1</v>
      </c>
      <c r="J10" s="238">
        <v>0.1</v>
      </c>
      <c r="K10" s="238">
        <v>16</v>
      </c>
      <c r="L10" s="238">
        <v>0</v>
      </c>
      <c r="M10" s="238">
        <v>0.01</v>
      </c>
      <c r="N10" s="238">
        <v>3</v>
      </c>
      <c r="O10" s="238">
        <v>0.3</v>
      </c>
      <c r="P10" s="238">
        <v>0</v>
      </c>
      <c r="Q10" s="936"/>
      <c r="R10" s="936"/>
      <c r="S10" s="936"/>
      <c r="T10" s="936"/>
      <c r="U10" s="936"/>
    </row>
    <row r="11" spans="2:21">
      <c r="C11" s="240" t="s">
        <v>1462</v>
      </c>
      <c r="D11" s="238">
        <v>18</v>
      </c>
      <c r="E11" s="238">
        <v>6</v>
      </c>
      <c r="F11" s="238">
        <v>0.9</v>
      </c>
      <c r="G11" s="238">
        <v>0</v>
      </c>
      <c r="H11" s="238">
        <v>0.6</v>
      </c>
      <c r="I11" s="238">
        <v>7</v>
      </c>
      <c r="J11" s="238">
        <v>0.1</v>
      </c>
      <c r="K11" s="238">
        <v>1</v>
      </c>
      <c r="L11" s="238">
        <v>0</v>
      </c>
      <c r="M11" s="238">
        <v>0.01</v>
      </c>
      <c r="N11" s="238">
        <v>0</v>
      </c>
      <c r="O11" s="238">
        <v>0</v>
      </c>
      <c r="P11" s="238">
        <v>3.3</v>
      </c>
      <c r="Q11" s="936"/>
      <c r="R11" s="936"/>
      <c r="S11" s="936"/>
      <c r="T11" s="936"/>
      <c r="U11" s="936"/>
    </row>
    <row r="12" spans="2:21">
      <c r="B12" s="28"/>
      <c r="C12" s="28" t="s">
        <v>220</v>
      </c>
      <c r="D12" s="256"/>
      <c r="E12" s="722">
        <v>136</v>
      </c>
      <c r="F12" s="722">
        <v>11.5</v>
      </c>
      <c r="G12" s="722">
        <v>6.5</v>
      </c>
      <c r="H12" s="722">
        <v>9.4</v>
      </c>
      <c r="I12" s="722">
        <v>53</v>
      </c>
      <c r="J12" s="722">
        <v>0.6</v>
      </c>
      <c r="K12" s="722">
        <v>40</v>
      </c>
      <c r="L12" s="722">
        <v>0.12</v>
      </c>
      <c r="M12" s="722">
        <v>0.09</v>
      </c>
      <c r="N12" s="722">
        <v>27</v>
      </c>
      <c r="O12" s="722">
        <v>2.1</v>
      </c>
      <c r="P12" s="722">
        <v>3.5</v>
      </c>
      <c r="Q12" s="241">
        <v>0</v>
      </c>
      <c r="R12" s="241">
        <v>2</v>
      </c>
      <c r="S12" s="241">
        <v>1</v>
      </c>
      <c r="T12" s="241">
        <v>0</v>
      </c>
      <c r="U12" s="241">
        <v>0</v>
      </c>
    </row>
    <row r="13" spans="2:21">
      <c r="D13" s="14"/>
      <c r="E13" s="14"/>
      <c r="F13" s="14"/>
      <c r="G13" s="14"/>
    </row>
    <row r="14" spans="2:21">
      <c r="C14" s="10"/>
      <c r="D14" s="17"/>
      <c r="E14" s="18"/>
      <c r="F14" s="17"/>
      <c r="G14" s="18"/>
      <c r="H14" s="11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3:16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</sheetData>
  <mergeCells count="1">
    <mergeCell ref="Q3:U11"/>
  </mergeCells>
  <phoneticPr fontId="1"/>
  <pageMargins left="0.7" right="0.7" top="0.75" bottom="0.75" header="0.3" footer="0.3"/>
  <pageSetup paperSize="9" scale="83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2.5" style="89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856</v>
      </c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89">
        <v>11215</v>
      </c>
      <c r="C3" s="89" t="s">
        <v>2227</v>
      </c>
      <c r="D3" s="92">
        <v>40</v>
      </c>
      <c r="E3" s="139">
        <v>101.2</v>
      </c>
      <c r="F3" s="91">
        <v>6.92</v>
      </c>
      <c r="G3" s="91">
        <v>7.64</v>
      </c>
      <c r="H3" s="91">
        <v>0</v>
      </c>
      <c r="I3" s="139">
        <v>3.2</v>
      </c>
      <c r="J3" s="91">
        <v>0.36</v>
      </c>
      <c r="K3" s="139">
        <v>18.8</v>
      </c>
      <c r="L3" s="93">
        <v>2.8000000000000004E-2</v>
      </c>
      <c r="M3" s="93">
        <v>9.2000000000000012E-2</v>
      </c>
      <c r="N3" s="139">
        <v>0.4</v>
      </c>
      <c r="O3" s="91">
        <v>0</v>
      </c>
      <c r="P3" s="91">
        <v>0.04</v>
      </c>
      <c r="Q3" s="948"/>
      <c r="R3" s="948"/>
      <c r="S3" s="948"/>
      <c r="T3" s="948"/>
      <c r="U3" s="948"/>
    </row>
    <row r="4" spans="1:21">
      <c r="B4" s="89">
        <v>6214</v>
      </c>
      <c r="C4" s="89" t="s">
        <v>2225</v>
      </c>
      <c r="D4" s="92">
        <v>15</v>
      </c>
      <c r="E4" s="139">
        <v>5.55</v>
      </c>
      <c r="F4" s="91">
        <v>0.09</v>
      </c>
      <c r="G4" s="91">
        <v>1.4999999999999999E-2</v>
      </c>
      <c r="H4" s="91">
        <v>1.35</v>
      </c>
      <c r="I4" s="139">
        <v>4.05</v>
      </c>
      <c r="J4" s="91">
        <v>0.03</v>
      </c>
      <c r="K4" s="139">
        <v>102</v>
      </c>
      <c r="L4" s="93">
        <v>6.0000000000000001E-3</v>
      </c>
      <c r="M4" s="93">
        <v>6.0000000000000001E-3</v>
      </c>
      <c r="N4" s="139">
        <v>0.6</v>
      </c>
      <c r="O4" s="91">
        <v>0.375</v>
      </c>
      <c r="P4" s="91">
        <v>1.4999999999999999E-2</v>
      </c>
      <c r="Q4" s="945"/>
      <c r="R4" s="945"/>
      <c r="S4" s="945"/>
      <c r="T4" s="945"/>
      <c r="U4" s="945"/>
    </row>
    <row r="5" spans="1:21">
      <c r="B5" s="89">
        <v>6134</v>
      </c>
      <c r="C5" s="89" t="s">
        <v>2223</v>
      </c>
      <c r="D5" s="92">
        <v>15</v>
      </c>
      <c r="E5" s="139">
        <v>2.7</v>
      </c>
      <c r="F5" s="91">
        <v>0.06</v>
      </c>
      <c r="G5" s="91">
        <v>1.4999999999999999E-2</v>
      </c>
      <c r="H5" s="91">
        <v>0.61499999999999988</v>
      </c>
      <c r="I5" s="139">
        <v>3.45</v>
      </c>
      <c r="J5" s="91">
        <v>0.03</v>
      </c>
      <c r="K5" s="139">
        <v>0</v>
      </c>
      <c r="L5" s="93">
        <v>3.0000000000000001E-3</v>
      </c>
      <c r="M5" s="93">
        <v>1.5E-3</v>
      </c>
      <c r="N5" s="139">
        <v>1.65</v>
      </c>
      <c r="O5" s="91">
        <v>0.19500000000000001</v>
      </c>
      <c r="P5" s="91">
        <v>0</v>
      </c>
      <c r="Q5" s="945"/>
      <c r="R5" s="945"/>
      <c r="S5" s="945"/>
      <c r="T5" s="945"/>
      <c r="U5" s="945"/>
    </row>
    <row r="6" spans="1:21">
      <c r="B6" s="89">
        <v>2010</v>
      </c>
      <c r="C6" s="89" t="s">
        <v>180</v>
      </c>
      <c r="D6" s="92">
        <v>15</v>
      </c>
      <c r="E6" s="139">
        <v>8.6999999999999993</v>
      </c>
      <c r="F6" s="91">
        <v>0.22500000000000001</v>
      </c>
      <c r="G6" s="91">
        <v>1.4999999999999999E-2</v>
      </c>
      <c r="H6" s="91">
        <v>1.9650000000000001</v>
      </c>
      <c r="I6" s="139">
        <v>1.5</v>
      </c>
      <c r="J6" s="91">
        <v>7.4999999999999997E-2</v>
      </c>
      <c r="K6" s="139">
        <v>0</v>
      </c>
      <c r="L6" s="93">
        <v>1.0500000000000001E-2</v>
      </c>
      <c r="M6" s="93">
        <v>3.0000000000000001E-3</v>
      </c>
      <c r="N6" s="139">
        <v>0.9</v>
      </c>
      <c r="O6" s="91">
        <v>0.34499999999999997</v>
      </c>
      <c r="P6" s="91">
        <v>0</v>
      </c>
      <c r="Q6" s="945"/>
      <c r="R6" s="945"/>
      <c r="S6" s="945"/>
      <c r="T6" s="945"/>
      <c r="U6" s="945"/>
    </row>
    <row r="7" spans="1:21">
      <c r="B7" s="89">
        <v>8011</v>
      </c>
      <c r="C7" s="89" t="s">
        <v>43</v>
      </c>
      <c r="D7" s="92">
        <v>10</v>
      </c>
      <c r="E7" s="139">
        <v>1.8</v>
      </c>
      <c r="F7" s="91">
        <v>0.3</v>
      </c>
      <c r="G7" s="91">
        <v>0.04</v>
      </c>
      <c r="H7" s="91">
        <v>0.49</v>
      </c>
      <c r="I7" s="139">
        <v>0.3</v>
      </c>
      <c r="J7" s="91">
        <v>0.03</v>
      </c>
      <c r="K7" s="139">
        <v>0</v>
      </c>
      <c r="L7" s="93">
        <v>0.01</v>
      </c>
      <c r="M7" s="93">
        <v>1.9E-2</v>
      </c>
      <c r="N7" s="139">
        <v>1</v>
      </c>
      <c r="O7" s="91">
        <v>0.35</v>
      </c>
      <c r="P7" s="91">
        <v>0</v>
      </c>
      <c r="Q7" s="945"/>
      <c r="R7" s="945"/>
      <c r="S7" s="945"/>
      <c r="T7" s="945"/>
      <c r="U7" s="945"/>
    </row>
    <row r="8" spans="1:21">
      <c r="B8" s="89">
        <v>6227</v>
      </c>
      <c r="C8" s="89" t="s">
        <v>27</v>
      </c>
      <c r="D8" s="92">
        <v>5</v>
      </c>
      <c r="E8" s="139">
        <v>1.55</v>
      </c>
      <c r="F8" s="91">
        <v>7.4999999999999997E-2</v>
      </c>
      <c r="G8" s="91">
        <v>1.4999999999999999E-2</v>
      </c>
      <c r="H8" s="91">
        <v>0.35</v>
      </c>
      <c r="I8" s="139">
        <v>2.7</v>
      </c>
      <c r="J8" s="91">
        <v>3.5000000000000003E-2</v>
      </c>
      <c r="K8" s="139">
        <v>7.5</v>
      </c>
      <c r="L8" s="93">
        <v>2.5000000000000001E-3</v>
      </c>
      <c r="M8" s="93">
        <v>4.4999999999999997E-3</v>
      </c>
      <c r="N8" s="139">
        <v>1.55</v>
      </c>
      <c r="O8" s="91">
        <v>0.14499999999999999</v>
      </c>
      <c r="P8" s="91">
        <v>0</v>
      </c>
      <c r="Q8" s="945"/>
      <c r="R8" s="945"/>
      <c r="S8" s="945"/>
      <c r="T8" s="945"/>
      <c r="U8" s="945"/>
    </row>
    <row r="9" spans="1:21">
      <c r="B9" s="89">
        <v>17021</v>
      </c>
      <c r="C9" s="89" t="s">
        <v>174</v>
      </c>
      <c r="D9" s="92">
        <v>150</v>
      </c>
      <c r="E9" s="139">
        <v>3</v>
      </c>
      <c r="F9" s="91">
        <v>0.45</v>
      </c>
      <c r="G9" s="91">
        <v>0</v>
      </c>
      <c r="H9" s="91">
        <v>0.45</v>
      </c>
      <c r="I9" s="139">
        <v>4.5</v>
      </c>
      <c r="J9" s="91">
        <v>0</v>
      </c>
      <c r="K9" s="139">
        <v>0</v>
      </c>
      <c r="L9" s="93">
        <v>1.4999999999999999E-2</v>
      </c>
      <c r="M9" s="93">
        <v>1.4999999999999999E-2</v>
      </c>
      <c r="N9" s="139">
        <v>0</v>
      </c>
      <c r="O9" s="91">
        <v>0</v>
      </c>
      <c r="P9" s="91">
        <v>0.15</v>
      </c>
      <c r="Q9" s="945"/>
      <c r="R9" s="945"/>
      <c r="S9" s="945"/>
      <c r="T9" s="945"/>
      <c r="U9" s="945"/>
    </row>
    <row r="10" spans="1:21">
      <c r="B10" s="102">
        <v>17044</v>
      </c>
      <c r="C10" s="102" t="s">
        <v>159</v>
      </c>
      <c r="D10" s="100">
        <v>10</v>
      </c>
      <c r="E10" s="141">
        <v>21.7</v>
      </c>
      <c r="F10" s="99">
        <v>0.97</v>
      </c>
      <c r="G10" s="99">
        <v>0.3</v>
      </c>
      <c r="H10" s="99">
        <v>3.79</v>
      </c>
      <c r="I10" s="141">
        <v>8</v>
      </c>
      <c r="J10" s="99">
        <v>0.34</v>
      </c>
      <c r="K10" s="141">
        <v>0</v>
      </c>
      <c r="L10" s="101">
        <v>5.0000000000000001E-3</v>
      </c>
      <c r="M10" s="101">
        <v>0.01</v>
      </c>
      <c r="N10" s="141">
        <v>0</v>
      </c>
      <c r="O10" s="99">
        <v>0.56000000000000005</v>
      </c>
      <c r="P10" s="99">
        <v>0.61</v>
      </c>
      <c r="Q10" s="945"/>
      <c r="R10" s="945"/>
      <c r="S10" s="945"/>
      <c r="T10" s="945"/>
      <c r="U10" s="945"/>
    </row>
    <row r="11" spans="1:21">
      <c r="B11" s="102">
        <v>17045</v>
      </c>
      <c r="C11" s="102" t="s">
        <v>68</v>
      </c>
      <c r="D11" s="99">
        <v>2.5</v>
      </c>
      <c r="E11" s="141">
        <v>4.8</v>
      </c>
      <c r="F11" s="99">
        <v>0.3125</v>
      </c>
      <c r="G11" s="99">
        <v>0.15</v>
      </c>
      <c r="H11" s="99">
        <v>0.54749999999999999</v>
      </c>
      <c r="I11" s="141">
        <v>2.5</v>
      </c>
      <c r="J11" s="99">
        <v>0.1</v>
      </c>
      <c r="K11" s="141">
        <v>0</v>
      </c>
      <c r="L11" s="101">
        <v>7.5000000000000002E-4</v>
      </c>
      <c r="M11" s="101">
        <v>2.5000000000000001E-3</v>
      </c>
      <c r="N11" s="141">
        <v>0</v>
      </c>
      <c r="O11" s="99">
        <v>0.1225</v>
      </c>
      <c r="P11" s="99">
        <v>0.31</v>
      </c>
      <c r="Q11" s="945"/>
      <c r="R11" s="945"/>
      <c r="S11" s="945"/>
      <c r="T11" s="945"/>
      <c r="U11" s="945"/>
    </row>
    <row r="12" spans="1:21">
      <c r="B12" s="97">
        <v>17073</v>
      </c>
      <c r="C12" s="97" t="s">
        <v>179</v>
      </c>
      <c r="D12" s="94">
        <v>0.05</v>
      </c>
      <c r="E12" s="140"/>
      <c r="F12" s="94"/>
      <c r="G12" s="94"/>
      <c r="H12" s="94"/>
      <c r="I12" s="140"/>
      <c r="J12" s="94"/>
      <c r="K12" s="140"/>
      <c r="L12" s="96"/>
      <c r="M12" s="96"/>
      <c r="N12" s="140"/>
      <c r="O12" s="94"/>
      <c r="P12" s="94"/>
      <c r="Q12" s="946"/>
      <c r="R12" s="946"/>
      <c r="S12" s="946"/>
      <c r="T12" s="946"/>
      <c r="U12" s="946"/>
    </row>
    <row r="13" spans="1:21">
      <c r="C13" s="28" t="s">
        <v>220</v>
      </c>
      <c r="D13" s="91">
        <v>262.55</v>
      </c>
      <c r="E13" s="139">
        <v>151</v>
      </c>
      <c r="F13" s="91">
        <v>9.4024999999999999</v>
      </c>
      <c r="G13" s="91">
        <v>8.19</v>
      </c>
      <c r="H13" s="91">
        <v>9.5574999999999992</v>
      </c>
      <c r="I13" s="139">
        <v>30.2</v>
      </c>
      <c r="J13" s="91">
        <v>1.0000000000000002</v>
      </c>
      <c r="K13" s="139">
        <v>128.30000000000001</v>
      </c>
      <c r="L13" s="93">
        <v>8.0750000000000016E-2</v>
      </c>
      <c r="M13" s="93">
        <v>0.15350000000000003</v>
      </c>
      <c r="N13" s="139">
        <v>6.1</v>
      </c>
      <c r="O13" s="91">
        <v>2.0925000000000002</v>
      </c>
      <c r="P13" s="91">
        <v>1.125</v>
      </c>
      <c r="Q13" s="89">
        <v>0</v>
      </c>
      <c r="R13" s="89">
        <v>1</v>
      </c>
      <c r="S13" s="89">
        <v>1</v>
      </c>
      <c r="T13" s="89">
        <v>0</v>
      </c>
      <c r="U13" s="89">
        <v>0</v>
      </c>
    </row>
  </sheetData>
  <mergeCells count="1">
    <mergeCell ref="Q3:U12"/>
  </mergeCells>
  <phoneticPr fontId="1"/>
  <pageMargins left="0.7" right="0.7" top="0.75" bottom="0.75" header="0.3" footer="0.3"/>
  <pageSetup paperSize="9" scale="83" orientation="landscape" r:id="rId1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30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1.87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315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6267</v>
      </c>
      <c r="C3" s="29" t="s">
        <v>7</v>
      </c>
      <c r="D3" s="10">
        <v>50</v>
      </c>
      <c r="E3" s="248">
        <v>10</v>
      </c>
      <c r="F3" s="462">
        <v>1.1000000000000001</v>
      </c>
      <c r="G3" s="462">
        <v>0.2</v>
      </c>
      <c r="H3" s="462">
        <v>1.55</v>
      </c>
      <c r="I3" s="461">
        <v>24.5</v>
      </c>
      <c r="J3" s="471">
        <v>1</v>
      </c>
      <c r="K3" s="472">
        <v>175</v>
      </c>
      <c r="L3" s="473">
        <v>5.5E-2</v>
      </c>
      <c r="M3" s="474">
        <v>0.1</v>
      </c>
      <c r="N3" s="472">
        <v>17.5</v>
      </c>
      <c r="O3" s="475">
        <v>1.4</v>
      </c>
      <c r="P3" s="475">
        <v>0</v>
      </c>
      <c r="Q3" s="935"/>
      <c r="R3" s="935"/>
      <c r="S3" s="935"/>
      <c r="T3" s="935"/>
      <c r="U3" s="935"/>
    </row>
    <row r="4" spans="2:21">
      <c r="B4" s="10">
        <v>17007</v>
      </c>
      <c r="C4" s="29" t="s">
        <v>5</v>
      </c>
      <c r="D4" s="10">
        <v>2.5</v>
      </c>
      <c r="E4" s="248">
        <v>1.7749999999999999</v>
      </c>
      <c r="F4" s="462">
        <v>0.1925</v>
      </c>
      <c r="G4" s="462">
        <v>0</v>
      </c>
      <c r="H4" s="462">
        <v>0.2525</v>
      </c>
      <c r="I4" s="461">
        <v>0.72499999999999998</v>
      </c>
      <c r="J4" s="471">
        <v>4.2500000000000003E-2</v>
      </c>
      <c r="K4" s="472">
        <v>0</v>
      </c>
      <c r="L4" s="473">
        <v>1.25E-3</v>
      </c>
      <c r="M4" s="474">
        <v>4.2500000000000003E-3</v>
      </c>
      <c r="N4" s="472">
        <v>0</v>
      </c>
      <c r="O4" s="475">
        <v>0</v>
      </c>
      <c r="P4" s="475">
        <v>0.36249999999999999</v>
      </c>
      <c r="Q4" s="936"/>
      <c r="R4" s="936"/>
      <c r="S4" s="936"/>
      <c r="T4" s="936"/>
      <c r="U4" s="936"/>
    </row>
    <row r="5" spans="2:21">
      <c r="B5" s="10">
        <v>14002</v>
      </c>
      <c r="C5" s="29" t="s">
        <v>14</v>
      </c>
      <c r="D5" s="10">
        <v>2</v>
      </c>
      <c r="E5" s="248">
        <v>18.420000000000002</v>
      </c>
      <c r="F5" s="462">
        <v>0</v>
      </c>
      <c r="G5" s="462">
        <v>2</v>
      </c>
      <c r="H5" s="462">
        <v>0</v>
      </c>
      <c r="I5" s="461">
        <v>0.02</v>
      </c>
      <c r="J5" s="471">
        <v>2E-3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6"/>
      <c r="R5" s="936"/>
      <c r="S5" s="936"/>
      <c r="T5" s="936"/>
      <c r="U5" s="936"/>
    </row>
    <row r="6" spans="2:21">
      <c r="B6" s="10">
        <v>5018</v>
      </c>
      <c r="C6" s="29" t="s">
        <v>142</v>
      </c>
      <c r="D6" s="10">
        <v>0.5</v>
      </c>
      <c r="E6" s="248">
        <v>2.9950000000000001</v>
      </c>
      <c r="F6" s="462">
        <v>0.10150000000000001</v>
      </c>
      <c r="G6" s="462">
        <v>0.27100000000000002</v>
      </c>
      <c r="H6" s="462">
        <v>9.2499999999999999E-2</v>
      </c>
      <c r="I6" s="461">
        <v>6</v>
      </c>
      <c r="J6" s="471">
        <v>4.9500000000000002E-2</v>
      </c>
      <c r="K6" s="472">
        <v>5.0000000000000001E-3</v>
      </c>
      <c r="L6" s="473">
        <v>2.4499999999999999E-3</v>
      </c>
      <c r="M6" s="474">
        <v>1.15E-3</v>
      </c>
      <c r="N6" s="472">
        <v>0</v>
      </c>
      <c r="O6" s="475">
        <v>6.3E-2</v>
      </c>
      <c r="P6" s="475">
        <v>0</v>
      </c>
      <c r="Q6" s="936"/>
      <c r="R6" s="936"/>
      <c r="S6" s="936"/>
      <c r="T6" s="936"/>
      <c r="U6" s="936"/>
    </row>
    <row r="7" spans="2:21">
      <c r="B7" s="10">
        <v>6287</v>
      </c>
      <c r="C7" s="29" t="s">
        <v>312</v>
      </c>
      <c r="D7" s="10">
        <v>75</v>
      </c>
      <c r="E7" s="248">
        <v>27.75</v>
      </c>
      <c r="F7" s="462">
        <v>2.7749999999999999</v>
      </c>
      <c r="G7" s="462">
        <v>1.125</v>
      </c>
      <c r="H7" s="462">
        <v>1.7250000000000001</v>
      </c>
      <c r="I7" s="461">
        <v>17.25</v>
      </c>
      <c r="J7" s="471">
        <v>0.375</v>
      </c>
      <c r="K7" s="472">
        <v>0</v>
      </c>
      <c r="L7" s="473">
        <v>6.7500000000000004E-2</v>
      </c>
      <c r="M7" s="474">
        <v>5.2500000000000012E-2</v>
      </c>
      <c r="N7" s="472">
        <v>3.75</v>
      </c>
      <c r="O7" s="475">
        <v>1.7250000000000001</v>
      </c>
      <c r="P7" s="475">
        <v>0</v>
      </c>
      <c r="Q7" s="936"/>
      <c r="R7" s="936"/>
      <c r="S7" s="936"/>
      <c r="T7" s="936"/>
      <c r="U7" s="936"/>
    </row>
    <row r="8" spans="2:21">
      <c r="B8" s="10">
        <v>17012</v>
      </c>
      <c r="C8" s="29" t="s">
        <v>0</v>
      </c>
      <c r="D8" s="10">
        <v>0.5</v>
      </c>
      <c r="E8" s="248">
        <v>0</v>
      </c>
      <c r="F8" s="462">
        <v>0</v>
      </c>
      <c r="G8" s="462">
        <v>0</v>
      </c>
      <c r="H8" s="462">
        <v>0</v>
      </c>
      <c r="I8" s="461">
        <v>0.22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0.99099999999999999</v>
      </c>
      <c r="Q8" s="936"/>
      <c r="R8" s="936"/>
      <c r="S8" s="936"/>
      <c r="T8" s="936"/>
      <c r="U8" s="936"/>
    </row>
    <row r="9" spans="2:21">
      <c r="B9" s="10">
        <v>14002</v>
      </c>
      <c r="C9" s="29" t="s">
        <v>14</v>
      </c>
      <c r="D9" s="10">
        <v>2</v>
      </c>
      <c r="E9" s="248">
        <v>18.420000000000002</v>
      </c>
      <c r="F9" s="462">
        <v>0</v>
      </c>
      <c r="G9" s="462">
        <v>2</v>
      </c>
      <c r="H9" s="462">
        <v>0</v>
      </c>
      <c r="I9" s="461">
        <v>0.02</v>
      </c>
      <c r="J9" s="471">
        <v>2E-3</v>
      </c>
      <c r="K9" s="472">
        <v>0</v>
      </c>
      <c r="L9" s="473">
        <v>0</v>
      </c>
      <c r="M9" s="474">
        <v>0</v>
      </c>
      <c r="N9" s="472">
        <v>0</v>
      </c>
      <c r="O9" s="475">
        <v>0</v>
      </c>
      <c r="P9" s="475">
        <v>0</v>
      </c>
      <c r="Q9" s="936"/>
      <c r="R9" s="936"/>
      <c r="S9" s="936"/>
      <c r="T9" s="936"/>
      <c r="U9" s="936"/>
    </row>
    <row r="10" spans="2:21">
      <c r="B10" s="10">
        <v>5018</v>
      </c>
      <c r="C10" s="29" t="s">
        <v>142</v>
      </c>
      <c r="D10" s="10">
        <v>0.5</v>
      </c>
      <c r="E10" s="248">
        <v>2.9950000000000001</v>
      </c>
      <c r="F10" s="462">
        <v>0.10150000000000001</v>
      </c>
      <c r="G10" s="462">
        <v>0.27100000000000002</v>
      </c>
      <c r="H10" s="462">
        <v>9.2499999999999999E-2</v>
      </c>
      <c r="I10" s="461">
        <v>6</v>
      </c>
      <c r="J10" s="471">
        <v>4.9500000000000002E-2</v>
      </c>
      <c r="K10" s="472">
        <v>5.0000000000000001E-3</v>
      </c>
      <c r="L10" s="473">
        <v>2.4499999999999999E-3</v>
      </c>
      <c r="M10" s="474">
        <v>1.15E-3</v>
      </c>
      <c r="N10" s="472">
        <v>0</v>
      </c>
      <c r="O10" s="475">
        <v>6.3E-2</v>
      </c>
      <c r="P10" s="475">
        <v>0</v>
      </c>
      <c r="Q10" s="936"/>
      <c r="R10" s="936"/>
      <c r="S10" s="936"/>
      <c r="T10" s="936"/>
      <c r="U10" s="936"/>
    </row>
    <row r="11" spans="2:21">
      <c r="B11" s="10">
        <v>6214</v>
      </c>
      <c r="C11" s="29" t="s">
        <v>2</v>
      </c>
      <c r="D11" s="10">
        <v>50</v>
      </c>
      <c r="E11" s="248">
        <v>18.5</v>
      </c>
      <c r="F11" s="462">
        <v>0.3</v>
      </c>
      <c r="G11" s="462">
        <v>0.05</v>
      </c>
      <c r="H11" s="462">
        <v>4.5</v>
      </c>
      <c r="I11" s="461">
        <v>13.5</v>
      </c>
      <c r="J11" s="471">
        <v>0.1</v>
      </c>
      <c r="K11" s="472">
        <v>340</v>
      </c>
      <c r="L11" s="473">
        <v>0.02</v>
      </c>
      <c r="M11" s="474">
        <v>0.02</v>
      </c>
      <c r="N11" s="472">
        <v>2</v>
      </c>
      <c r="O11" s="475">
        <v>1.25</v>
      </c>
      <c r="P11" s="475">
        <v>0.05</v>
      </c>
      <c r="Q11" s="936"/>
      <c r="R11" s="936"/>
      <c r="S11" s="936"/>
      <c r="T11" s="936"/>
      <c r="U11" s="936"/>
    </row>
    <row r="12" spans="2:21">
      <c r="B12" s="10">
        <v>14002</v>
      </c>
      <c r="C12" s="29" t="s">
        <v>14</v>
      </c>
      <c r="D12" s="10">
        <v>2</v>
      </c>
      <c r="E12" s="248">
        <v>18.420000000000002</v>
      </c>
      <c r="F12" s="462">
        <v>0</v>
      </c>
      <c r="G12" s="462">
        <v>2</v>
      </c>
      <c r="H12" s="462">
        <v>0</v>
      </c>
      <c r="I12" s="461">
        <v>0.02</v>
      </c>
      <c r="J12" s="471">
        <v>2E-3</v>
      </c>
      <c r="K12" s="472">
        <v>0</v>
      </c>
      <c r="L12" s="473">
        <v>0</v>
      </c>
      <c r="M12" s="474">
        <v>0</v>
      </c>
      <c r="N12" s="472">
        <v>0</v>
      </c>
      <c r="O12" s="475">
        <v>0</v>
      </c>
      <c r="P12" s="475">
        <v>0</v>
      </c>
      <c r="Q12" s="936"/>
      <c r="R12" s="936"/>
      <c r="S12" s="936"/>
      <c r="T12" s="936"/>
      <c r="U12" s="936"/>
    </row>
    <row r="13" spans="2:21">
      <c r="B13" s="10">
        <v>17012</v>
      </c>
      <c r="C13" s="29" t="s">
        <v>0</v>
      </c>
      <c r="D13" s="10">
        <v>0.5</v>
      </c>
      <c r="E13" s="248">
        <v>0</v>
      </c>
      <c r="F13" s="462">
        <v>0</v>
      </c>
      <c r="G13" s="462">
        <v>0</v>
      </c>
      <c r="H13" s="462">
        <v>0</v>
      </c>
      <c r="I13" s="461">
        <v>0.11</v>
      </c>
      <c r="J13" s="471">
        <v>0</v>
      </c>
      <c r="K13" s="472">
        <v>0</v>
      </c>
      <c r="L13" s="473">
        <v>0</v>
      </c>
      <c r="M13" s="474">
        <v>0</v>
      </c>
      <c r="N13" s="472">
        <v>0</v>
      </c>
      <c r="O13" s="475">
        <v>0</v>
      </c>
      <c r="P13" s="475">
        <v>0.4955</v>
      </c>
      <c r="Q13" s="936"/>
      <c r="R13" s="936"/>
      <c r="S13" s="936"/>
      <c r="T13" s="936"/>
      <c r="U13" s="936"/>
    </row>
    <row r="14" spans="2:21">
      <c r="B14" s="10">
        <v>5018</v>
      </c>
      <c r="C14" s="29" t="s">
        <v>142</v>
      </c>
      <c r="D14" s="10">
        <v>0.5</v>
      </c>
      <c r="E14" s="248">
        <v>2.9950000000000001</v>
      </c>
      <c r="F14" s="462">
        <v>0.10150000000000001</v>
      </c>
      <c r="G14" s="462">
        <v>0.27100000000000002</v>
      </c>
      <c r="H14" s="462">
        <v>9.2499999999999999E-2</v>
      </c>
      <c r="I14" s="461">
        <v>6</v>
      </c>
      <c r="J14" s="471">
        <v>4.9500000000000002E-2</v>
      </c>
      <c r="K14" s="472">
        <v>5.0000000000000001E-3</v>
      </c>
      <c r="L14" s="473">
        <v>2.4499999999999999E-3</v>
      </c>
      <c r="M14" s="474">
        <v>1.15E-3</v>
      </c>
      <c r="N14" s="472">
        <v>0</v>
      </c>
      <c r="O14" s="475">
        <v>6.3E-2</v>
      </c>
      <c r="P14" s="475">
        <v>0</v>
      </c>
      <c r="Q14" s="936"/>
      <c r="R14" s="936"/>
      <c r="S14" s="936"/>
      <c r="T14" s="936"/>
      <c r="U14" s="936"/>
    </row>
    <row r="15" spans="2:21">
      <c r="B15" s="10">
        <v>6123</v>
      </c>
      <c r="C15" s="29" t="s">
        <v>311</v>
      </c>
      <c r="D15" s="10">
        <v>40</v>
      </c>
      <c r="E15" s="248">
        <v>11.6</v>
      </c>
      <c r="F15" s="462">
        <v>0.68</v>
      </c>
      <c r="G15" s="462">
        <v>0.04</v>
      </c>
      <c r="H15" s="462">
        <v>2.72</v>
      </c>
      <c r="I15" s="461">
        <v>8</v>
      </c>
      <c r="J15" s="471">
        <v>0.16</v>
      </c>
      <c r="K15" s="472">
        <v>0.4</v>
      </c>
      <c r="L15" s="473">
        <v>0</v>
      </c>
      <c r="M15" s="474">
        <v>4.0000000000000001E-3</v>
      </c>
      <c r="N15" s="472">
        <v>0</v>
      </c>
      <c r="O15" s="475">
        <v>2.08</v>
      </c>
      <c r="P15" s="475">
        <v>0</v>
      </c>
      <c r="Q15" s="936"/>
      <c r="R15" s="936"/>
      <c r="S15" s="936"/>
      <c r="T15" s="936"/>
      <c r="U15" s="936"/>
    </row>
    <row r="16" spans="2:21">
      <c r="B16" s="10">
        <v>14002</v>
      </c>
      <c r="C16" s="29" t="s">
        <v>14</v>
      </c>
      <c r="D16" s="10">
        <v>1</v>
      </c>
      <c r="E16" s="248">
        <v>9.2100000000000009</v>
      </c>
      <c r="F16" s="462">
        <v>0</v>
      </c>
      <c r="G16" s="462">
        <v>1</v>
      </c>
      <c r="H16" s="462">
        <v>0</v>
      </c>
      <c r="I16" s="461">
        <v>0.01</v>
      </c>
      <c r="J16" s="471">
        <v>1E-3</v>
      </c>
      <c r="K16" s="472">
        <v>0</v>
      </c>
      <c r="L16" s="473">
        <v>0</v>
      </c>
      <c r="M16" s="474">
        <v>0</v>
      </c>
      <c r="N16" s="472">
        <v>0</v>
      </c>
      <c r="O16" s="475">
        <v>0</v>
      </c>
      <c r="P16" s="475">
        <v>0</v>
      </c>
      <c r="Q16" s="936"/>
      <c r="R16" s="936"/>
      <c r="S16" s="936"/>
      <c r="T16" s="936"/>
      <c r="U16" s="936"/>
    </row>
    <row r="17" spans="2:21">
      <c r="B17" s="10">
        <v>17007</v>
      </c>
      <c r="C17" s="29" t="s">
        <v>5</v>
      </c>
      <c r="D17" s="10">
        <v>4</v>
      </c>
      <c r="E17" s="248">
        <v>2.84</v>
      </c>
      <c r="F17" s="462">
        <v>0.308</v>
      </c>
      <c r="G17" s="462">
        <v>0</v>
      </c>
      <c r="H17" s="462">
        <v>0.40399999999999997</v>
      </c>
      <c r="I17" s="461">
        <v>1.1599999999999999</v>
      </c>
      <c r="J17" s="471">
        <v>6.8000000000000005E-2</v>
      </c>
      <c r="K17" s="472">
        <v>0</v>
      </c>
      <c r="L17" s="473">
        <v>2E-3</v>
      </c>
      <c r="M17" s="474">
        <v>6.8000000000000005E-3</v>
      </c>
      <c r="N17" s="472">
        <v>0</v>
      </c>
      <c r="O17" s="475">
        <v>0</v>
      </c>
      <c r="P17" s="475">
        <v>0.57999999999999996</v>
      </c>
      <c r="Q17" s="936"/>
      <c r="R17" s="936"/>
      <c r="S17" s="936"/>
      <c r="T17" s="936"/>
      <c r="U17" s="936"/>
    </row>
    <row r="18" spans="2:21">
      <c r="B18" s="10">
        <v>3003</v>
      </c>
      <c r="C18" s="29" t="s">
        <v>4</v>
      </c>
      <c r="D18" s="10">
        <v>1</v>
      </c>
      <c r="E18" s="248">
        <v>3.84</v>
      </c>
      <c r="F18" s="462">
        <v>0</v>
      </c>
      <c r="G18" s="462">
        <v>0</v>
      </c>
      <c r="H18" s="462">
        <v>0.99199999999999999</v>
      </c>
      <c r="I18" s="461">
        <v>0.01</v>
      </c>
      <c r="J18" s="471">
        <v>0</v>
      </c>
      <c r="K18" s="472">
        <v>0</v>
      </c>
      <c r="L18" s="473">
        <v>0</v>
      </c>
      <c r="M18" s="474">
        <v>0</v>
      </c>
      <c r="N18" s="472">
        <v>0</v>
      </c>
      <c r="O18" s="475">
        <v>0</v>
      </c>
      <c r="P18" s="475">
        <v>0</v>
      </c>
      <c r="Q18" s="936"/>
      <c r="R18" s="936"/>
      <c r="S18" s="936"/>
      <c r="T18" s="936"/>
      <c r="U18" s="936"/>
    </row>
    <row r="19" spans="2:21">
      <c r="B19" s="10">
        <v>16025</v>
      </c>
      <c r="C19" s="29" t="s">
        <v>66</v>
      </c>
      <c r="D19" s="10">
        <v>1</v>
      </c>
      <c r="E19" s="248">
        <v>2.41</v>
      </c>
      <c r="F19" s="462">
        <v>3.0000000000000001E-3</v>
      </c>
      <c r="G19" s="462">
        <v>0</v>
      </c>
      <c r="H19" s="462">
        <v>0.43200000000000005</v>
      </c>
      <c r="I19" s="461">
        <v>0.02</v>
      </c>
      <c r="J19" s="471">
        <v>0</v>
      </c>
      <c r="K19" s="472">
        <v>0</v>
      </c>
      <c r="L19" s="473">
        <v>0</v>
      </c>
      <c r="M19" s="474">
        <v>0</v>
      </c>
      <c r="N19" s="472">
        <v>0</v>
      </c>
      <c r="O19" s="475">
        <v>0</v>
      </c>
      <c r="P19" s="475">
        <v>0</v>
      </c>
      <c r="Q19" s="936"/>
      <c r="R19" s="936"/>
      <c r="S19" s="936"/>
      <c r="T19" s="936"/>
      <c r="U19" s="936"/>
    </row>
    <row r="20" spans="2:21">
      <c r="B20" s="10">
        <v>5018</v>
      </c>
      <c r="C20" s="29" t="s">
        <v>142</v>
      </c>
      <c r="D20" s="10">
        <v>0.5</v>
      </c>
      <c r="E20" s="248">
        <v>2.9950000000000001</v>
      </c>
      <c r="F20" s="462">
        <v>0.10150000000000001</v>
      </c>
      <c r="G20" s="462">
        <v>0.27100000000000002</v>
      </c>
      <c r="H20" s="462">
        <v>9.2499999999999999E-2</v>
      </c>
      <c r="I20" s="461">
        <v>6</v>
      </c>
      <c r="J20" s="471">
        <v>4.9500000000000002E-2</v>
      </c>
      <c r="K20" s="472">
        <v>5.0000000000000001E-3</v>
      </c>
      <c r="L20" s="473">
        <v>2.4499999999999999E-3</v>
      </c>
      <c r="M20" s="474">
        <v>1.15E-3</v>
      </c>
      <c r="N20" s="472">
        <v>0</v>
      </c>
      <c r="O20" s="475">
        <v>6.3E-2</v>
      </c>
      <c r="P20" s="475">
        <v>0</v>
      </c>
      <c r="Q20" s="936"/>
      <c r="R20" s="936"/>
      <c r="S20" s="936"/>
      <c r="T20" s="936"/>
      <c r="U20" s="936"/>
    </row>
    <row r="21" spans="2:21">
      <c r="B21" s="24"/>
      <c r="C21" s="245" t="s">
        <v>25</v>
      </c>
      <c r="D21" s="256"/>
      <c r="E21" s="257">
        <v>155.16499999999999</v>
      </c>
      <c r="F21" s="464">
        <v>5.7645000000000008</v>
      </c>
      <c r="G21" s="464">
        <v>9.4989999999999988</v>
      </c>
      <c r="H21" s="464">
        <v>12.945499999999999</v>
      </c>
      <c r="I21" s="463">
        <v>89.564999999999998</v>
      </c>
      <c r="J21" s="464">
        <v>1.9505000000000001</v>
      </c>
      <c r="K21" s="465">
        <v>515.41999999999996</v>
      </c>
      <c r="L21" s="466">
        <v>0.15554999999999999</v>
      </c>
      <c r="M21" s="467">
        <v>0.19215000000000002</v>
      </c>
      <c r="N21" s="465">
        <v>23.25</v>
      </c>
      <c r="O21" s="468">
        <v>6.7070000000000007</v>
      </c>
      <c r="P21" s="468">
        <v>1.988</v>
      </c>
      <c r="Q21" s="28"/>
      <c r="R21" s="28"/>
      <c r="S21" s="28"/>
      <c r="T21" s="28"/>
      <c r="U21" s="28"/>
    </row>
    <row r="22" spans="2:21">
      <c r="D22" s="14"/>
      <c r="E22" s="14"/>
      <c r="F22" s="14"/>
      <c r="G22" s="14"/>
    </row>
    <row r="23" spans="2:21">
      <c r="C23" s="10"/>
      <c r="D23" s="17"/>
      <c r="E23" s="18"/>
      <c r="F23" s="17"/>
      <c r="G23" s="18"/>
      <c r="H23" s="11"/>
      <c r="I23" s="12"/>
      <c r="J23" s="12"/>
      <c r="K23" s="12"/>
      <c r="L23" s="12"/>
      <c r="M23" s="12"/>
      <c r="N23" s="12"/>
      <c r="O23" s="12"/>
      <c r="P23" s="12"/>
    </row>
    <row r="24" spans="2:21">
      <c r="C24" s="10"/>
      <c r="D24" s="1"/>
      <c r="E24" s="12"/>
      <c r="F24" s="12"/>
      <c r="G24" s="12"/>
      <c r="H24" s="12"/>
      <c r="I24" s="1"/>
      <c r="J24" s="12"/>
      <c r="K24" s="12"/>
      <c r="L24" s="12"/>
      <c r="M24" s="12"/>
      <c r="N24" s="12"/>
      <c r="O24" s="12"/>
      <c r="P24" s="12"/>
    </row>
    <row r="25" spans="2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2:21">
      <c r="C26" s="10"/>
      <c r="D26" s="1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2:21">
      <c r="C27" s="10"/>
      <c r="D27" s="1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2:21">
      <c r="C28" s="10"/>
      <c r="D28" s="1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2:21">
      <c r="C29" s="10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2:21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</sheetData>
  <mergeCells count="1">
    <mergeCell ref="Q3:U20"/>
  </mergeCells>
  <phoneticPr fontId="1"/>
  <pageMargins left="0.7" right="0.7" top="0.75" bottom="0.75" header="0.3" footer="0.3"/>
  <pageSetup paperSize="9" scale="81" orientation="landscape" r:id="rId1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2"/>
  <sheetViews>
    <sheetView zoomScaleNormal="100" workbookViewId="0"/>
  </sheetViews>
  <sheetFormatPr defaultColWidth="9" defaultRowHeight="13.5"/>
  <cols>
    <col min="1" max="1" width="3.875" style="478" customWidth="1"/>
    <col min="2" max="2" width="12.625" style="478" customWidth="1"/>
    <col min="3" max="3" width="23.5" style="478" customWidth="1"/>
    <col min="4" max="16" width="11.125" style="478" customWidth="1"/>
    <col min="17" max="21" width="9" style="478" customWidth="1"/>
    <col min="22" max="16384" width="9" style="478"/>
  </cols>
  <sheetData>
    <row r="1" spans="2:21">
      <c r="B1" s="478" t="s">
        <v>1385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2040</v>
      </c>
      <c r="C3" s="29" t="s">
        <v>317</v>
      </c>
      <c r="D3" s="10">
        <v>10</v>
      </c>
      <c r="E3" s="248">
        <v>34.200000000000003</v>
      </c>
      <c r="F3" s="462">
        <v>0.01</v>
      </c>
      <c r="G3" s="462">
        <v>0.02</v>
      </c>
      <c r="H3" s="462">
        <v>8.4499999999999993</v>
      </c>
      <c r="I3" s="461">
        <v>6.9</v>
      </c>
      <c r="J3" s="471">
        <v>0.09</v>
      </c>
      <c r="K3" s="472">
        <v>0</v>
      </c>
      <c r="L3" s="473">
        <v>0</v>
      </c>
      <c r="M3" s="474">
        <v>0</v>
      </c>
      <c r="N3" s="472">
        <v>0</v>
      </c>
      <c r="O3" s="475">
        <v>0.14000000000000001</v>
      </c>
      <c r="P3" s="475">
        <v>0</v>
      </c>
      <c r="Q3" s="935"/>
      <c r="R3" s="935"/>
      <c r="S3" s="935"/>
      <c r="T3" s="935"/>
      <c r="U3" s="935"/>
    </row>
    <row r="4" spans="2:21">
      <c r="B4" s="10">
        <v>17012</v>
      </c>
      <c r="C4" s="29" t="s">
        <v>0</v>
      </c>
      <c r="D4" s="10">
        <v>0.1</v>
      </c>
      <c r="E4" s="248">
        <v>0</v>
      </c>
      <c r="F4" s="462">
        <v>0</v>
      </c>
      <c r="G4" s="462">
        <v>0</v>
      </c>
      <c r="H4" s="462">
        <v>0</v>
      </c>
      <c r="I4" s="461">
        <v>2.2000000000000002E-2</v>
      </c>
      <c r="J4" s="471">
        <v>0</v>
      </c>
      <c r="K4" s="472">
        <v>0</v>
      </c>
      <c r="L4" s="473">
        <v>0</v>
      </c>
      <c r="M4" s="474">
        <v>0</v>
      </c>
      <c r="N4" s="472">
        <v>0</v>
      </c>
      <c r="O4" s="475">
        <v>0</v>
      </c>
      <c r="P4" s="475">
        <v>9.9100000000000008E-2</v>
      </c>
      <c r="Q4" s="936"/>
      <c r="R4" s="936"/>
      <c r="S4" s="936"/>
      <c r="T4" s="936"/>
      <c r="U4" s="936"/>
    </row>
    <row r="5" spans="2:21">
      <c r="B5" s="10">
        <v>14002</v>
      </c>
      <c r="C5" s="29" t="s">
        <v>14</v>
      </c>
      <c r="D5" s="10">
        <v>2</v>
      </c>
      <c r="E5" s="248">
        <v>18.420000000000002</v>
      </c>
      <c r="F5" s="462">
        <v>0</v>
      </c>
      <c r="G5" s="462">
        <v>2</v>
      </c>
      <c r="H5" s="462">
        <v>0</v>
      </c>
      <c r="I5" s="461">
        <v>0.02</v>
      </c>
      <c r="J5" s="471">
        <v>2E-3</v>
      </c>
      <c r="K5" s="472">
        <v>0</v>
      </c>
      <c r="L5" s="473">
        <v>0</v>
      </c>
      <c r="M5" s="474">
        <v>0</v>
      </c>
      <c r="N5" s="472">
        <v>0</v>
      </c>
      <c r="O5" s="475">
        <v>0</v>
      </c>
      <c r="P5" s="475">
        <v>0</v>
      </c>
      <c r="Q5" s="936"/>
      <c r="R5" s="936"/>
      <c r="S5" s="936"/>
      <c r="T5" s="936"/>
      <c r="U5" s="936"/>
    </row>
    <row r="6" spans="2:21">
      <c r="B6" s="10">
        <v>6214</v>
      </c>
      <c r="C6" s="29" t="s">
        <v>2439</v>
      </c>
      <c r="D6" s="10">
        <v>10</v>
      </c>
      <c r="E6" s="248">
        <v>3.7</v>
      </c>
      <c r="F6" s="462">
        <v>0.06</v>
      </c>
      <c r="G6" s="462">
        <v>0.01</v>
      </c>
      <c r="H6" s="462">
        <v>0.9</v>
      </c>
      <c r="I6" s="461">
        <v>2.7</v>
      </c>
      <c r="J6" s="471">
        <v>0.02</v>
      </c>
      <c r="K6" s="472">
        <v>68</v>
      </c>
      <c r="L6" s="473">
        <v>4.0000000000000001E-3</v>
      </c>
      <c r="M6" s="474">
        <v>4.0000000000000001E-3</v>
      </c>
      <c r="N6" s="472">
        <v>0.4</v>
      </c>
      <c r="O6" s="475">
        <v>0.25</v>
      </c>
      <c r="P6" s="475">
        <v>0.01</v>
      </c>
      <c r="Q6" s="936"/>
      <c r="R6" s="936"/>
      <c r="S6" s="936"/>
      <c r="T6" s="936"/>
      <c r="U6" s="936"/>
    </row>
    <row r="7" spans="2:21">
      <c r="B7" s="10">
        <v>6247</v>
      </c>
      <c r="C7" s="29" t="s">
        <v>13</v>
      </c>
      <c r="D7" s="10">
        <v>10</v>
      </c>
      <c r="E7" s="248">
        <v>3</v>
      </c>
      <c r="F7" s="462">
        <v>0.1</v>
      </c>
      <c r="G7" s="462">
        <v>0.02</v>
      </c>
      <c r="H7" s="462">
        <v>0.72</v>
      </c>
      <c r="I7" s="461">
        <v>0.7</v>
      </c>
      <c r="J7" s="471">
        <v>0.04</v>
      </c>
      <c r="K7" s="472">
        <v>8.8000000000000007</v>
      </c>
      <c r="L7" s="473">
        <v>6.0000000000000001E-3</v>
      </c>
      <c r="M7" s="474">
        <v>1.4000000000000002E-2</v>
      </c>
      <c r="N7" s="472">
        <v>17</v>
      </c>
      <c r="O7" s="475">
        <v>0.16</v>
      </c>
      <c r="P7" s="475">
        <v>0</v>
      </c>
      <c r="Q7" s="936"/>
      <c r="R7" s="936"/>
      <c r="S7" s="936"/>
      <c r="T7" s="936"/>
      <c r="U7" s="936"/>
    </row>
    <row r="8" spans="2:21">
      <c r="B8" s="10">
        <v>17012</v>
      </c>
      <c r="C8" s="29" t="s">
        <v>0</v>
      </c>
      <c r="D8" s="10">
        <v>0.1</v>
      </c>
      <c r="E8" s="248">
        <v>0</v>
      </c>
      <c r="F8" s="462">
        <v>0</v>
      </c>
      <c r="G8" s="462">
        <v>0</v>
      </c>
      <c r="H8" s="462">
        <v>0</v>
      </c>
      <c r="I8" s="461">
        <v>2.2000000000000002E-2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9.9100000000000008E-2</v>
      </c>
      <c r="Q8" s="936"/>
      <c r="R8" s="936"/>
      <c r="S8" s="936"/>
      <c r="T8" s="936"/>
      <c r="U8" s="936"/>
    </row>
    <row r="9" spans="2:21">
      <c r="B9" s="10">
        <v>14002</v>
      </c>
      <c r="C9" s="29" t="s">
        <v>14</v>
      </c>
      <c r="D9" s="10">
        <v>1</v>
      </c>
      <c r="E9" s="248">
        <v>9.2100000000000009</v>
      </c>
      <c r="F9" s="462">
        <v>0</v>
      </c>
      <c r="G9" s="462">
        <v>1</v>
      </c>
      <c r="H9" s="462">
        <v>0</v>
      </c>
      <c r="I9" s="461">
        <v>0.01</v>
      </c>
      <c r="J9" s="471">
        <v>1E-3</v>
      </c>
      <c r="K9" s="472">
        <v>0</v>
      </c>
      <c r="L9" s="473">
        <v>0</v>
      </c>
      <c r="M9" s="474">
        <v>0</v>
      </c>
      <c r="N9" s="472">
        <v>0</v>
      </c>
      <c r="O9" s="475">
        <v>0</v>
      </c>
      <c r="P9" s="475">
        <v>0</v>
      </c>
      <c r="Q9" s="936"/>
      <c r="R9" s="936"/>
      <c r="S9" s="936"/>
      <c r="T9" s="936"/>
      <c r="U9" s="936"/>
    </row>
    <row r="10" spans="2:21">
      <c r="B10" s="10">
        <v>8011</v>
      </c>
      <c r="C10" s="29" t="s">
        <v>43</v>
      </c>
      <c r="D10" s="10">
        <v>5</v>
      </c>
      <c r="E10" s="248">
        <v>0.9</v>
      </c>
      <c r="F10" s="462">
        <v>0.15</v>
      </c>
      <c r="G10" s="462">
        <v>0.02</v>
      </c>
      <c r="H10" s="462">
        <v>0.245</v>
      </c>
      <c r="I10" s="461">
        <v>0.15</v>
      </c>
      <c r="J10" s="471">
        <v>1.4999999999999999E-2</v>
      </c>
      <c r="K10" s="472">
        <v>0</v>
      </c>
      <c r="L10" s="473">
        <v>5.0000000000000001E-3</v>
      </c>
      <c r="M10" s="474">
        <v>9.4999999999999998E-3</v>
      </c>
      <c r="N10" s="472">
        <v>0.5</v>
      </c>
      <c r="O10" s="475">
        <v>0.17499999999999999</v>
      </c>
      <c r="P10" s="475">
        <v>0</v>
      </c>
      <c r="Q10" s="936"/>
      <c r="R10" s="936"/>
      <c r="S10" s="936"/>
      <c r="T10" s="936"/>
      <c r="U10" s="936"/>
    </row>
    <row r="11" spans="2:21">
      <c r="B11" s="10">
        <v>14002</v>
      </c>
      <c r="C11" s="29" t="s">
        <v>14</v>
      </c>
      <c r="D11" s="10">
        <v>2</v>
      </c>
      <c r="E11" s="248">
        <v>18.420000000000002</v>
      </c>
      <c r="F11" s="462">
        <v>0</v>
      </c>
      <c r="G11" s="462">
        <v>2</v>
      </c>
      <c r="H11" s="462">
        <v>0</v>
      </c>
      <c r="I11" s="461">
        <v>0.02</v>
      </c>
      <c r="J11" s="471">
        <v>2E-3</v>
      </c>
      <c r="K11" s="472">
        <v>0</v>
      </c>
      <c r="L11" s="473">
        <v>0</v>
      </c>
      <c r="M11" s="474">
        <v>0</v>
      </c>
      <c r="N11" s="472">
        <v>0</v>
      </c>
      <c r="O11" s="475">
        <v>0</v>
      </c>
      <c r="P11" s="475">
        <v>0</v>
      </c>
      <c r="Q11" s="936"/>
      <c r="R11" s="936"/>
      <c r="S11" s="936"/>
      <c r="T11" s="936"/>
      <c r="U11" s="936"/>
    </row>
    <row r="12" spans="2:21">
      <c r="B12" s="10">
        <v>17012</v>
      </c>
      <c r="C12" s="29" t="s">
        <v>0</v>
      </c>
      <c r="D12" s="10">
        <v>0.05</v>
      </c>
      <c r="E12" s="248">
        <v>0</v>
      </c>
      <c r="F12" s="462">
        <v>0</v>
      </c>
      <c r="G12" s="462">
        <v>0</v>
      </c>
      <c r="H12" s="462">
        <v>0</v>
      </c>
      <c r="I12" s="461">
        <v>1.1000000000000001E-2</v>
      </c>
      <c r="J12" s="471">
        <v>0</v>
      </c>
      <c r="K12" s="472">
        <v>0</v>
      </c>
      <c r="L12" s="473">
        <v>0</v>
      </c>
      <c r="M12" s="474">
        <v>0</v>
      </c>
      <c r="N12" s="472">
        <v>0</v>
      </c>
      <c r="O12" s="475">
        <v>0</v>
      </c>
      <c r="P12" s="475">
        <v>4.9550000000000004E-2</v>
      </c>
      <c r="Q12" s="936"/>
      <c r="R12" s="936"/>
      <c r="S12" s="936"/>
      <c r="T12" s="936"/>
      <c r="U12" s="936"/>
    </row>
    <row r="13" spans="2:21">
      <c r="B13" s="10">
        <v>17065</v>
      </c>
      <c r="C13" s="29" t="s">
        <v>2440</v>
      </c>
      <c r="D13" s="10">
        <v>0.01</v>
      </c>
      <c r="E13" s="248">
        <v>3.7100000000000001E-2</v>
      </c>
      <c r="F13" s="462">
        <v>1.06E-3</v>
      </c>
      <c r="G13" s="462">
        <v>6.2000000000000011E-4</v>
      </c>
      <c r="H13" s="462">
        <v>6.8299999999999993E-3</v>
      </c>
      <c r="I13" s="461">
        <v>3.3000000000000002E-2</v>
      </c>
      <c r="J13" s="471">
        <v>1.3699999999999999E-3</v>
      </c>
      <c r="K13" s="472">
        <v>7.000000000000001E-4</v>
      </c>
      <c r="L13" s="473">
        <v>5.9999999999999993E-6</v>
      </c>
      <c r="M13" s="474">
        <v>1.8E-5</v>
      </c>
      <c r="N13" s="472">
        <v>1E-4</v>
      </c>
      <c r="O13" s="475">
        <v>0</v>
      </c>
      <c r="P13" s="475">
        <v>1.0000000000000001E-5</v>
      </c>
      <c r="Q13" s="936"/>
      <c r="R13" s="936"/>
      <c r="S13" s="936"/>
      <c r="T13" s="936"/>
      <c r="U13" s="936"/>
    </row>
    <row r="14" spans="2:21">
      <c r="B14" s="10">
        <v>6084</v>
      </c>
      <c r="C14" s="29" t="s">
        <v>161</v>
      </c>
      <c r="D14" s="10">
        <v>10</v>
      </c>
      <c r="E14" s="248">
        <v>6.5</v>
      </c>
      <c r="F14" s="462">
        <v>0.18</v>
      </c>
      <c r="G14" s="462">
        <v>0.01</v>
      </c>
      <c r="H14" s="462">
        <v>1.54</v>
      </c>
      <c r="I14" s="461">
        <v>4.5999999999999996</v>
      </c>
      <c r="J14" s="471">
        <v>7.0000000000000007E-2</v>
      </c>
      <c r="K14" s="472">
        <v>0</v>
      </c>
      <c r="L14" s="473">
        <v>5.0000000000000001E-3</v>
      </c>
      <c r="M14" s="474">
        <v>4.0000000000000001E-3</v>
      </c>
      <c r="N14" s="472">
        <v>0.3</v>
      </c>
      <c r="O14" s="475">
        <v>0.56999999999999995</v>
      </c>
      <c r="P14" s="475">
        <v>0</v>
      </c>
      <c r="Q14" s="936"/>
      <c r="R14" s="936"/>
      <c r="S14" s="936"/>
      <c r="T14" s="936"/>
      <c r="U14" s="936"/>
    </row>
    <row r="15" spans="2:21">
      <c r="B15" s="10">
        <v>14002</v>
      </c>
      <c r="C15" s="29" t="s">
        <v>14</v>
      </c>
      <c r="D15" s="10">
        <v>1</v>
      </c>
      <c r="E15" s="248">
        <v>9.2100000000000009</v>
      </c>
      <c r="F15" s="462">
        <v>0</v>
      </c>
      <c r="G15" s="462">
        <v>1</v>
      </c>
      <c r="H15" s="462">
        <v>0</v>
      </c>
      <c r="I15" s="461">
        <v>0.01</v>
      </c>
      <c r="J15" s="471">
        <v>1E-3</v>
      </c>
      <c r="K15" s="472">
        <v>0</v>
      </c>
      <c r="L15" s="473">
        <v>0</v>
      </c>
      <c r="M15" s="474">
        <v>0</v>
      </c>
      <c r="N15" s="472">
        <v>0</v>
      </c>
      <c r="O15" s="475">
        <v>0</v>
      </c>
      <c r="P15" s="475">
        <v>0</v>
      </c>
      <c r="Q15" s="936"/>
      <c r="R15" s="936"/>
      <c r="S15" s="936"/>
      <c r="T15" s="936"/>
      <c r="U15" s="936"/>
    </row>
    <row r="16" spans="2:21">
      <c r="B16" s="10">
        <v>3003</v>
      </c>
      <c r="C16" s="29" t="s">
        <v>4</v>
      </c>
      <c r="D16" s="10">
        <v>1</v>
      </c>
      <c r="E16" s="248">
        <v>3.84</v>
      </c>
      <c r="F16" s="462">
        <v>0</v>
      </c>
      <c r="G16" s="462">
        <v>0</v>
      </c>
      <c r="H16" s="462">
        <v>0.99199999999999999</v>
      </c>
      <c r="I16" s="461">
        <v>0.01</v>
      </c>
      <c r="J16" s="471">
        <v>0</v>
      </c>
      <c r="K16" s="472">
        <v>0</v>
      </c>
      <c r="L16" s="473">
        <v>0</v>
      </c>
      <c r="M16" s="474">
        <v>0</v>
      </c>
      <c r="N16" s="472">
        <v>0</v>
      </c>
      <c r="O16" s="475">
        <v>0</v>
      </c>
      <c r="P16" s="475">
        <v>0</v>
      </c>
      <c r="Q16" s="936"/>
      <c r="R16" s="936"/>
      <c r="S16" s="936"/>
      <c r="T16" s="936"/>
      <c r="U16" s="936"/>
    </row>
    <row r="17" spans="2:21">
      <c r="B17" s="10">
        <v>16025</v>
      </c>
      <c r="C17" s="29" t="s">
        <v>66</v>
      </c>
      <c r="D17" s="10">
        <v>1.5</v>
      </c>
      <c r="E17" s="248">
        <v>3.6150000000000002</v>
      </c>
      <c r="F17" s="462">
        <v>4.4999999999999997E-3</v>
      </c>
      <c r="G17" s="462">
        <v>0</v>
      </c>
      <c r="H17" s="462">
        <v>0.64800000000000013</v>
      </c>
      <c r="I17" s="461">
        <v>0.03</v>
      </c>
      <c r="J17" s="471">
        <v>0</v>
      </c>
      <c r="K17" s="472">
        <v>0</v>
      </c>
      <c r="L17" s="473">
        <v>0</v>
      </c>
      <c r="M17" s="474">
        <v>0</v>
      </c>
      <c r="N17" s="472">
        <v>0</v>
      </c>
      <c r="O17" s="475">
        <v>0</v>
      </c>
      <c r="P17" s="475">
        <v>0</v>
      </c>
      <c r="Q17" s="936"/>
      <c r="R17" s="936"/>
      <c r="S17" s="936"/>
      <c r="T17" s="936"/>
      <c r="U17" s="936"/>
    </row>
    <row r="18" spans="2:21">
      <c r="B18" s="10">
        <v>17007</v>
      </c>
      <c r="C18" s="29" t="s">
        <v>5</v>
      </c>
      <c r="D18" s="10">
        <v>1.5</v>
      </c>
      <c r="E18" s="248">
        <v>1.0649999999999999</v>
      </c>
      <c r="F18" s="462">
        <v>0.11550000000000001</v>
      </c>
      <c r="G18" s="462">
        <v>0</v>
      </c>
      <c r="H18" s="462">
        <v>0.1515</v>
      </c>
      <c r="I18" s="461">
        <v>0.435</v>
      </c>
      <c r="J18" s="471">
        <v>2.5499999999999998E-2</v>
      </c>
      <c r="K18" s="472">
        <v>0</v>
      </c>
      <c r="L18" s="473">
        <v>7.5000000000000012E-4</v>
      </c>
      <c r="M18" s="474">
        <v>2.5500000000000002E-3</v>
      </c>
      <c r="N18" s="472">
        <v>0</v>
      </c>
      <c r="O18" s="475">
        <v>0</v>
      </c>
      <c r="P18" s="475">
        <v>0.2175</v>
      </c>
      <c r="Q18" s="936"/>
      <c r="R18" s="936"/>
      <c r="S18" s="936"/>
      <c r="T18" s="936"/>
      <c r="U18" s="936"/>
    </row>
    <row r="19" spans="2:21">
      <c r="B19" s="10">
        <v>5018</v>
      </c>
      <c r="C19" s="29" t="s">
        <v>142</v>
      </c>
      <c r="D19" s="10">
        <v>1</v>
      </c>
      <c r="E19" s="248">
        <v>5.99</v>
      </c>
      <c r="F19" s="462">
        <v>0.20300000000000001</v>
      </c>
      <c r="G19" s="462">
        <v>0.54200000000000004</v>
      </c>
      <c r="H19" s="462">
        <v>0.185</v>
      </c>
      <c r="I19" s="461">
        <v>12</v>
      </c>
      <c r="J19" s="471">
        <v>9.9000000000000005E-2</v>
      </c>
      <c r="K19" s="472">
        <v>0.01</v>
      </c>
      <c r="L19" s="473">
        <v>4.8999999999999998E-3</v>
      </c>
      <c r="M19" s="474">
        <v>2.3E-3</v>
      </c>
      <c r="N19" s="472">
        <v>0</v>
      </c>
      <c r="O19" s="475">
        <v>0.126</v>
      </c>
      <c r="P19" s="475">
        <v>0</v>
      </c>
      <c r="Q19" s="936"/>
      <c r="R19" s="936"/>
      <c r="S19" s="936"/>
      <c r="T19" s="936"/>
      <c r="U19" s="936"/>
    </row>
    <row r="20" spans="2:21">
      <c r="B20" s="10">
        <v>11048</v>
      </c>
      <c r="C20" s="29" t="s">
        <v>316</v>
      </c>
      <c r="D20" s="10">
        <v>10</v>
      </c>
      <c r="E20" s="248">
        <v>18.100000000000001</v>
      </c>
      <c r="F20" s="462">
        <v>2.0499999999999998</v>
      </c>
      <c r="G20" s="462">
        <v>0.99</v>
      </c>
      <c r="H20" s="462">
        <v>0.04</v>
      </c>
      <c r="I20" s="461">
        <v>0.4</v>
      </c>
      <c r="J20" s="471">
        <v>0.13</v>
      </c>
      <c r="K20" s="472">
        <v>0.2</v>
      </c>
      <c r="L20" s="473">
        <v>8.0000000000000002E-3</v>
      </c>
      <c r="M20" s="474">
        <v>2.1000000000000001E-2</v>
      </c>
      <c r="N20" s="472">
        <v>0.1</v>
      </c>
      <c r="O20" s="475">
        <v>0</v>
      </c>
      <c r="P20" s="475">
        <v>0.01</v>
      </c>
      <c r="Q20" s="936"/>
      <c r="R20" s="936"/>
      <c r="S20" s="936"/>
      <c r="T20" s="936"/>
      <c r="U20" s="936"/>
    </row>
    <row r="21" spans="2:21">
      <c r="B21" s="10">
        <v>14002</v>
      </c>
      <c r="C21" s="29" t="s">
        <v>14</v>
      </c>
      <c r="D21" s="10">
        <v>1</v>
      </c>
      <c r="E21" s="248">
        <v>9.2100000000000009</v>
      </c>
      <c r="F21" s="462">
        <v>0</v>
      </c>
      <c r="G21" s="462">
        <v>1</v>
      </c>
      <c r="H21" s="462">
        <v>0</v>
      </c>
      <c r="I21" s="461">
        <v>0.01</v>
      </c>
      <c r="J21" s="471">
        <v>1E-3</v>
      </c>
      <c r="K21" s="472">
        <v>0</v>
      </c>
      <c r="L21" s="473">
        <v>0</v>
      </c>
      <c r="M21" s="474">
        <v>0</v>
      </c>
      <c r="N21" s="472">
        <v>0</v>
      </c>
      <c r="O21" s="475">
        <v>0</v>
      </c>
      <c r="P21" s="475">
        <v>0</v>
      </c>
      <c r="Q21" s="936"/>
      <c r="R21" s="936"/>
      <c r="S21" s="936"/>
      <c r="T21" s="936"/>
      <c r="U21" s="936"/>
    </row>
    <row r="22" spans="2:21">
      <c r="B22" s="10">
        <v>6223</v>
      </c>
      <c r="C22" s="29" t="s">
        <v>81</v>
      </c>
      <c r="D22" s="10">
        <v>1</v>
      </c>
      <c r="E22" s="248">
        <v>1.34</v>
      </c>
      <c r="F22" s="462">
        <v>0.06</v>
      </c>
      <c r="G22" s="462">
        <v>1.3000000000000001E-2</v>
      </c>
      <c r="H22" s="462">
        <v>0.26300000000000001</v>
      </c>
      <c r="I22" s="461">
        <v>0.14000000000000001</v>
      </c>
      <c r="J22" s="471">
        <v>8.0000000000000002E-3</v>
      </c>
      <c r="K22" s="472">
        <v>0</v>
      </c>
      <c r="L22" s="473">
        <v>1.9E-3</v>
      </c>
      <c r="M22" s="474">
        <v>7.000000000000001E-4</v>
      </c>
      <c r="N22" s="472">
        <v>0.1</v>
      </c>
      <c r="O22" s="475">
        <v>5.7000000000000002E-2</v>
      </c>
      <c r="P22" s="475">
        <v>0</v>
      </c>
      <c r="Q22" s="936"/>
      <c r="R22" s="936"/>
      <c r="S22" s="936"/>
      <c r="T22" s="936"/>
      <c r="U22" s="936"/>
    </row>
    <row r="23" spans="2:21">
      <c r="B23" s="10">
        <v>6103</v>
      </c>
      <c r="C23" s="29" t="s">
        <v>70</v>
      </c>
      <c r="D23" s="10">
        <v>2</v>
      </c>
      <c r="E23" s="248">
        <v>0.6</v>
      </c>
      <c r="F23" s="462">
        <v>1.8000000000000002E-2</v>
      </c>
      <c r="G23" s="462">
        <v>6.0000000000000001E-3</v>
      </c>
      <c r="H23" s="462">
        <v>0.13200000000000001</v>
      </c>
      <c r="I23" s="461">
        <v>0.24</v>
      </c>
      <c r="J23" s="471">
        <v>0.01</v>
      </c>
      <c r="K23" s="472">
        <v>0</v>
      </c>
      <c r="L23" s="473">
        <v>5.9999999999999995E-4</v>
      </c>
      <c r="M23" s="474">
        <v>4.0000000000000002E-4</v>
      </c>
      <c r="N23" s="472">
        <v>0.04</v>
      </c>
      <c r="O23" s="475">
        <v>4.2000000000000003E-2</v>
      </c>
      <c r="P23" s="475">
        <v>0</v>
      </c>
      <c r="Q23" s="936"/>
      <c r="R23" s="936"/>
      <c r="S23" s="936"/>
      <c r="T23" s="936"/>
      <c r="U23" s="936"/>
    </row>
    <row r="24" spans="2:21">
      <c r="B24" s="10">
        <v>3003</v>
      </c>
      <c r="C24" s="29" t="s">
        <v>4</v>
      </c>
      <c r="D24" s="10">
        <v>0.5</v>
      </c>
      <c r="E24" s="248">
        <v>1.92</v>
      </c>
      <c r="F24" s="462">
        <v>0</v>
      </c>
      <c r="G24" s="462">
        <v>0</v>
      </c>
      <c r="H24" s="462">
        <v>0.496</v>
      </c>
      <c r="I24" s="461">
        <v>5.0000000000000001E-3</v>
      </c>
      <c r="J24" s="471">
        <v>0</v>
      </c>
      <c r="K24" s="472">
        <v>0</v>
      </c>
      <c r="L24" s="473">
        <v>0</v>
      </c>
      <c r="M24" s="474">
        <v>0</v>
      </c>
      <c r="N24" s="472">
        <v>0</v>
      </c>
      <c r="O24" s="475">
        <v>0</v>
      </c>
      <c r="P24" s="475">
        <v>0</v>
      </c>
      <c r="Q24" s="936"/>
      <c r="R24" s="936"/>
      <c r="S24" s="936"/>
      <c r="T24" s="936"/>
      <c r="U24" s="936"/>
    </row>
    <row r="25" spans="2:21">
      <c r="B25" s="10">
        <v>16025</v>
      </c>
      <c r="C25" s="29" t="s">
        <v>66</v>
      </c>
      <c r="D25" s="10">
        <v>1</v>
      </c>
      <c r="E25" s="248">
        <v>2.41</v>
      </c>
      <c r="F25" s="462">
        <v>3.0000000000000001E-3</v>
      </c>
      <c r="G25" s="462">
        <v>0</v>
      </c>
      <c r="H25" s="462">
        <v>0.43200000000000005</v>
      </c>
      <c r="I25" s="461">
        <v>0.02</v>
      </c>
      <c r="J25" s="471">
        <v>0</v>
      </c>
      <c r="K25" s="472">
        <v>0</v>
      </c>
      <c r="L25" s="473">
        <v>0</v>
      </c>
      <c r="M25" s="474">
        <v>0</v>
      </c>
      <c r="N25" s="472">
        <v>0</v>
      </c>
      <c r="O25" s="475">
        <v>0</v>
      </c>
      <c r="P25" s="475">
        <v>0</v>
      </c>
      <c r="Q25" s="936"/>
      <c r="R25" s="936"/>
      <c r="S25" s="936"/>
      <c r="T25" s="936"/>
      <c r="U25" s="936"/>
    </row>
    <row r="26" spans="2:21">
      <c r="B26" s="10">
        <v>17007</v>
      </c>
      <c r="C26" s="29" t="s">
        <v>5</v>
      </c>
      <c r="D26" s="10">
        <v>1.5</v>
      </c>
      <c r="E26" s="248">
        <v>1.0649999999999999</v>
      </c>
      <c r="F26" s="462">
        <v>0.11550000000000001</v>
      </c>
      <c r="G26" s="462">
        <v>0</v>
      </c>
      <c r="H26" s="462">
        <v>0.1515</v>
      </c>
      <c r="I26" s="461">
        <v>0.435</v>
      </c>
      <c r="J26" s="471">
        <v>2.5499999999999998E-2</v>
      </c>
      <c r="K26" s="472">
        <v>0</v>
      </c>
      <c r="L26" s="473">
        <v>7.5000000000000012E-4</v>
      </c>
      <c r="M26" s="474">
        <v>2.5500000000000002E-3</v>
      </c>
      <c r="N26" s="472">
        <v>0</v>
      </c>
      <c r="O26" s="475">
        <v>0</v>
      </c>
      <c r="P26" s="475">
        <v>0.2175</v>
      </c>
      <c r="Q26" s="936"/>
      <c r="R26" s="936"/>
      <c r="S26" s="936"/>
      <c r="T26" s="936"/>
      <c r="U26" s="936"/>
    </row>
    <row r="27" spans="2:21">
      <c r="B27" s="10">
        <v>16001</v>
      </c>
      <c r="C27" s="29" t="s">
        <v>78</v>
      </c>
      <c r="D27" s="10">
        <v>1</v>
      </c>
      <c r="E27" s="248">
        <v>1.0900000000000001</v>
      </c>
      <c r="F27" s="462">
        <v>4.0000000000000001E-3</v>
      </c>
      <c r="G27" s="462">
        <v>0</v>
      </c>
      <c r="H27" s="462">
        <v>4.9000000000000002E-2</v>
      </c>
      <c r="I27" s="461">
        <v>0.03</v>
      </c>
      <c r="J27" s="471">
        <v>0</v>
      </c>
      <c r="K27" s="472">
        <v>0</v>
      </c>
      <c r="L27" s="473">
        <v>0</v>
      </c>
      <c r="M27" s="474">
        <v>0</v>
      </c>
      <c r="N27" s="472">
        <v>0</v>
      </c>
      <c r="O27" s="475">
        <v>0</v>
      </c>
      <c r="P27" s="475">
        <v>0</v>
      </c>
      <c r="Q27" s="936"/>
      <c r="R27" s="936"/>
      <c r="S27" s="936"/>
      <c r="T27" s="936"/>
      <c r="U27" s="936"/>
    </row>
    <row r="28" spans="2:21">
      <c r="B28" s="10">
        <v>5018</v>
      </c>
      <c r="C28" s="29" t="s">
        <v>142</v>
      </c>
      <c r="D28" s="10">
        <v>1</v>
      </c>
      <c r="E28" s="248">
        <v>5.99</v>
      </c>
      <c r="F28" s="462">
        <v>0.20300000000000001</v>
      </c>
      <c r="G28" s="462">
        <v>0.54200000000000004</v>
      </c>
      <c r="H28" s="462">
        <v>0.185</v>
      </c>
      <c r="I28" s="461">
        <v>12</v>
      </c>
      <c r="J28" s="471">
        <v>9.9000000000000005E-2</v>
      </c>
      <c r="K28" s="472">
        <v>0.01</v>
      </c>
      <c r="L28" s="473">
        <v>4.8999999999999998E-3</v>
      </c>
      <c r="M28" s="474">
        <v>2.3E-3</v>
      </c>
      <c r="N28" s="472">
        <v>0</v>
      </c>
      <c r="O28" s="475">
        <v>0.126</v>
      </c>
      <c r="P28" s="475">
        <v>0</v>
      </c>
      <c r="Q28" s="936"/>
      <c r="R28" s="936"/>
      <c r="S28" s="936"/>
      <c r="T28" s="936"/>
      <c r="U28" s="936"/>
    </row>
    <row r="29" spans="2:21">
      <c r="B29" s="10">
        <v>6020</v>
      </c>
      <c r="C29" s="29" t="s">
        <v>23</v>
      </c>
      <c r="D29" s="10">
        <v>2</v>
      </c>
      <c r="E29" s="248">
        <v>0.72</v>
      </c>
      <c r="F29" s="462">
        <v>6.2E-2</v>
      </c>
      <c r="G29" s="462">
        <v>4.0000000000000001E-3</v>
      </c>
      <c r="H29" s="462">
        <v>0.15</v>
      </c>
      <c r="I29" s="461">
        <v>0.7</v>
      </c>
      <c r="J29" s="471">
        <v>1.8000000000000002E-2</v>
      </c>
      <c r="K29" s="472">
        <v>0.94</v>
      </c>
      <c r="L29" s="473">
        <v>3.0000000000000001E-3</v>
      </c>
      <c r="M29" s="474">
        <v>2.2000000000000001E-3</v>
      </c>
      <c r="N29" s="472">
        <v>1.2</v>
      </c>
      <c r="O29" s="475">
        <v>0.06</v>
      </c>
      <c r="P29" s="475">
        <v>0</v>
      </c>
      <c r="Q29" s="936"/>
      <c r="R29" s="936"/>
      <c r="S29" s="936"/>
      <c r="T29" s="936"/>
      <c r="U29" s="936"/>
    </row>
    <row r="30" spans="2:21">
      <c r="B30" s="10">
        <v>12004</v>
      </c>
      <c r="C30" s="29" t="s">
        <v>1</v>
      </c>
      <c r="D30" s="10">
        <v>5</v>
      </c>
      <c r="E30" s="248">
        <v>7.55</v>
      </c>
      <c r="F30" s="462">
        <v>0.61499999999999999</v>
      </c>
      <c r="G30" s="462">
        <v>0.51500000000000001</v>
      </c>
      <c r="H30" s="462">
        <v>1.4999999999999999E-2</v>
      </c>
      <c r="I30" s="461">
        <v>2.5499999999999998</v>
      </c>
      <c r="J30" s="471">
        <v>0.09</v>
      </c>
      <c r="K30" s="472">
        <v>7.5</v>
      </c>
      <c r="L30" s="473">
        <v>3.0000000000000001E-3</v>
      </c>
      <c r="M30" s="474">
        <v>2.1499999999999998E-2</v>
      </c>
      <c r="N30" s="472">
        <v>0</v>
      </c>
      <c r="O30" s="475">
        <v>0</v>
      </c>
      <c r="P30" s="475">
        <v>0.02</v>
      </c>
      <c r="Q30" s="936"/>
      <c r="R30" s="936"/>
      <c r="S30" s="936"/>
      <c r="T30" s="936"/>
      <c r="U30" s="936"/>
    </row>
    <row r="31" spans="2:21">
      <c r="B31" s="10">
        <v>14002</v>
      </c>
      <c r="C31" s="29" t="s">
        <v>14</v>
      </c>
      <c r="D31" s="10">
        <v>0.2</v>
      </c>
      <c r="E31" s="248">
        <v>1.8420000000000001</v>
      </c>
      <c r="F31" s="462">
        <v>0</v>
      </c>
      <c r="G31" s="462">
        <v>0.2</v>
      </c>
      <c r="H31" s="462">
        <v>0</v>
      </c>
      <c r="I31" s="461">
        <v>2E-3</v>
      </c>
      <c r="J31" s="471">
        <v>2.0000000000000004E-4</v>
      </c>
      <c r="K31" s="472">
        <v>0</v>
      </c>
      <c r="L31" s="473">
        <v>0</v>
      </c>
      <c r="M31" s="474">
        <v>0</v>
      </c>
      <c r="N31" s="472">
        <v>0</v>
      </c>
      <c r="O31" s="475">
        <v>0</v>
      </c>
      <c r="P31" s="475">
        <v>0</v>
      </c>
      <c r="Q31" s="936"/>
      <c r="R31" s="936"/>
      <c r="S31" s="936"/>
      <c r="T31" s="936"/>
      <c r="U31" s="936"/>
    </row>
    <row r="32" spans="2:21">
      <c r="B32" s="10">
        <v>6172</v>
      </c>
      <c r="C32" s="29" t="s">
        <v>79</v>
      </c>
      <c r="D32" s="10">
        <v>0.05</v>
      </c>
      <c r="E32" s="248">
        <v>0.17249999999999999</v>
      </c>
      <c r="F32" s="462">
        <v>7.3499999999999998E-3</v>
      </c>
      <c r="G32" s="462">
        <v>6.000000000000001E-3</v>
      </c>
      <c r="H32" s="462">
        <v>2.92E-2</v>
      </c>
      <c r="I32" s="461">
        <v>3.7000000000000005E-2</v>
      </c>
      <c r="J32" s="471">
        <v>3.4000000000000002E-3</v>
      </c>
      <c r="K32" s="472">
        <v>0.75</v>
      </c>
      <c r="L32" s="473">
        <v>2.5000000000000001E-4</v>
      </c>
      <c r="M32" s="474">
        <v>6.9999999999999988E-4</v>
      </c>
      <c r="N32" s="472">
        <v>5.0000000000000001E-4</v>
      </c>
      <c r="O32" s="475">
        <v>2.3199999999999998E-2</v>
      </c>
      <c r="P32" s="475">
        <v>0</v>
      </c>
      <c r="Q32" s="936"/>
      <c r="R32" s="936"/>
      <c r="S32" s="936"/>
      <c r="T32" s="936"/>
      <c r="U32" s="936"/>
    </row>
    <row r="33" spans="2:21">
      <c r="B33" s="28"/>
      <c r="C33" s="245" t="s">
        <v>25</v>
      </c>
      <c r="D33" s="256">
        <v>82.509999999999991</v>
      </c>
      <c r="E33" s="257">
        <v>170.11660000000003</v>
      </c>
      <c r="F33" s="464">
        <v>3.96191</v>
      </c>
      <c r="G33" s="464">
        <v>9.8986199999999993</v>
      </c>
      <c r="H33" s="464">
        <v>15.781030000000003</v>
      </c>
      <c r="I33" s="463">
        <v>44.24199999999999</v>
      </c>
      <c r="J33" s="464">
        <v>0.75196999999999992</v>
      </c>
      <c r="K33" s="465">
        <v>86.210700000000003</v>
      </c>
      <c r="L33" s="466">
        <v>4.8056000000000008E-2</v>
      </c>
      <c r="M33" s="467">
        <v>8.771799999999999E-2</v>
      </c>
      <c r="N33" s="465">
        <v>19.640599999999999</v>
      </c>
      <c r="O33" s="468">
        <v>1.7292000000000001</v>
      </c>
      <c r="P33" s="468">
        <v>0.72276000000000007</v>
      </c>
      <c r="Q33" s="28">
        <v>0</v>
      </c>
      <c r="R33" s="28">
        <v>0</v>
      </c>
      <c r="S33" s="28">
        <v>1</v>
      </c>
      <c r="T33" s="28">
        <v>0</v>
      </c>
      <c r="U33" s="28">
        <v>0</v>
      </c>
    </row>
    <row r="34" spans="2:21">
      <c r="D34" s="14"/>
      <c r="E34" s="14"/>
      <c r="F34" s="14"/>
      <c r="G34" s="14"/>
    </row>
    <row r="35" spans="2:21">
      <c r="C35" s="10"/>
      <c r="D35" s="17"/>
      <c r="E35" s="18"/>
      <c r="F35" s="17"/>
      <c r="G35" s="18"/>
      <c r="H35" s="11"/>
      <c r="I35" s="12"/>
      <c r="J35" s="12"/>
      <c r="K35" s="12"/>
      <c r="L35" s="12"/>
      <c r="M35" s="12"/>
      <c r="N35" s="12"/>
      <c r="O35" s="12"/>
      <c r="P35" s="12"/>
    </row>
    <row r="36" spans="2:21">
      <c r="C36" s="10"/>
      <c r="D36" s="1"/>
      <c r="E36" s="12"/>
      <c r="F36" s="12"/>
      <c r="G36" s="12"/>
      <c r="H36" s="12"/>
      <c r="I36" s="1"/>
      <c r="J36" s="12"/>
      <c r="K36" s="12"/>
      <c r="L36" s="12"/>
      <c r="M36" s="12"/>
      <c r="N36" s="12"/>
      <c r="O36" s="12"/>
      <c r="P36" s="12"/>
    </row>
    <row r="37" spans="2:21">
      <c r="C37" s="10"/>
      <c r="D37" s="1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</row>
    <row r="38" spans="2:21">
      <c r="C38" s="10"/>
      <c r="D38" s="1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</row>
    <row r="39" spans="2:21">
      <c r="C39" s="10"/>
      <c r="D39" s="1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</row>
    <row r="40" spans="2:21">
      <c r="C40" s="10"/>
      <c r="D40" s="1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</row>
    <row r="41" spans="2:21">
      <c r="C41" s="10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2:21"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</sheetData>
  <mergeCells count="1">
    <mergeCell ref="Q3:U32"/>
  </mergeCells>
  <phoneticPr fontId="1"/>
  <pageMargins left="0.7" right="0.7" top="0.75" bottom="0.75" header="0.3" footer="0.3"/>
  <pageSetup paperSize="9" scale="79" orientation="landscape" r:id="rId1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2.125" style="42" customWidth="1"/>
    <col min="4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1830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630">
        <v>7109</v>
      </c>
      <c r="C3" s="623" t="s">
        <v>204</v>
      </c>
      <c r="D3" s="71">
        <v>30</v>
      </c>
      <c r="E3" s="71">
        <v>11</v>
      </c>
      <c r="F3" s="71">
        <v>0.2</v>
      </c>
      <c r="G3" s="71">
        <v>0.1</v>
      </c>
      <c r="H3" s="71">
        <v>2.9</v>
      </c>
      <c r="I3" s="71">
        <v>6</v>
      </c>
      <c r="J3" s="71">
        <v>0.1</v>
      </c>
      <c r="K3" s="71">
        <v>12</v>
      </c>
      <c r="L3" s="71">
        <v>0.01</v>
      </c>
      <c r="M3" s="71">
        <v>0.01</v>
      </c>
      <c r="N3" s="71">
        <v>15</v>
      </c>
      <c r="O3" s="71">
        <v>0.7</v>
      </c>
      <c r="P3" s="71">
        <v>0</v>
      </c>
      <c r="Q3" s="964"/>
      <c r="R3" s="964"/>
      <c r="S3" s="964"/>
      <c r="T3" s="964"/>
      <c r="U3" s="964"/>
    </row>
    <row r="4" spans="2:21">
      <c r="B4" s="630">
        <v>6191</v>
      </c>
      <c r="C4" s="623" t="s">
        <v>109</v>
      </c>
      <c r="D4" s="71">
        <v>25</v>
      </c>
      <c r="E4" s="71">
        <v>6</v>
      </c>
      <c r="F4" s="71">
        <v>0.3</v>
      </c>
      <c r="G4" s="71">
        <v>0</v>
      </c>
      <c r="H4" s="71">
        <v>1.3</v>
      </c>
      <c r="I4" s="71">
        <v>5</v>
      </c>
      <c r="J4" s="71">
        <v>0.1</v>
      </c>
      <c r="K4" s="71">
        <v>2</v>
      </c>
      <c r="L4" s="71">
        <v>0.01</v>
      </c>
      <c r="M4" s="71">
        <v>0.01</v>
      </c>
      <c r="N4" s="71">
        <v>1</v>
      </c>
      <c r="O4" s="71">
        <v>0.6</v>
      </c>
      <c r="P4" s="71">
        <v>0</v>
      </c>
      <c r="Q4" s="965"/>
      <c r="R4" s="965"/>
      <c r="S4" s="965"/>
      <c r="T4" s="965"/>
      <c r="U4" s="965"/>
    </row>
    <row r="5" spans="2:21">
      <c r="B5" s="630">
        <v>6182</v>
      </c>
      <c r="C5" s="623" t="s">
        <v>1831</v>
      </c>
      <c r="D5" s="71">
        <v>35</v>
      </c>
      <c r="E5" s="71">
        <v>7</v>
      </c>
      <c r="F5" s="71">
        <v>0.2</v>
      </c>
      <c r="G5" s="71">
        <v>0</v>
      </c>
      <c r="H5" s="71">
        <v>1.6</v>
      </c>
      <c r="I5" s="71">
        <v>2</v>
      </c>
      <c r="J5" s="71">
        <v>0.1</v>
      </c>
      <c r="K5" s="71">
        <v>16</v>
      </c>
      <c r="L5" s="71">
        <v>0.02</v>
      </c>
      <c r="M5" s="71">
        <v>0.01</v>
      </c>
      <c r="N5" s="71">
        <v>5</v>
      </c>
      <c r="O5" s="71">
        <v>0.4</v>
      </c>
      <c r="P5" s="71">
        <v>0</v>
      </c>
      <c r="Q5" s="965"/>
      <c r="R5" s="965"/>
      <c r="S5" s="965"/>
      <c r="T5" s="965"/>
      <c r="U5" s="965"/>
    </row>
    <row r="6" spans="2:21">
      <c r="B6" s="630">
        <v>6212</v>
      </c>
      <c r="C6" s="623" t="s">
        <v>2441</v>
      </c>
      <c r="D6" s="71">
        <v>10</v>
      </c>
      <c r="E6" s="71">
        <v>4</v>
      </c>
      <c r="F6" s="71">
        <v>0.1</v>
      </c>
      <c r="G6" s="71">
        <v>0</v>
      </c>
      <c r="H6" s="71">
        <v>0.9</v>
      </c>
      <c r="I6" s="71">
        <v>3</v>
      </c>
      <c r="J6" s="71">
        <v>0</v>
      </c>
      <c r="K6" s="71">
        <v>76</v>
      </c>
      <c r="L6" s="71">
        <v>0.01</v>
      </c>
      <c r="M6" s="71">
        <v>0</v>
      </c>
      <c r="N6" s="71">
        <v>0</v>
      </c>
      <c r="O6" s="71">
        <v>0.3</v>
      </c>
      <c r="P6" s="71">
        <v>0</v>
      </c>
      <c r="Q6" s="965"/>
      <c r="R6" s="965"/>
      <c r="S6" s="965"/>
      <c r="T6" s="965"/>
      <c r="U6" s="965"/>
    </row>
    <row r="7" spans="2:21">
      <c r="B7" s="630">
        <v>6223</v>
      </c>
      <c r="C7" s="623" t="s">
        <v>81</v>
      </c>
      <c r="D7" s="71">
        <v>1.2</v>
      </c>
      <c r="E7" s="71">
        <v>2</v>
      </c>
      <c r="F7" s="71">
        <v>0.1</v>
      </c>
      <c r="G7" s="71">
        <v>0</v>
      </c>
      <c r="H7" s="71">
        <v>0.3</v>
      </c>
      <c r="I7" s="71">
        <v>0</v>
      </c>
      <c r="J7" s="71">
        <v>0</v>
      </c>
      <c r="K7" s="71">
        <v>0</v>
      </c>
      <c r="L7" s="71">
        <v>0</v>
      </c>
      <c r="M7" s="71">
        <v>0</v>
      </c>
      <c r="N7" s="71">
        <v>0</v>
      </c>
      <c r="O7" s="71">
        <v>0.1</v>
      </c>
      <c r="P7" s="71">
        <v>0</v>
      </c>
      <c r="Q7" s="965"/>
      <c r="R7" s="965"/>
      <c r="S7" s="965"/>
      <c r="T7" s="965"/>
      <c r="U7" s="965"/>
    </row>
    <row r="8" spans="2:21">
      <c r="B8" s="630">
        <v>6171</v>
      </c>
      <c r="C8" s="623" t="s">
        <v>203</v>
      </c>
      <c r="D8" s="71">
        <v>1.2</v>
      </c>
      <c r="E8" s="71">
        <v>1</v>
      </c>
      <c r="F8" s="71">
        <v>0</v>
      </c>
      <c r="G8" s="71">
        <v>0</v>
      </c>
      <c r="H8" s="71">
        <v>0.2</v>
      </c>
      <c r="I8" s="71">
        <v>0</v>
      </c>
      <c r="J8" s="71">
        <v>0</v>
      </c>
      <c r="K8" s="71">
        <v>8</v>
      </c>
      <c r="L8" s="71">
        <v>0</v>
      </c>
      <c r="M8" s="71">
        <v>0</v>
      </c>
      <c r="N8" s="71">
        <v>1</v>
      </c>
      <c r="O8" s="71">
        <v>0.1</v>
      </c>
      <c r="P8" s="71">
        <v>0</v>
      </c>
      <c r="Q8" s="965"/>
      <c r="R8" s="965"/>
      <c r="S8" s="965"/>
      <c r="T8" s="965"/>
      <c r="U8" s="965"/>
    </row>
    <row r="9" spans="2:21">
      <c r="B9" s="630">
        <v>10358</v>
      </c>
      <c r="C9" s="623" t="s">
        <v>202</v>
      </c>
      <c r="D9" s="71">
        <v>3</v>
      </c>
      <c r="E9" s="71">
        <v>4</v>
      </c>
      <c r="F9" s="71">
        <v>0.5</v>
      </c>
      <c r="G9" s="71">
        <v>0.1</v>
      </c>
      <c r="H9" s="71">
        <v>0.2</v>
      </c>
      <c r="I9" s="71">
        <v>0</v>
      </c>
      <c r="J9" s="71">
        <v>0</v>
      </c>
      <c r="K9" s="71">
        <v>6</v>
      </c>
      <c r="L9" s="71">
        <v>0</v>
      </c>
      <c r="M9" s="71">
        <v>0</v>
      </c>
      <c r="N9" s="71">
        <v>0</v>
      </c>
      <c r="O9" s="71">
        <v>0</v>
      </c>
      <c r="P9" s="71">
        <v>0.2</v>
      </c>
      <c r="Q9" s="965"/>
      <c r="R9" s="965"/>
      <c r="S9" s="965"/>
      <c r="T9" s="965"/>
      <c r="U9" s="965"/>
    </row>
    <row r="10" spans="2:21">
      <c r="B10" s="630">
        <v>5034.1000000000004</v>
      </c>
      <c r="C10" s="623" t="s">
        <v>201</v>
      </c>
      <c r="D10" s="71">
        <v>6</v>
      </c>
      <c r="E10" s="71">
        <v>34</v>
      </c>
      <c r="F10" s="71">
        <v>1.5</v>
      </c>
      <c r="G10" s="71">
        <v>2.9</v>
      </c>
      <c r="H10" s="71">
        <v>1.1000000000000001</v>
      </c>
      <c r="I10" s="71">
        <v>3</v>
      </c>
      <c r="J10" s="71">
        <v>0.1</v>
      </c>
      <c r="K10" s="71">
        <v>0</v>
      </c>
      <c r="L10" s="71">
        <v>0.05</v>
      </c>
      <c r="M10" s="71">
        <v>0.01</v>
      </c>
      <c r="N10" s="71">
        <v>0</v>
      </c>
      <c r="O10" s="71">
        <v>0.4</v>
      </c>
      <c r="P10" s="71">
        <v>0</v>
      </c>
      <c r="Q10" s="965"/>
      <c r="R10" s="965"/>
      <c r="S10" s="965"/>
      <c r="T10" s="965"/>
      <c r="U10" s="965"/>
    </row>
    <row r="11" spans="2:21">
      <c r="B11" s="630">
        <v>3003</v>
      </c>
      <c r="C11" s="623" t="s">
        <v>4</v>
      </c>
      <c r="D11" s="71">
        <v>3</v>
      </c>
      <c r="E11" s="71">
        <v>12</v>
      </c>
      <c r="F11" s="71">
        <v>0</v>
      </c>
      <c r="G11" s="71">
        <v>0</v>
      </c>
      <c r="H11" s="71">
        <v>3</v>
      </c>
      <c r="I11" s="71">
        <v>0</v>
      </c>
      <c r="J11" s="71">
        <v>0</v>
      </c>
      <c r="K11" s="71">
        <v>0</v>
      </c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965"/>
      <c r="R11" s="965"/>
      <c r="S11" s="965"/>
      <c r="T11" s="965"/>
      <c r="U11" s="965"/>
    </row>
    <row r="12" spans="2:21">
      <c r="B12" s="630">
        <v>17012</v>
      </c>
      <c r="C12" s="623" t="s">
        <v>0</v>
      </c>
      <c r="D12" s="71">
        <v>0.6</v>
      </c>
      <c r="E12" s="71">
        <v>0</v>
      </c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0.6</v>
      </c>
      <c r="Q12" s="965"/>
      <c r="R12" s="965"/>
      <c r="S12" s="965"/>
      <c r="T12" s="965"/>
      <c r="U12" s="965"/>
    </row>
    <row r="13" spans="2:21">
      <c r="B13" s="630"/>
      <c r="C13" s="623" t="s">
        <v>122</v>
      </c>
      <c r="D13" s="71">
        <v>4</v>
      </c>
      <c r="E13" s="71">
        <v>0.2</v>
      </c>
      <c r="F13" s="71">
        <v>0</v>
      </c>
      <c r="G13" s="71">
        <v>0</v>
      </c>
      <c r="H13" s="71">
        <v>0</v>
      </c>
      <c r="I13" s="71">
        <v>0</v>
      </c>
      <c r="J13" s="71"/>
      <c r="K13" s="71">
        <v>0</v>
      </c>
      <c r="L13" s="71">
        <v>0</v>
      </c>
      <c r="M13" s="71">
        <v>0</v>
      </c>
      <c r="N13" s="71">
        <v>0</v>
      </c>
      <c r="O13" s="71">
        <v>0</v>
      </c>
      <c r="P13" s="71">
        <v>0.1</v>
      </c>
      <c r="Q13" s="965"/>
      <c r="R13" s="965"/>
      <c r="S13" s="965"/>
      <c r="T13" s="965"/>
      <c r="U13" s="965"/>
    </row>
    <row r="14" spans="2:21">
      <c r="B14" s="630">
        <v>7156</v>
      </c>
      <c r="C14" s="623" t="s">
        <v>93</v>
      </c>
      <c r="D14" s="71">
        <v>2</v>
      </c>
      <c r="E14" s="71">
        <v>1</v>
      </c>
      <c r="F14" s="71">
        <v>0</v>
      </c>
      <c r="G14" s="71">
        <v>0</v>
      </c>
      <c r="H14" s="71">
        <v>0.2</v>
      </c>
      <c r="I14" s="71">
        <v>0</v>
      </c>
      <c r="J14" s="71">
        <v>0</v>
      </c>
      <c r="K14" s="71">
        <v>0</v>
      </c>
      <c r="L14" s="71">
        <v>0</v>
      </c>
      <c r="M14" s="71">
        <v>0</v>
      </c>
      <c r="N14" s="71">
        <v>1</v>
      </c>
      <c r="O14" s="71">
        <v>0</v>
      </c>
      <c r="P14" s="71">
        <v>0</v>
      </c>
      <c r="Q14" s="965"/>
      <c r="R14" s="965"/>
      <c r="S14" s="965"/>
      <c r="T14" s="965"/>
      <c r="U14" s="965"/>
    </row>
    <row r="15" spans="2:21">
      <c r="B15" s="556">
        <v>7145</v>
      </c>
      <c r="C15" s="81" t="s">
        <v>200</v>
      </c>
      <c r="D15" s="201">
        <v>3</v>
      </c>
      <c r="E15" s="201">
        <v>1</v>
      </c>
      <c r="F15" s="201">
        <v>0</v>
      </c>
      <c r="G15" s="201">
        <v>0</v>
      </c>
      <c r="H15" s="201">
        <v>0.3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1</v>
      </c>
      <c r="O15" s="201">
        <v>0</v>
      </c>
      <c r="P15" s="201">
        <v>0</v>
      </c>
      <c r="Q15" s="966"/>
      <c r="R15" s="966"/>
      <c r="S15" s="966"/>
      <c r="T15" s="966"/>
      <c r="U15" s="966"/>
    </row>
    <row r="16" spans="2:21">
      <c r="C16" s="87" t="s">
        <v>1789</v>
      </c>
      <c r="D16" s="71">
        <v>124</v>
      </c>
      <c r="E16" s="71">
        <v>86</v>
      </c>
      <c r="F16" s="71">
        <v>2.8</v>
      </c>
      <c r="G16" s="71">
        <v>3.1</v>
      </c>
      <c r="H16" s="71">
        <v>11.9</v>
      </c>
      <c r="I16" s="71">
        <v>20</v>
      </c>
      <c r="J16" s="71">
        <v>0.4</v>
      </c>
      <c r="K16" s="71">
        <v>120</v>
      </c>
      <c r="L16" s="559">
        <v>0.1</v>
      </c>
      <c r="M16" s="71">
        <v>0.05</v>
      </c>
      <c r="N16" s="71">
        <v>25</v>
      </c>
      <c r="O16" s="71">
        <v>2.5</v>
      </c>
      <c r="P16" s="71">
        <v>0.9</v>
      </c>
      <c r="Q16" s="42">
        <v>0</v>
      </c>
      <c r="R16" s="42">
        <v>0</v>
      </c>
      <c r="S16" s="42">
        <v>1</v>
      </c>
      <c r="T16" s="42">
        <v>0</v>
      </c>
      <c r="U16" s="42">
        <v>0</v>
      </c>
    </row>
  </sheetData>
  <mergeCells count="1">
    <mergeCell ref="Q3:U15"/>
  </mergeCells>
  <phoneticPr fontId="1"/>
  <pageMargins left="0.7" right="0.7" top="0.75" bottom="0.75" header="0.3" footer="0.3"/>
  <pageSetup paperSize="9" scale="64" orientation="landscape" r:id="rId1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6"/>
  <sheetViews>
    <sheetView workbookViewId="0"/>
  </sheetViews>
  <sheetFormatPr defaultColWidth="8.875" defaultRowHeight="13.5"/>
  <cols>
    <col min="1" max="1" width="3.875" style="478" customWidth="1"/>
    <col min="2" max="2" width="12.625" style="478" bestFit="1" customWidth="1"/>
    <col min="3" max="3" width="24.125" style="478" customWidth="1"/>
    <col min="4" max="16" width="11.125" style="478" customWidth="1"/>
    <col min="17" max="21" width="9" style="478" customWidth="1"/>
    <col min="22" max="16384" width="8.875" style="478"/>
  </cols>
  <sheetData>
    <row r="1" spans="2:21">
      <c r="B1" s="478" t="s">
        <v>1467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40">
        <v>1115</v>
      </c>
      <c r="C3" s="723" t="s">
        <v>1466</v>
      </c>
      <c r="D3" s="238">
        <v>10</v>
      </c>
      <c r="E3" s="238">
        <v>38</v>
      </c>
      <c r="F3" s="238">
        <v>0.7</v>
      </c>
      <c r="G3" s="238">
        <v>0.2</v>
      </c>
      <c r="H3" s="238">
        <v>8</v>
      </c>
      <c r="I3" s="238">
        <v>1</v>
      </c>
      <c r="J3" s="238">
        <v>0.1</v>
      </c>
      <c r="K3" s="238">
        <v>0</v>
      </c>
      <c r="L3" s="238">
        <v>0.01</v>
      </c>
      <c r="M3" s="238">
        <v>0</v>
      </c>
      <c r="N3" s="238">
        <v>0</v>
      </c>
      <c r="O3" s="238">
        <v>0.1</v>
      </c>
      <c r="P3" s="238">
        <v>0</v>
      </c>
      <c r="Q3" s="934"/>
      <c r="R3" s="934"/>
      <c r="S3" s="934"/>
      <c r="T3" s="934"/>
      <c r="U3" s="934"/>
    </row>
    <row r="4" spans="2:21">
      <c r="B4" s="240">
        <v>11221</v>
      </c>
      <c r="C4" s="723" t="s">
        <v>2442</v>
      </c>
      <c r="D4" s="238">
        <v>15</v>
      </c>
      <c r="E4" s="238">
        <v>30</v>
      </c>
      <c r="F4" s="238">
        <v>2.4</v>
      </c>
      <c r="G4" s="238">
        <v>2.1</v>
      </c>
      <c r="H4" s="238">
        <v>0</v>
      </c>
      <c r="I4" s="238">
        <v>1</v>
      </c>
      <c r="J4" s="238">
        <v>0.1</v>
      </c>
      <c r="K4" s="238">
        <v>6</v>
      </c>
      <c r="L4" s="238">
        <v>0.01</v>
      </c>
      <c r="M4" s="238">
        <v>0.03</v>
      </c>
      <c r="N4" s="238">
        <v>0</v>
      </c>
      <c r="O4" s="238">
        <v>0</v>
      </c>
      <c r="P4" s="238">
        <v>0</v>
      </c>
      <c r="Q4" s="938"/>
      <c r="R4" s="938"/>
      <c r="S4" s="938"/>
      <c r="T4" s="938"/>
      <c r="U4" s="938"/>
    </row>
    <row r="5" spans="2:21">
      <c r="B5" s="240">
        <v>16001</v>
      </c>
      <c r="C5" s="723" t="s">
        <v>999</v>
      </c>
      <c r="D5" s="238">
        <v>2.5</v>
      </c>
      <c r="E5" s="238">
        <v>3</v>
      </c>
      <c r="F5" s="238">
        <v>0</v>
      </c>
      <c r="G5" s="238" t="s">
        <v>862</v>
      </c>
      <c r="H5" s="238">
        <v>0.1</v>
      </c>
      <c r="I5" s="238">
        <v>0</v>
      </c>
      <c r="J5" s="238" t="s">
        <v>862</v>
      </c>
      <c r="K5" s="238">
        <v>0</v>
      </c>
      <c r="L5" s="238" t="s">
        <v>862</v>
      </c>
      <c r="M5" s="238">
        <v>0</v>
      </c>
      <c r="N5" s="238">
        <v>0</v>
      </c>
      <c r="O5" s="238">
        <v>0</v>
      </c>
      <c r="P5" s="238">
        <v>0</v>
      </c>
      <c r="Q5" s="938"/>
      <c r="R5" s="938"/>
      <c r="S5" s="938"/>
      <c r="T5" s="938"/>
      <c r="U5" s="938"/>
    </row>
    <row r="6" spans="2:21">
      <c r="B6" s="240">
        <v>17007</v>
      </c>
      <c r="C6" s="723" t="s">
        <v>5</v>
      </c>
      <c r="D6" s="238">
        <v>3</v>
      </c>
      <c r="E6" s="238">
        <v>2</v>
      </c>
      <c r="F6" s="238">
        <v>0.2</v>
      </c>
      <c r="G6" s="238">
        <v>0</v>
      </c>
      <c r="H6" s="238">
        <v>0.3</v>
      </c>
      <c r="I6" s="238">
        <v>1</v>
      </c>
      <c r="J6" s="238">
        <v>0.1</v>
      </c>
      <c r="K6" s="238">
        <v>0</v>
      </c>
      <c r="L6" s="238">
        <v>0</v>
      </c>
      <c r="M6" s="238">
        <v>0.01</v>
      </c>
      <c r="N6" s="238">
        <v>0</v>
      </c>
      <c r="O6" s="238">
        <v>0</v>
      </c>
      <c r="P6" s="238">
        <v>0.4</v>
      </c>
      <c r="Q6" s="938"/>
      <c r="R6" s="938"/>
      <c r="S6" s="938"/>
      <c r="T6" s="938"/>
      <c r="U6" s="938"/>
    </row>
    <row r="7" spans="2:21">
      <c r="B7" s="240">
        <v>6153</v>
      </c>
      <c r="C7" s="723" t="s">
        <v>2443</v>
      </c>
      <c r="D7" s="238">
        <v>5</v>
      </c>
      <c r="E7" s="238">
        <v>2</v>
      </c>
      <c r="F7" s="238">
        <v>0.1</v>
      </c>
      <c r="G7" s="238">
        <v>0</v>
      </c>
      <c r="H7" s="238">
        <v>0.4</v>
      </c>
      <c r="I7" s="238">
        <v>1</v>
      </c>
      <c r="J7" s="238">
        <v>0</v>
      </c>
      <c r="K7" s="238" t="s">
        <v>862</v>
      </c>
      <c r="L7" s="238">
        <v>0</v>
      </c>
      <c r="M7" s="238">
        <v>0</v>
      </c>
      <c r="N7" s="238">
        <v>0</v>
      </c>
      <c r="O7" s="238">
        <v>0.1</v>
      </c>
      <c r="P7" s="238">
        <v>0</v>
      </c>
      <c r="Q7" s="938"/>
      <c r="R7" s="938"/>
      <c r="S7" s="938"/>
      <c r="T7" s="938"/>
      <c r="U7" s="938"/>
    </row>
    <row r="8" spans="2:21">
      <c r="B8" s="240">
        <v>6245</v>
      </c>
      <c r="C8" s="723" t="s">
        <v>2444</v>
      </c>
      <c r="D8" s="238">
        <v>5</v>
      </c>
      <c r="E8" s="238">
        <v>1</v>
      </c>
      <c r="F8" s="238">
        <v>0</v>
      </c>
      <c r="G8" s="238">
        <v>0</v>
      </c>
      <c r="H8" s="238">
        <v>0.3</v>
      </c>
      <c r="I8" s="238">
        <v>1</v>
      </c>
      <c r="J8" s="238">
        <v>0</v>
      </c>
      <c r="K8" s="238">
        <v>2</v>
      </c>
      <c r="L8" s="238">
        <v>0</v>
      </c>
      <c r="M8" s="238">
        <v>0</v>
      </c>
      <c r="N8" s="238">
        <v>4</v>
      </c>
      <c r="O8" s="238">
        <v>0.1</v>
      </c>
      <c r="P8" s="238">
        <v>0</v>
      </c>
      <c r="Q8" s="938"/>
      <c r="R8" s="938"/>
      <c r="S8" s="938"/>
      <c r="T8" s="938"/>
      <c r="U8" s="938"/>
    </row>
    <row r="9" spans="2:21">
      <c r="B9" s="240">
        <v>6291</v>
      </c>
      <c r="C9" s="723" t="s">
        <v>1419</v>
      </c>
      <c r="D9" s="238">
        <v>5</v>
      </c>
      <c r="E9" s="238">
        <v>1</v>
      </c>
      <c r="F9" s="238">
        <v>0.1</v>
      </c>
      <c r="G9" s="238">
        <v>0</v>
      </c>
      <c r="H9" s="238">
        <v>0.1</v>
      </c>
      <c r="I9" s="238">
        <v>0</v>
      </c>
      <c r="J9" s="238">
        <v>0</v>
      </c>
      <c r="K9" s="238" t="s">
        <v>862</v>
      </c>
      <c r="L9" s="238">
        <v>0</v>
      </c>
      <c r="M9" s="238">
        <v>0</v>
      </c>
      <c r="N9" s="238">
        <v>0</v>
      </c>
      <c r="O9" s="238">
        <v>0.1</v>
      </c>
      <c r="P9" s="238">
        <v>0</v>
      </c>
      <c r="Q9" s="938"/>
      <c r="R9" s="938"/>
      <c r="S9" s="938"/>
      <c r="T9" s="938"/>
      <c r="U9" s="938"/>
    </row>
    <row r="10" spans="2:21">
      <c r="B10" s="240">
        <v>6212</v>
      </c>
      <c r="C10" s="723" t="s">
        <v>2445</v>
      </c>
      <c r="D10" s="238">
        <v>5</v>
      </c>
      <c r="E10" s="238">
        <v>2</v>
      </c>
      <c r="F10" s="238">
        <v>0</v>
      </c>
      <c r="G10" s="238">
        <v>0</v>
      </c>
      <c r="H10" s="238">
        <v>0.5</v>
      </c>
      <c r="I10" s="238">
        <v>1</v>
      </c>
      <c r="J10" s="238">
        <v>0</v>
      </c>
      <c r="K10" s="238">
        <v>38</v>
      </c>
      <c r="L10" s="238">
        <v>0</v>
      </c>
      <c r="M10" s="238">
        <v>0</v>
      </c>
      <c r="N10" s="238">
        <v>0</v>
      </c>
      <c r="O10" s="238">
        <v>0.1</v>
      </c>
      <c r="P10" s="238">
        <v>0</v>
      </c>
      <c r="Q10" s="938"/>
      <c r="R10" s="938"/>
      <c r="S10" s="938"/>
      <c r="T10" s="938"/>
      <c r="U10" s="938"/>
    </row>
    <row r="11" spans="2:21">
      <c r="B11" s="240">
        <v>6065</v>
      </c>
      <c r="C11" s="723" t="s">
        <v>2446</v>
      </c>
      <c r="D11" s="238">
        <v>5</v>
      </c>
      <c r="E11" s="238">
        <v>1</v>
      </c>
      <c r="F11" s="238">
        <v>0.1</v>
      </c>
      <c r="G11" s="238">
        <v>0</v>
      </c>
      <c r="H11" s="238">
        <v>0.2</v>
      </c>
      <c r="I11" s="238">
        <v>1</v>
      </c>
      <c r="J11" s="238">
        <v>0</v>
      </c>
      <c r="K11" s="238">
        <v>1</v>
      </c>
      <c r="L11" s="238">
        <v>0</v>
      </c>
      <c r="M11" s="238">
        <v>0</v>
      </c>
      <c r="N11" s="238">
        <v>1</v>
      </c>
      <c r="O11" s="238">
        <v>0.1</v>
      </c>
      <c r="P11" s="238">
        <v>0</v>
      </c>
      <c r="Q11" s="938"/>
      <c r="R11" s="938"/>
      <c r="S11" s="938"/>
      <c r="T11" s="938"/>
      <c r="U11" s="938"/>
    </row>
    <row r="12" spans="2:21">
      <c r="B12" s="240">
        <v>6095</v>
      </c>
      <c r="C12" s="723" t="s">
        <v>2447</v>
      </c>
      <c r="D12" s="238">
        <v>1</v>
      </c>
      <c r="E12" s="238">
        <v>0</v>
      </c>
      <c r="F12" s="238">
        <v>0</v>
      </c>
      <c r="G12" s="238">
        <v>0</v>
      </c>
      <c r="H12" s="238">
        <v>0.1</v>
      </c>
      <c r="I12" s="238">
        <v>2</v>
      </c>
      <c r="J12" s="238">
        <v>0</v>
      </c>
      <c r="K12" s="238">
        <v>9</v>
      </c>
      <c r="L12" s="238">
        <v>0</v>
      </c>
      <c r="M12" s="238">
        <v>0</v>
      </c>
      <c r="N12" s="238">
        <v>0</v>
      </c>
      <c r="O12" s="238">
        <v>0.1</v>
      </c>
      <c r="P12" s="238">
        <v>0</v>
      </c>
      <c r="Q12" s="938"/>
      <c r="R12" s="938"/>
      <c r="S12" s="938"/>
      <c r="T12" s="938"/>
      <c r="U12" s="938"/>
    </row>
    <row r="13" spans="2:21">
      <c r="B13" s="240">
        <v>6207</v>
      </c>
      <c r="C13" s="723" t="s">
        <v>2448</v>
      </c>
      <c r="D13" s="238">
        <v>2</v>
      </c>
      <c r="E13" s="238">
        <v>0</v>
      </c>
      <c r="F13" s="238">
        <v>0</v>
      </c>
      <c r="G13" s="238">
        <v>0</v>
      </c>
      <c r="H13" s="238">
        <v>0.1</v>
      </c>
      <c r="I13" s="238">
        <v>1</v>
      </c>
      <c r="J13" s="238">
        <v>0</v>
      </c>
      <c r="K13" s="238">
        <v>6</v>
      </c>
      <c r="L13" s="238">
        <v>0</v>
      </c>
      <c r="M13" s="238">
        <v>0</v>
      </c>
      <c r="N13" s="238">
        <v>0</v>
      </c>
      <c r="O13" s="238">
        <v>0.1</v>
      </c>
      <c r="P13" s="238">
        <v>0</v>
      </c>
      <c r="Q13" s="938"/>
      <c r="R13" s="938"/>
      <c r="S13" s="938"/>
      <c r="T13" s="938"/>
      <c r="U13" s="938"/>
    </row>
    <row r="14" spans="2:21">
      <c r="B14" s="240">
        <v>10329</v>
      </c>
      <c r="C14" s="723" t="s">
        <v>2449</v>
      </c>
      <c r="D14" s="238">
        <v>25</v>
      </c>
      <c r="E14" s="238">
        <v>21</v>
      </c>
      <c r="F14" s="238">
        <v>4.5999999999999996</v>
      </c>
      <c r="G14" s="238">
        <v>0.1</v>
      </c>
      <c r="H14" s="238">
        <v>0.1</v>
      </c>
      <c r="I14" s="238">
        <v>17</v>
      </c>
      <c r="J14" s="238">
        <v>0.1</v>
      </c>
      <c r="K14" s="238">
        <v>0</v>
      </c>
      <c r="L14" s="238">
        <v>0.02</v>
      </c>
      <c r="M14" s="238">
        <v>0.01</v>
      </c>
      <c r="N14" s="238" t="s">
        <v>862</v>
      </c>
      <c r="O14" s="238">
        <v>0</v>
      </c>
      <c r="P14" s="238">
        <v>0.1</v>
      </c>
      <c r="Q14" s="938"/>
      <c r="R14" s="938"/>
      <c r="S14" s="938"/>
      <c r="T14" s="938"/>
      <c r="U14" s="938"/>
    </row>
    <row r="15" spans="2:21">
      <c r="B15" s="240">
        <v>14006</v>
      </c>
      <c r="C15" s="723" t="s">
        <v>15</v>
      </c>
      <c r="D15" s="238">
        <v>2</v>
      </c>
      <c r="E15" s="238">
        <v>18</v>
      </c>
      <c r="F15" s="238">
        <v>0</v>
      </c>
      <c r="G15" s="238">
        <v>2</v>
      </c>
      <c r="H15" s="238">
        <v>0</v>
      </c>
      <c r="I15" s="238" t="s">
        <v>862</v>
      </c>
      <c r="J15" s="238">
        <v>0</v>
      </c>
      <c r="K15" s="238">
        <v>0</v>
      </c>
      <c r="L15" s="238">
        <v>0</v>
      </c>
      <c r="M15" s="238">
        <v>0</v>
      </c>
      <c r="N15" s="238">
        <v>0</v>
      </c>
      <c r="O15" s="238">
        <v>0</v>
      </c>
      <c r="P15" s="238">
        <v>0</v>
      </c>
      <c r="Q15" s="938"/>
      <c r="R15" s="938"/>
      <c r="S15" s="938"/>
      <c r="T15" s="938"/>
      <c r="U15" s="938"/>
    </row>
    <row r="16" spans="2:21">
      <c r="B16" s="9"/>
      <c r="C16" s="742" t="s">
        <v>1465</v>
      </c>
      <c r="D16" s="239">
        <v>17</v>
      </c>
      <c r="E16" s="239">
        <v>30</v>
      </c>
      <c r="F16" s="239">
        <v>0.2</v>
      </c>
      <c r="G16" s="239">
        <v>0.1</v>
      </c>
      <c r="H16" s="239">
        <v>7.1</v>
      </c>
      <c r="I16" s="239">
        <v>1</v>
      </c>
      <c r="J16" s="239">
        <v>0.1</v>
      </c>
      <c r="K16" s="239">
        <v>7</v>
      </c>
      <c r="L16" s="239">
        <v>0.01</v>
      </c>
      <c r="M16" s="239">
        <v>0.01</v>
      </c>
      <c r="N16" s="239">
        <v>0</v>
      </c>
      <c r="O16" s="239">
        <v>0.3</v>
      </c>
      <c r="P16" s="239">
        <v>0.8</v>
      </c>
      <c r="Q16" s="947"/>
      <c r="R16" s="947"/>
      <c r="S16" s="947"/>
      <c r="T16" s="947"/>
      <c r="U16" s="947"/>
    </row>
    <row r="17" spans="3:21">
      <c r="C17" s="29" t="s">
        <v>220</v>
      </c>
      <c r="D17" s="743"/>
      <c r="E17" s="697">
        <v>148</v>
      </c>
      <c r="F17" s="697">
        <v>8.5</v>
      </c>
      <c r="G17" s="697">
        <v>4.5</v>
      </c>
      <c r="H17" s="697">
        <v>17.2</v>
      </c>
      <c r="I17" s="697">
        <v>29</v>
      </c>
      <c r="J17" s="697">
        <v>0.4</v>
      </c>
      <c r="K17" s="697">
        <v>69</v>
      </c>
      <c r="L17" s="697">
        <v>0.06</v>
      </c>
      <c r="M17" s="697">
        <v>7.0000000000000007E-2</v>
      </c>
      <c r="N17" s="697">
        <v>7</v>
      </c>
      <c r="O17" s="744" t="s">
        <v>1832</v>
      </c>
      <c r="P17" s="697">
        <v>1.4</v>
      </c>
      <c r="Q17" s="697">
        <v>0</v>
      </c>
      <c r="R17" s="697">
        <v>1</v>
      </c>
      <c r="S17" s="697">
        <v>0</v>
      </c>
      <c r="T17" s="697">
        <v>0</v>
      </c>
      <c r="U17" s="697">
        <v>0</v>
      </c>
    </row>
    <row r="18" spans="3:21">
      <c r="D18" s="14"/>
      <c r="E18" s="14"/>
      <c r="F18" s="14"/>
      <c r="G18" s="14"/>
    </row>
    <row r="19" spans="3:21">
      <c r="C19" s="10"/>
      <c r="D19" s="17"/>
      <c r="E19" s="18"/>
      <c r="F19" s="17"/>
      <c r="G19" s="18"/>
      <c r="H19" s="11"/>
      <c r="I19" s="12"/>
      <c r="J19" s="12"/>
      <c r="K19" s="12"/>
      <c r="L19" s="12"/>
      <c r="M19" s="12"/>
      <c r="N19" s="12"/>
      <c r="O19" s="12"/>
      <c r="P19" s="12"/>
    </row>
    <row r="20" spans="3:21">
      <c r="C20" s="10"/>
      <c r="D20" s="1"/>
      <c r="E20" s="12"/>
      <c r="F20" s="12"/>
      <c r="G20" s="12"/>
      <c r="H20" s="12"/>
      <c r="I20" s="1"/>
      <c r="J20" s="12"/>
      <c r="K20" s="12"/>
      <c r="L20" s="12"/>
      <c r="M20" s="12"/>
      <c r="N20" s="12"/>
      <c r="O20" s="12"/>
      <c r="P20" s="12"/>
    </row>
    <row r="21" spans="3:21">
      <c r="C21" s="10"/>
      <c r="D21" s="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3:21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3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3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3:21">
      <c r="C25" s="1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3:21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1">
    <mergeCell ref="Q3:U16"/>
  </mergeCells>
  <phoneticPr fontId="1"/>
  <pageMargins left="0.7" right="0.7" top="0.75" bottom="0.75" header="0.3" footer="0.3"/>
  <pageSetup paperSize="9" scale="83" orientation="landscape" r:id="rId1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3.125" style="42" customWidth="1"/>
    <col min="4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1833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630">
        <v>4008</v>
      </c>
      <c r="C3" s="623" t="s">
        <v>209</v>
      </c>
      <c r="D3" s="71">
        <v>14</v>
      </c>
      <c r="E3" s="71">
        <v>20</v>
      </c>
      <c r="F3" s="71">
        <v>1.2</v>
      </c>
      <c r="G3" s="71">
        <v>0.1</v>
      </c>
      <c r="H3" s="71">
        <v>3.5</v>
      </c>
      <c r="I3" s="71">
        <v>8</v>
      </c>
      <c r="J3" s="71">
        <v>0.3</v>
      </c>
      <c r="K3" s="71">
        <v>0</v>
      </c>
      <c r="L3" s="71">
        <v>0.03</v>
      </c>
      <c r="M3" s="71">
        <v>0.01</v>
      </c>
      <c r="N3" s="71">
        <v>0</v>
      </c>
      <c r="O3" s="71">
        <v>1.9</v>
      </c>
      <c r="P3" s="71">
        <v>0</v>
      </c>
      <c r="Q3" s="964"/>
      <c r="R3" s="964"/>
      <c r="S3" s="964"/>
      <c r="T3" s="964"/>
      <c r="U3" s="964"/>
    </row>
    <row r="4" spans="2:21">
      <c r="B4" s="630">
        <v>4013</v>
      </c>
      <c r="C4" s="623" t="s">
        <v>208</v>
      </c>
      <c r="D4" s="71">
        <v>13</v>
      </c>
      <c r="E4" s="71">
        <v>19</v>
      </c>
      <c r="F4" s="71">
        <v>1.2</v>
      </c>
      <c r="G4" s="71">
        <v>0.1</v>
      </c>
      <c r="H4" s="71">
        <v>3.3</v>
      </c>
      <c r="I4" s="71">
        <v>4</v>
      </c>
      <c r="J4" s="71">
        <v>0.3</v>
      </c>
      <c r="K4" s="71">
        <v>1</v>
      </c>
      <c r="L4" s="71">
        <v>0.04</v>
      </c>
      <c r="M4" s="71">
        <v>0.01</v>
      </c>
      <c r="N4" s="71">
        <v>0</v>
      </c>
      <c r="O4" s="71">
        <v>1</v>
      </c>
      <c r="P4" s="71">
        <v>0</v>
      </c>
      <c r="Q4" s="965"/>
      <c r="R4" s="965"/>
      <c r="S4" s="965"/>
      <c r="T4" s="965"/>
      <c r="U4" s="965"/>
    </row>
    <row r="5" spans="2:21">
      <c r="B5" s="630">
        <v>4066</v>
      </c>
      <c r="C5" s="623" t="s">
        <v>207</v>
      </c>
      <c r="D5" s="71">
        <v>13</v>
      </c>
      <c r="E5" s="71">
        <v>22</v>
      </c>
      <c r="F5" s="71">
        <v>1.2</v>
      </c>
      <c r="G5" s="71">
        <v>0.3</v>
      </c>
      <c r="H5" s="71">
        <v>3.6</v>
      </c>
      <c r="I5" s="71">
        <v>6</v>
      </c>
      <c r="J5" s="71">
        <v>0.2</v>
      </c>
      <c r="K5" s="71">
        <v>0</v>
      </c>
      <c r="L5" s="71">
        <v>0.02</v>
      </c>
      <c r="M5" s="71">
        <v>0.01</v>
      </c>
      <c r="N5" s="71">
        <v>0</v>
      </c>
      <c r="O5" s="71">
        <v>1.5</v>
      </c>
      <c r="P5" s="71">
        <v>0</v>
      </c>
      <c r="Q5" s="965"/>
      <c r="R5" s="965"/>
      <c r="S5" s="965"/>
      <c r="T5" s="965"/>
      <c r="U5" s="965"/>
    </row>
    <row r="6" spans="2:21">
      <c r="B6" s="630">
        <v>6247</v>
      </c>
      <c r="C6" s="623" t="s">
        <v>13</v>
      </c>
      <c r="D6" s="71">
        <v>10</v>
      </c>
      <c r="E6" s="71">
        <v>3</v>
      </c>
      <c r="F6" s="71">
        <v>0.1</v>
      </c>
      <c r="G6" s="71">
        <v>0</v>
      </c>
      <c r="H6" s="71">
        <v>0.7</v>
      </c>
      <c r="I6" s="71">
        <v>1</v>
      </c>
      <c r="J6" s="71">
        <v>0</v>
      </c>
      <c r="K6" s="71">
        <v>9</v>
      </c>
      <c r="L6" s="71">
        <v>0.01</v>
      </c>
      <c r="M6" s="71">
        <v>0.01</v>
      </c>
      <c r="N6" s="71">
        <v>17</v>
      </c>
      <c r="O6" s="71">
        <v>0.2</v>
      </c>
      <c r="P6" s="71">
        <v>0</v>
      </c>
      <c r="Q6" s="965"/>
      <c r="R6" s="965"/>
      <c r="S6" s="965"/>
      <c r="T6" s="965"/>
      <c r="U6" s="965"/>
    </row>
    <row r="7" spans="2:21">
      <c r="B7" s="630">
        <v>6249</v>
      </c>
      <c r="C7" s="623" t="s">
        <v>63</v>
      </c>
      <c r="D7" s="71">
        <v>10</v>
      </c>
      <c r="E7" s="71">
        <v>3</v>
      </c>
      <c r="F7" s="71">
        <v>0.1</v>
      </c>
      <c r="G7" s="71">
        <v>0</v>
      </c>
      <c r="H7" s="71">
        <v>0.7</v>
      </c>
      <c r="I7" s="71">
        <v>1</v>
      </c>
      <c r="J7" s="71">
        <v>0</v>
      </c>
      <c r="K7" s="71">
        <v>2</v>
      </c>
      <c r="L7" s="71">
        <v>0</v>
      </c>
      <c r="M7" s="71">
        <v>0</v>
      </c>
      <c r="N7" s="71">
        <v>15</v>
      </c>
      <c r="O7" s="71">
        <v>0.1</v>
      </c>
      <c r="P7" s="71">
        <v>0</v>
      </c>
      <c r="Q7" s="965"/>
      <c r="R7" s="965"/>
      <c r="S7" s="965"/>
      <c r="T7" s="965"/>
      <c r="U7" s="965"/>
    </row>
    <row r="8" spans="2:21">
      <c r="B8" s="630">
        <v>6010</v>
      </c>
      <c r="C8" s="623" t="s">
        <v>206</v>
      </c>
      <c r="D8" s="71">
        <v>10</v>
      </c>
      <c r="E8" s="71">
        <v>2</v>
      </c>
      <c r="F8" s="71">
        <v>0.2</v>
      </c>
      <c r="G8" s="71">
        <v>0</v>
      </c>
      <c r="H8" s="71">
        <v>0.5</v>
      </c>
      <c r="I8" s="71">
        <v>5</v>
      </c>
      <c r="J8" s="71">
        <v>0.1</v>
      </c>
      <c r="K8" s="71">
        <v>5</v>
      </c>
      <c r="L8" s="71">
        <v>0.01</v>
      </c>
      <c r="M8" s="71">
        <v>0.01</v>
      </c>
      <c r="N8" s="71">
        <v>1</v>
      </c>
      <c r="O8" s="71">
        <v>0.2</v>
      </c>
      <c r="P8" s="71">
        <v>0</v>
      </c>
      <c r="Q8" s="965"/>
      <c r="R8" s="965"/>
      <c r="S8" s="965"/>
      <c r="T8" s="965"/>
      <c r="U8" s="965"/>
    </row>
    <row r="9" spans="2:21">
      <c r="B9" s="630">
        <v>6238</v>
      </c>
      <c r="C9" s="623" t="s">
        <v>92</v>
      </c>
      <c r="D9" s="71">
        <v>0.5</v>
      </c>
      <c r="E9" s="558">
        <v>0.1</v>
      </c>
      <c r="F9" s="71">
        <v>0</v>
      </c>
      <c r="G9" s="71">
        <v>0</v>
      </c>
      <c r="H9" s="71">
        <v>0</v>
      </c>
      <c r="I9" s="71">
        <v>1</v>
      </c>
      <c r="J9" s="71">
        <v>0</v>
      </c>
      <c r="K9" s="71">
        <v>3</v>
      </c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965"/>
      <c r="R9" s="965"/>
      <c r="S9" s="965"/>
      <c r="T9" s="965"/>
      <c r="U9" s="965"/>
    </row>
    <row r="10" spans="2:21">
      <c r="B10" s="630"/>
      <c r="C10" s="623" t="s">
        <v>192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965"/>
      <c r="R10" s="965"/>
      <c r="S10" s="965"/>
      <c r="T10" s="965"/>
      <c r="U10" s="965"/>
    </row>
    <row r="11" spans="2:21">
      <c r="B11" s="630">
        <v>14001</v>
      </c>
      <c r="C11" s="623" t="s">
        <v>87</v>
      </c>
      <c r="D11" s="71">
        <v>7</v>
      </c>
      <c r="E11" s="71">
        <v>64</v>
      </c>
      <c r="F11" s="71">
        <v>0</v>
      </c>
      <c r="G11" s="71">
        <v>7</v>
      </c>
      <c r="H11" s="71">
        <v>0</v>
      </c>
      <c r="I11" s="71">
        <v>0</v>
      </c>
      <c r="J11" s="71">
        <v>0</v>
      </c>
      <c r="K11" s="71">
        <v>1</v>
      </c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965"/>
      <c r="R11" s="965"/>
      <c r="S11" s="965"/>
      <c r="T11" s="965"/>
      <c r="U11" s="965"/>
    </row>
    <row r="12" spans="2:21">
      <c r="B12" s="630">
        <v>17015</v>
      </c>
      <c r="C12" s="623" t="s">
        <v>73</v>
      </c>
      <c r="D12" s="71">
        <v>3.5</v>
      </c>
      <c r="E12" s="71">
        <v>1</v>
      </c>
      <c r="F12" s="71">
        <v>0</v>
      </c>
      <c r="G12" s="71">
        <v>0</v>
      </c>
      <c r="H12" s="71">
        <v>0.1</v>
      </c>
      <c r="I12" s="71">
        <v>0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965"/>
      <c r="R12" s="965"/>
      <c r="S12" s="965"/>
      <c r="T12" s="965"/>
      <c r="U12" s="965"/>
    </row>
    <row r="13" spans="2:21">
      <c r="B13" s="630">
        <v>3003</v>
      </c>
      <c r="C13" s="623" t="s">
        <v>4</v>
      </c>
      <c r="D13" s="71">
        <v>0.8</v>
      </c>
      <c r="E13" s="71">
        <v>3</v>
      </c>
      <c r="F13" s="71">
        <v>0</v>
      </c>
      <c r="G13" s="71">
        <v>0</v>
      </c>
      <c r="H13" s="71">
        <v>0.8</v>
      </c>
      <c r="I13" s="71">
        <v>0</v>
      </c>
      <c r="J13" s="71">
        <v>0</v>
      </c>
      <c r="K13" s="71">
        <v>0</v>
      </c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965"/>
      <c r="R13" s="965"/>
      <c r="S13" s="965"/>
      <c r="T13" s="965"/>
      <c r="U13" s="965"/>
    </row>
    <row r="14" spans="2:21">
      <c r="B14" s="630">
        <v>6153</v>
      </c>
      <c r="C14" s="623" t="s">
        <v>16</v>
      </c>
      <c r="D14" s="71">
        <v>8</v>
      </c>
      <c r="E14" s="71">
        <v>3</v>
      </c>
      <c r="F14" s="71">
        <v>0.1</v>
      </c>
      <c r="G14" s="71">
        <v>0</v>
      </c>
      <c r="H14" s="71">
        <v>0.7</v>
      </c>
      <c r="I14" s="71">
        <v>2</v>
      </c>
      <c r="J14" s="71">
        <v>0</v>
      </c>
      <c r="K14" s="71">
        <v>0</v>
      </c>
      <c r="L14" s="71">
        <v>0</v>
      </c>
      <c r="M14" s="71">
        <v>0</v>
      </c>
      <c r="N14" s="71">
        <v>1</v>
      </c>
      <c r="O14" s="71">
        <v>0.1</v>
      </c>
      <c r="P14" s="71">
        <v>0</v>
      </c>
      <c r="Q14" s="965"/>
      <c r="R14" s="965"/>
      <c r="S14" s="965"/>
      <c r="T14" s="965"/>
      <c r="U14" s="965"/>
    </row>
    <row r="15" spans="2:21">
      <c r="B15" s="630">
        <v>17071</v>
      </c>
      <c r="C15" s="623" t="s">
        <v>205</v>
      </c>
      <c r="D15" s="71">
        <v>0.05</v>
      </c>
      <c r="E15" s="71">
        <v>0</v>
      </c>
      <c r="F15" s="71">
        <v>0</v>
      </c>
      <c r="G15" s="71">
        <v>0</v>
      </c>
      <c r="H15" s="71">
        <v>0</v>
      </c>
      <c r="I15" s="71">
        <v>1</v>
      </c>
      <c r="J15" s="71">
        <v>0.1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965"/>
      <c r="R15" s="965"/>
      <c r="S15" s="965"/>
      <c r="T15" s="965"/>
      <c r="U15" s="965"/>
    </row>
    <row r="16" spans="2:21">
      <c r="B16" s="555">
        <v>17012</v>
      </c>
      <c r="C16" s="82" t="s">
        <v>0</v>
      </c>
      <c r="D16" s="77">
        <v>0.5</v>
      </c>
      <c r="E16" s="77">
        <v>0</v>
      </c>
      <c r="F16" s="77">
        <v>0</v>
      </c>
      <c r="G16" s="77">
        <v>0</v>
      </c>
      <c r="H16" s="77">
        <v>0</v>
      </c>
      <c r="I16" s="77">
        <v>0</v>
      </c>
      <c r="J16" s="77">
        <v>0</v>
      </c>
      <c r="K16" s="77">
        <v>0</v>
      </c>
      <c r="L16" s="77">
        <v>0</v>
      </c>
      <c r="M16" s="77">
        <v>0</v>
      </c>
      <c r="N16" s="77">
        <v>0</v>
      </c>
      <c r="O16" s="77">
        <v>0</v>
      </c>
      <c r="P16" s="77">
        <v>0.5</v>
      </c>
      <c r="Q16" s="965"/>
      <c r="R16" s="965"/>
      <c r="S16" s="965"/>
      <c r="T16" s="965"/>
      <c r="U16" s="965"/>
    </row>
    <row r="17" spans="2:21">
      <c r="B17" s="556">
        <v>17063</v>
      </c>
      <c r="C17" s="81" t="s">
        <v>2428</v>
      </c>
      <c r="D17" s="201">
        <v>0.03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966"/>
      <c r="R17" s="966"/>
      <c r="S17" s="966"/>
      <c r="T17" s="966"/>
      <c r="U17" s="966"/>
    </row>
    <row r="18" spans="2:21">
      <c r="B18" s="71"/>
      <c r="C18" s="87" t="s">
        <v>1789</v>
      </c>
      <c r="D18" s="71">
        <v>90.88</v>
      </c>
      <c r="E18" s="558">
        <v>141.1</v>
      </c>
      <c r="F18" s="71">
        <v>4.0999999999999996</v>
      </c>
      <c r="G18" s="71">
        <v>7.7</v>
      </c>
      <c r="H18" s="71">
        <v>13.8</v>
      </c>
      <c r="I18" s="71">
        <v>28</v>
      </c>
      <c r="J18" s="71">
        <v>0.9</v>
      </c>
      <c r="K18" s="71">
        <v>20</v>
      </c>
      <c r="L18" s="559">
        <v>0.1</v>
      </c>
      <c r="M18" s="71">
        <v>0.06</v>
      </c>
      <c r="N18" s="71">
        <v>33</v>
      </c>
      <c r="O18" s="70">
        <v>5</v>
      </c>
      <c r="P18" s="71">
        <v>0.5</v>
      </c>
      <c r="Q18" s="42">
        <v>0</v>
      </c>
      <c r="R18" s="42">
        <v>0</v>
      </c>
      <c r="S18" s="42">
        <v>1</v>
      </c>
      <c r="T18" s="42">
        <v>0</v>
      </c>
      <c r="U18" s="42">
        <v>0</v>
      </c>
    </row>
  </sheetData>
  <mergeCells count="1">
    <mergeCell ref="Q3:U17"/>
  </mergeCells>
  <phoneticPr fontId="1"/>
  <pageMargins left="0.7" right="0.7" top="0.75" bottom="0.75" header="0.3" footer="0.3"/>
  <pageSetup paperSize="9" scale="63" orientation="landscape" r:id="rId1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18.375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1834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630">
        <v>7006</v>
      </c>
      <c r="C3" s="623" t="s">
        <v>211</v>
      </c>
      <c r="D3" s="71">
        <v>50</v>
      </c>
      <c r="E3" s="71">
        <v>94</v>
      </c>
      <c r="F3" s="71">
        <v>1.3</v>
      </c>
      <c r="G3" s="71">
        <v>9.4</v>
      </c>
      <c r="H3" s="71">
        <v>3.1</v>
      </c>
      <c r="I3" s="71">
        <v>5</v>
      </c>
      <c r="J3" s="71">
        <v>0.4</v>
      </c>
      <c r="K3" s="71">
        <v>3</v>
      </c>
      <c r="L3" s="71">
        <v>0.05</v>
      </c>
      <c r="M3" s="71">
        <v>0.11</v>
      </c>
      <c r="N3" s="71">
        <v>8</v>
      </c>
      <c r="O3" s="71">
        <v>2.7</v>
      </c>
      <c r="P3" s="71">
        <v>0</v>
      </c>
      <c r="Q3" s="964"/>
      <c r="R3" s="964"/>
      <c r="S3" s="964"/>
      <c r="T3" s="964"/>
      <c r="U3" s="964"/>
    </row>
    <row r="4" spans="2:21">
      <c r="B4" s="630">
        <v>6182</v>
      </c>
      <c r="C4" s="623" t="s">
        <v>1831</v>
      </c>
      <c r="D4" s="71">
        <v>40</v>
      </c>
      <c r="E4" s="71">
        <v>8</v>
      </c>
      <c r="F4" s="71">
        <v>0.3</v>
      </c>
      <c r="G4" s="71">
        <v>0</v>
      </c>
      <c r="H4" s="71">
        <v>1.9</v>
      </c>
      <c r="I4" s="71">
        <v>3</v>
      </c>
      <c r="J4" s="71">
        <v>0.1</v>
      </c>
      <c r="K4" s="71">
        <v>18</v>
      </c>
      <c r="L4" s="71">
        <v>0.02</v>
      </c>
      <c r="M4" s="71">
        <v>0.01</v>
      </c>
      <c r="N4" s="71">
        <v>6</v>
      </c>
      <c r="O4" s="71">
        <v>0.4</v>
      </c>
      <c r="P4" s="71">
        <v>0</v>
      </c>
      <c r="Q4" s="965"/>
      <c r="R4" s="965"/>
      <c r="S4" s="965"/>
      <c r="T4" s="965"/>
      <c r="U4" s="965"/>
    </row>
    <row r="5" spans="2:21">
      <c r="B5" s="630">
        <v>6153</v>
      </c>
      <c r="C5" s="623" t="s">
        <v>16</v>
      </c>
      <c r="D5" s="71">
        <v>15</v>
      </c>
      <c r="E5" s="71">
        <v>6</v>
      </c>
      <c r="F5" s="71">
        <v>0.2</v>
      </c>
      <c r="G5" s="71">
        <v>0</v>
      </c>
      <c r="H5" s="71">
        <v>1.3</v>
      </c>
      <c r="I5" s="71">
        <v>3</v>
      </c>
      <c r="J5" s="71">
        <v>0</v>
      </c>
      <c r="K5" s="71">
        <v>0</v>
      </c>
      <c r="L5" s="71">
        <v>0</v>
      </c>
      <c r="M5" s="71">
        <v>0</v>
      </c>
      <c r="N5" s="71">
        <v>1</v>
      </c>
      <c r="O5" s="71">
        <v>0.2</v>
      </c>
      <c r="P5" s="71">
        <v>0</v>
      </c>
      <c r="Q5" s="965"/>
      <c r="R5" s="965"/>
      <c r="S5" s="965"/>
      <c r="T5" s="965"/>
      <c r="U5" s="965"/>
    </row>
    <row r="6" spans="2:21">
      <c r="B6" s="555">
        <v>7156</v>
      </c>
      <c r="C6" s="82" t="s">
        <v>93</v>
      </c>
      <c r="D6" s="77">
        <v>1</v>
      </c>
      <c r="E6" s="77">
        <v>0</v>
      </c>
      <c r="F6" s="77">
        <v>0</v>
      </c>
      <c r="G6" s="77">
        <v>0</v>
      </c>
      <c r="H6" s="77">
        <v>0.1</v>
      </c>
      <c r="I6" s="77">
        <v>0</v>
      </c>
      <c r="J6" s="77">
        <v>0</v>
      </c>
      <c r="K6" s="77">
        <v>0</v>
      </c>
      <c r="L6" s="77">
        <v>0</v>
      </c>
      <c r="M6" s="77">
        <v>0</v>
      </c>
      <c r="N6" s="77">
        <v>1</v>
      </c>
      <c r="O6" s="77">
        <v>0</v>
      </c>
      <c r="P6" s="77">
        <v>0</v>
      </c>
      <c r="Q6" s="965"/>
      <c r="R6" s="965"/>
      <c r="S6" s="965"/>
      <c r="T6" s="965"/>
      <c r="U6" s="965"/>
    </row>
    <row r="7" spans="2:21">
      <c r="B7" s="555">
        <v>17012</v>
      </c>
      <c r="C7" s="82" t="s">
        <v>0</v>
      </c>
      <c r="D7" s="77">
        <v>0.5</v>
      </c>
      <c r="E7" s="77">
        <v>0</v>
      </c>
      <c r="F7" s="77">
        <v>0</v>
      </c>
      <c r="G7" s="77">
        <v>0</v>
      </c>
      <c r="H7" s="77">
        <v>0</v>
      </c>
      <c r="I7" s="77">
        <v>0</v>
      </c>
      <c r="J7" s="77">
        <v>0</v>
      </c>
      <c r="K7" s="77">
        <v>0</v>
      </c>
      <c r="L7" s="77">
        <v>0</v>
      </c>
      <c r="M7" s="77">
        <v>0</v>
      </c>
      <c r="N7" s="77">
        <v>0</v>
      </c>
      <c r="O7" s="77">
        <v>0</v>
      </c>
      <c r="P7" s="77">
        <v>0.5</v>
      </c>
      <c r="Q7" s="965"/>
      <c r="R7" s="965"/>
      <c r="S7" s="965"/>
      <c r="T7" s="965"/>
      <c r="U7" s="965"/>
    </row>
    <row r="8" spans="2:21">
      <c r="B8" s="556"/>
      <c r="C8" s="81" t="s">
        <v>210</v>
      </c>
      <c r="D8" s="201">
        <v>0.5</v>
      </c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  <c r="Q8" s="966"/>
      <c r="R8" s="966"/>
      <c r="S8" s="966"/>
      <c r="T8" s="966"/>
      <c r="U8" s="966"/>
    </row>
    <row r="9" spans="2:21">
      <c r="C9" s="87" t="s">
        <v>1789</v>
      </c>
      <c r="D9" s="71">
        <v>106.5</v>
      </c>
      <c r="E9" s="71">
        <v>107</v>
      </c>
      <c r="F9" s="71">
        <v>1.7</v>
      </c>
      <c r="G9" s="71">
        <v>9.4</v>
      </c>
      <c r="H9" s="71">
        <v>6.4</v>
      </c>
      <c r="I9" s="71">
        <v>11</v>
      </c>
      <c r="J9" s="71">
        <v>0.5</v>
      </c>
      <c r="K9" s="71">
        <v>21</v>
      </c>
      <c r="L9" s="71">
        <v>7.0000000000000007E-2</v>
      </c>
      <c r="M9" s="71">
        <v>0.11</v>
      </c>
      <c r="N9" s="71">
        <v>15</v>
      </c>
      <c r="O9" s="71">
        <v>3.3</v>
      </c>
      <c r="P9" s="71">
        <v>0.5</v>
      </c>
      <c r="Q9" s="42">
        <v>0</v>
      </c>
      <c r="R9" s="42">
        <v>0</v>
      </c>
      <c r="S9" s="42">
        <v>1</v>
      </c>
      <c r="T9" s="42">
        <v>0</v>
      </c>
      <c r="U9" s="42">
        <v>0</v>
      </c>
    </row>
  </sheetData>
  <mergeCells count="1">
    <mergeCell ref="Q3:U8"/>
  </mergeCells>
  <phoneticPr fontId="1"/>
  <pageMargins left="0.7" right="0.7" top="0.75" bottom="0.75" header="0.3" footer="0.3"/>
  <pageSetup paperSize="9" scale="64" orientation="landscape" r:id="rId1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3.25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1:21" s="478" customFormat="1">
      <c r="A1" s="478" t="s">
        <v>2185</v>
      </c>
      <c r="B1" s="29" t="s">
        <v>1835</v>
      </c>
    </row>
    <row r="2" spans="1:21" s="478" customFormat="1" ht="27" customHeight="1">
      <c r="B2" s="19" t="s">
        <v>922</v>
      </c>
      <c r="C2" s="19" t="s">
        <v>923</v>
      </c>
      <c r="D2" s="20" t="s">
        <v>1393</v>
      </c>
      <c r="E2" s="20" t="s">
        <v>924</v>
      </c>
      <c r="F2" s="20" t="s">
        <v>1392</v>
      </c>
      <c r="G2" s="20" t="s">
        <v>1391</v>
      </c>
      <c r="H2" s="20" t="s">
        <v>1390</v>
      </c>
      <c r="I2" s="20" t="s">
        <v>925</v>
      </c>
      <c r="J2" s="20" t="s">
        <v>926</v>
      </c>
      <c r="K2" s="20" t="s">
        <v>927</v>
      </c>
      <c r="L2" s="20" t="s">
        <v>1389</v>
      </c>
      <c r="M2" s="20" t="s">
        <v>1388</v>
      </c>
      <c r="N2" s="20" t="s">
        <v>928</v>
      </c>
      <c r="O2" s="20" t="s">
        <v>1387</v>
      </c>
      <c r="P2" s="20" t="s">
        <v>1386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630">
        <v>11163</v>
      </c>
      <c r="C3" s="623" t="s">
        <v>35</v>
      </c>
      <c r="D3" s="71">
        <v>30</v>
      </c>
      <c r="E3" s="71">
        <v>66</v>
      </c>
      <c r="F3" s="71">
        <v>5.6</v>
      </c>
      <c r="G3" s="71">
        <v>4.5</v>
      </c>
      <c r="H3" s="71">
        <v>0</v>
      </c>
      <c r="I3" s="71">
        <v>2</v>
      </c>
      <c r="J3" s="71">
        <v>0.3</v>
      </c>
      <c r="K3" s="71">
        <v>4</v>
      </c>
      <c r="L3" s="71">
        <v>0.19</v>
      </c>
      <c r="M3" s="71">
        <v>7.0000000000000007E-2</v>
      </c>
      <c r="N3" s="71">
        <v>1</v>
      </c>
      <c r="O3" s="71">
        <v>0</v>
      </c>
      <c r="P3" s="71">
        <v>0</v>
      </c>
      <c r="Q3" s="964"/>
      <c r="R3" s="964"/>
      <c r="S3" s="964"/>
      <c r="T3" s="964"/>
      <c r="U3" s="964"/>
    </row>
    <row r="4" spans="1:21">
      <c r="B4" s="630">
        <v>11089</v>
      </c>
      <c r="C4" s="623" t="s">
        <v>47</v>
      </c>
      <c r="D4" s="71">
        <v>30</v>
      </c>
      <c r="E4" s="71">
        <v>67</v>
      </c>
      <c r="F4" s="71">
        <v>5.7</v>
      </c>
      <c r="G4" s="71">
        <v>4.5</v>
      </c>
      <c r="H4" s="71">
        <v>0.2</v>
      </c>
      <c r="I4" s="71">
        <v>1</v>
      </c>
      <c r="J4" s="71">
        <v>0.7</v>
      </c>
      <c r="K4" s="71">
        <v>1</v>
      </c>
      <c r="L4" s="71">
        <v>0.02</v>
      </c>
      <c r="M4" s="71">
        <v>0.06</v>
      </c>
      <c r="N4" s="71">
        <v>0</v>
      </c>
      <c r="O4" s="71">
        <v>0</v>
      </c>
      <c r="P4" s="71">
        <v>0</v>
      </c>
      <c r="Q4" s="965"/>
      <c r="R4" s="965"/>
      <c r="S4" s="965"/>
      <c r="T4" s="965"/>
      <c r="U4" s="965"/>
    </row>
    <row r="5" spans="1:21">
      <c r="B5" s="630">
        <v>6153</v>
      </c>
      <c r="C5" s="623" t="s">
        <v>16</v>
      </c>
      <c r="D5" s="71">
        <v>40</v>
      </c>
      <c r="E5" s="71">
        <v>15</v>
      </c>
      <c r="F5" s="71">
        <v>0.4</v>
      </c>
      <c r="G5" s="71">
        <v>0</v>
      </c>
      <c r="H5" s="71">
        <v>3.5</v>
      </c>
      <c r="I5" s="71">
        <v>8</v>
      </c>
      <c r="J5" s="71">
        <v>0.1</v>
      </c>
      <c r="K5" s="71">
        <v>0</v>
      </c>
      <c r="L5" s="71">
        <v>0.01</v>
      </c>
      <c r="M5" s="71">
        <v>0</v>
      </c>
      <c r="N5" s="71">
        <v>3</v>
      </c>
      <c r="O5" s="71">
        <v>0.6</v>
      </c>
      <c r="P5" s="71">
        <v>0</v>
      </c>
      <c r="Q5" s="965"/>
      <c r="R5" s="965"/>
      <c r="S5" s="965"/>
      <c r="T5" s="965"/>
      <c r="U5" s="965"/>
    </row>
    <row r="6" spans="1:21">
      <c r="B6" s="630">
        <v>6245</v>
      </c>
      <c r="C6" s="623" t="s">
        <v>36</v>
      </c>
      <c r="D6" s="71">
        <v>15</v>
      </c>
      <c r="E6" s="71">
        <v>3</v>
      </c>
      <c r="F6" s="71">
        <v>0.1</v>
      </c>
      <c r="G6" s="71">
        <v>0</v>
      </c>
      <c r="H6" s="71">
        <v>0.8</v>
      </c>
      <c r="I6" s="71">
        <v>2</v>
      </c>
      <c r="J6" s="71">
        <v>0.1</v>
      </c>
      <c r="K6" s="71">
        <v>5</v>
      </c>
      <c r="L6" s="71">
        <v>0</v>
      </c>
      <c r="M6" s="71">
        <v>0</v>
      </c>
      <c r="N6" s="71">
        <v>11</v>
      </c>
      <c r="O6" s="71">
        <v>0.3</v>
      </c>
      <c r="P6" s="71">
        <v>0</v>
      </c>
      <c r="Q6" s="965"/>
      <c r="R6" s="965"/>
      <c r="S6" s="965"/>
      <c r="T6" s="965"/>
      <c r="U6" s="965"/>
    </row>
    <row r="7" spans="1:21">
      <c r="B7" s="630">
        <v>6184</v>
      </c>
      <c r="C7" s="623" t="s">
        <v>1836</v>
      </c>
      <c r="D7" s="71">
        <v>90</v>
      </c>
      <c r="E7" s="71">
        <v>18</v>
      </c>
      <c r="F7" s="71">
        <v>0.8</v>
      </c>
      <c r="G7" s="71">
        <v>0.2</v>
      </c>
      <c r="H7" s="71">
        <v>4</v>
      </c>
      <c r="I7" s="71">
        <v>8</v>
      </c>
      <c r="J7" s="71">
        <v>0.4</v>
      </c>
      <c r="K7" s="71">
        <v>42</v>
      </c>
      <c r="L7" s="71">
        <v>0.05</v>
      </c>
      <c r="M7" s="71">
        <v>0.03</v>
      </c>
      <c r="N7" s="71">
        <v>9</v>
      </c>
      <c r="O7" s="71">
        <v>1.2</v>
      </c>
      <c r="P7" s="71">
        <v>0.6</v>
      </c>
      <c r="Q7" s="965"/>
      <c r="R7" s="965"/>
      <c r="S7" s="965"/>
      <c r="T7" s="965"/>
      <c r="U7" s="965"/>
    </row>
    <row r="8" spans="1:21">
      <c r="B8" s="630">
        <v>4013.1</v>
      </c>
      <c r="C8" s="623" t="s">
        <v>215</v>
      </c>
      <c r="D8" s="71">
        <v>50</v>
      </c>
      <c r="E8" s="71">
        <v>74</v>
      </c>
      <c r="F8" s="71">
        <v>4.5999999999999996</v>
      </c>
      <c r="G8" s="71">
        <v>0.5</v>
      </c>
      <c r="H8" s="71">
        <v>12.6</v>
      </c>
      <c r="I8" s="71">
        <v>14</v>
      </c>
      <c r="J8" s="71">
        <v>1.1000000000000001</v>
      </c>
      <c r="K8" s="71">
        <v>1</v>
      </c>
      <c r="L8" s="71">
        <v>0.14000000000000001</v>
      </c>
      <c r="M8" s="71">
        <v>0.03</v>
      </c>
      <c r="N8" s="71">
        <v>0</v>
      </c>
      <c r="O8" s="71">
        <v>3.9</v>
      </c>
      <c r="P8" s="71">
        <v>0</v>
      </c>
      <c r="Q8" s="965"/>
      <c r="R8" s="965"/>
      <c r="S8" s="965"/>
      <c r="T8" s="965"/>
      <c r="U8" s="965"/>
    </row>
    <row r="9" spans="1:21">
      <c r="B9" s="630">
        <v>6223</v>
      </c>
      <c r="C9" s="623" t="s">
        <v>81</v>
      </c>
      <c r="D9" s="71">
        <v>2</v>
      </c>
      <c r="E9" s="71">
        <v>3</v>
      </c>
      <c r="F9" s="71">
        <v>0.1</v>
      </c>
      <c r="G9" s="71">
        <v>0</v>
      </c>
      <c r="H9" s="71">
        <v>0.5</v>
      </c>
      <c r="I9" s="71">
        <v>0</v>
      </c>
      <c r="J9" s="71">
        <v>0</v>
      </c>
      <c r="K9" s="71">
        <v>0</v>
      </c>
      <c r="L9" s="71">
        <v>0</v>
      </c>
      <c r="M9" s="71">
        <v>0</v>
      </c>
      <c r="N9" s="71">
        <v>0</v>
      </c>
      <c r="O9" s="71">
        <v>0.1</v>
      </c>
      <c r="P9" s="71">
        <v>0</v>
      </c>
      <c r="Q9" s="965"/>
      <c r="R9" s="965"/>
      <c r="S9" s="965"/>
      <c r="T9" s="965"/>
      <c r="U9" s="965"/>
    </row>
    <row r="10" spans="1:21">
      <c r="B10" s="630">
        <v>17055</v>
      </c>
      <c r="C10" s="623" t="s">
        <v>97</v>
      </c>
      <c r="D10" s="71">
        <v>0.02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965"/>
      <c r="R10" s="965"/>
      <c r="S10" s="965"/>
      <c r="T10" s="965"/>
      <c r="U10" s="965"/>
    </row>
    <row r="11" spans="1:21">
      <c r="B11" s="630"/>
      <c r="C11" s="623" t="s">
        <v>214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965"/>
      <c r="R11" s="965"/>
      <c r="S11" s="965"/>
      <c r="T11" s="965"/>
      <c r="U11" s="965"/>
    </row>
    <row r="12" spans="1:21">
      <c r="B12" s="630">
        <v>17072</v>
      </c>
      <c r="C12" s="623" t="s">
        <v>213</v>
      </c>
      <c r="D12" s="71">
        <v>0.1</v>
      </c>
      <c r="E12" s="71">
        <v>0</v>
      </c>
      <c r="F12" s="71">
        <v>0</v>
      </c>
      <c r="G12" s="71">
        <v>0</v>
      </c>
      <c r="H12" s="71">
        <v>0.1</v>
      </c>
      <c r="I12" s="71">
        <v>0</v>
      </c>
      <c r="J12" s="71">
        <v>0</v>
      </c>
      <c r="K12" s="71">
        <v>1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965"/>
      <c r="R12" s="965"/>
      <c r="S12" s="965"/>
      <c r="T12" s="965"/>
      <c r="U12" s="965"/>
    </row>
    <row r="13" spans="1:21">
      <c r="B13" s="555">
        <v>17012</v>
      </c>
      <c r="C13" s="82" t="s">
        <v>0</v>
      </c>
      <c r="D13" s="77">
        <v>1.5</v>
      </c>
      <c r="E13" s="77">
        <v>0</v>
      </c>
      <c r="F13" s="77">
        <v>0</v>
      </c>
      <c r="G13" s="77">
        <v>0</v>
      </c>
      <c r="H13" s="77">
        <v>0</v>
      </c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0</v>
      </c>
      <c r="O13" s="77">
        <v>0</v>
      </c>
      <c r="P13" s="77">
        <v>1.5</v>
      </c>
      <c r="Q13" s="965"/>
      <c r="R13" s="965"/>
      <c r="S13" s="965"/>
      <c r="T13" s="965"/>
      <c r="U13" s="965"/>
    </row>
    <row r="14" spans="1:21">
      <c r="B14" s="555">
        <v>17063</v>
      </c>
      <c r="C14" s="82" t="s">
        <v>2428</v>
      </c>
      <c r="D14" s="77">
        <v>0.01</v>
      </c>
      <c r="E14" s="77">
        <v>0</v>
      </c>
      <c r="F14" s="77">
        <v>0</v>
      </c>
      <c r="G14" s="77">
        <v>0</v>
      </c>
      <c r="H14" s="77">
        <v>0</v>
      </c>
      <c r="I14" s="77">
        <v>0</v>
      </c>
      <c r="J14" s="77">
        <v>0</v>
      </c>
      <c r="K14" s="77">
        <v>0</v>
      </c>
      <c r="L14" s="77">
        <v>0</v>
      </c>
      <c r="M14" s="77">
        <v>0</v>
      </c>
      <c r="N14" s="77">
        <v>0</v>
      </c>
      <c r="O14" s="77">
        <v>0</v>
      </c>
      <c r="P14" s="77">
        <v>0</v>
      </c>
      <c r="Q14" s="965"/>
      <c r="R14" s="965"/>
      <c r="S14" s="965"/>
      <c r="T14" s="965"/>
      <c r="U14" s="965"/>
    </row>
    <row r="15" spans="1:21">
      <c r="B15" s="556">
        <v>15094</v>
      </c>
      <c r="C15" s="81" t="s">
        <v>212</v>
      </c>
      <c r="D15" s="201">
        <v>6</v>
      </c>
      <c r="E15" s="201">
        <v>26</v>
      </c>
      <c r="F15" s="201">
        <v>0.6</v>
      </c>
      <c r="G15" s="201">
        <v>0.6</v>
      </c>
      <c r="H15" s="201">
        <v>4.5</v>
      </c>
      <c r="I15" s="201">
        <v>3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0.1</v>
      </c>
      <c r="P15" s="201">
        <v>0.1</v>
      </c>
      <c r="Q15" s="966"/>
      <c r="R15" s="966"/>
      <c r="S15" s="966"/>
      <c r="T15" s="966"/>
      <c r="U15" s="966"/>
    </row>
    <row r="16" spans="1:21">
      <c r="B16" s="71"/>
      <c r="C16" s="87" t="s">
        <v>1789</v>
      </c>
      <c r="D16" s="71">
        <v>264.63</v>
      </c>
      <c r="E16" s="71">
        <v>272</v>
      </c>
      <c r="F16" s="70">
        <v>18</v>
      </c>
      <c r="G16" s="71">
        <v>10.4</v>
      </c>
      <c r="H16" s="71">
        <v>26.1</v>
      </c>
      <c r="I16" s="71">
        <v>40</v>
      </c>
      <c r="J16" s="71">
        <v>2.7</v>
      </c>
      <c r="K16" s="71">
        <v>53</v>
      </c>
      <c r="L16" s="71">
        <v>0.42</v>
      </c>
      <c r="M16" s="559">
        <v>0.2</v>
      </c>
      <c r="N16" s="71">
        <v>25</v>
      </c>
      <c r="O16" s="71">
        <v>6.2</v>
      </c>
      <c r="P16" s="71">
        <v>2.2999999999999998</v>
      </c>
      <c r="Q16" s="42">
        <v>0</v>
      </c>
      <c r="R16" s="42">
        <v>1</v>
      </c>
      <c r="S16" s="42">
        <v>2</v>
      </c>
      <c r="T16" s="42">
        <v>0</v>
      </c>
      <c r="U16" s="42">
        <v>0</v>
      </c>
    </row>
  </sheetData>
  <mergeCells count="1">
    <mergeCell ref="Q3:U15"/>
  </mergeCells>
  <phoneticPr fontId="1"/>
  <pageMargins left="0.7" right="0.7" top="0.75" bottom="0.75" header="0.3" footer="0.3"/>
  <pageSetup paperSize="9" scale="63" orientation="landscape" r:id="rId1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0" style="42" customWidth="1"/>
    <col min="4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1837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630">
        <v>13025</v>
      </c>
      <c r="C3" s="623" t="s">
        <v>217</v>
      </c>
      <c r="D3" s="71">
        <v>60</v>
      </c>
      <c r="E3" s="71">
        <v>37</v>
      </c>
      <c r="F3" s="71">
        <v>2.2000000000000002</v>
      </c>
      <c r="G3" s="71">
        <v>1.8</v>
      </c>
      <c r="H3" s="71">
        <v>2.9</v>
      </c>
      <c r="I3" s="71">
        <v>72</v>
      </c>
      <c r="J3" s="70">
        <v>0</v>
      </c>
      <c r="K3" s="71">
        <v>20</v>
      </c>
      <c r="L3" s="71">
        <v>0.02</v>
      </c>
      <c r="M3" s="71">
        <v>0.08</v>
      </c>
      <c r="N3" s="71">
        <v>1</v>
      </c>
      <c r="O3" s="70">
        <v>0</v>
      </c>
      <c r="P3" s="71">
        <v>0.1</v>
      </c>
      <c r="Q3" s="1000"/>
      <c r="R3" s="1000"/>
      <c r="S3" s="1000"/>
      <c r="T3" s="1000"/>
      <c r="U3" s="1000"/>
    </row>
    <row r="4" spans="2:21">
      <c r="B4" s="630">
        <v>3003</v>
      </c>
      <c r="C4" s="623" t="s">
        <v>4</v>
      </c>
      <c r="D4" s="71">
        <v>10</v>
      </c>
      <c r="E4" s="71">
        <v>38</v>
      </c>
      <c r="F4" s="71">
        <v>0</v>
      </c>
      <c r="G4" s="71">
        <v>0</v>
      </c>
      <c r="H4" s="71">
        <v>9.9</v>
      </c>
      <c r="I4" s="71">
        <v>0</v>
      </c>
      <c r="J4" s="70">
        <v>0</v>
      </c>
      <c r="K4" s="71">
        <v>0</v>
      </c>
      <c r="L4" s="71">
        <v>0</v>
      </c>
      <c r="M4" s="71">
        <v>0</v>
      </c>
      <c r="N4" s="71">
        <v>0</v>
      </c>
      <c r="O4" s="70">
        <v>0</v>
      </c>
      <c r="P4" s="70">
        <v>0</v>
      </c>
      <c r="Q4" s="1001"/>
      <c r="R4" s="1001"/>
      <c r="S4" s="1001"/>
      <c r="T4" s="1001"/>
      <c r="U4" s="1001"/>
    </row>
    <row r="5" spans="2:21">
      <c r="B5" s="630">
        <v>17055</v>
      </c>
      <c r="C5" s="623" t="s">
        <v>97</v>
      </c>
      <c r="D5" s="71">
        <v>0.2</v>
      </c>
      <c r="E5" s="71">
        <v>1</v>
      </c>
      <c r="F5" s="71">
        <v>0</v>
      </c>
      <c r="G5" s="71">
        <v>0</v>
      </c>
      <c r="H5" s="71">
        <v>0.2</v>
      </c>
      <c r="I5" s="71">
        <v>1</v>
      </c>
      <c r="J5" s="70">
        <v>0</v>
      </c>
      <c r="K5" s="71">
        <v>0</v>
      </c>
      <c r="L5" s="71">
        <v>0</v>
      </c>
      <c r="M5" s="71">
        <v>0</v>
      </c>
      <c r="N5" s="71">
        <v>0</v>
      </c>
      <c r="O5" s="70">
        <v>0</v>
      </c>
      <c r="P5" s="70">
        <v>0</v>
      </c>
      <c r="Q5" s="1001"/>
      <c r="R5" s="1001"/>
      <c r="S5" s="1001"/>
      <c r="T5" s="1001"/>
      <c r="U5" s="1001"/>
    </row>
    <row r="6" spans="2:21">
      <c r="B6" s="556"/>
      <c r="C6" s="81" t="s">
        <v>216</v>
      </c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728"/>
      <c r="P6" s="201"/>
      <c r="Q6" s="1002"/>
      <c r="R6" s="1002"/>
      <c r="S6" s="1002"/>
      <c r="T6" s="1002"/>
      <c r="U6" s="1002"/>
    </row>
    <row r="7" spans="2:21">
      <c r="B7" s="71"/>
      <c r="C7" s="87" t="s">
        <v>1789</v>
      </c>
      <c r="D7" s="71">
        <v>70.2</v>
      </c>
      <c r="E7" s="71">
        <v>76</v>
      </c>
      <c r="F7" s="71">
        <v>2.2000000000000002</v>
      </c>
      <c r="G7" s="71">
        <v>1.8</v>
      </c>
      <c r="H7" s="70">
        <v>13</v>
      </c>
      <c r="I7" s="71">
        <v>74</v>
      </c>
      <c r="J7" s="70">
        <v>0</v>
      </c>
      <c r="K7" s="71">
        <v>20</v>
      </c>
      <c r="L7" s="71">
        <v>0.02</v>
      </c>
      <c r="M7" s="71">
        <v>0.08</v>
      </c>
      <c r="N7" s="71">
        <v>1</v>
      </c>
      <c r="O7" s="70">
        <v>0</v>
      </c>
      <c r="P7" s="71">
        <v>0.1</v>
      </c>
      <c r="Q7" s="24" t="s">
        <v>300</v>
      </c>
      <c r="R7" s="24" t="s">
        <v>300</v>
      </c>
      <c r="S7" s="24" t="s">
        <v>300</v>
      </c>
      <c r="T7" s="24" t="s">
        <v>300</v>
      </c>
      <c r="U7" s="24" t="s">
        <v>300</v>
      </c>
    </row>
  </sheetData>
  <mergeCells count="1">
    <mergeCell ref="Q3:U6"/>
  </mergeCells>
  <phoneticPr fontId="1"/>
  <pageMargins left="0.7" right="0.7" top="0.75" bottom="0.75" header="0.3" footer="0.3"/>
  <pageSetup paperSize="9" scale="65" orientation="landscape" r:id="rId1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23.75" style="42" customWidth="1"/>
    <col min="4" max="16" width="11.125" style="42" customWidth="1"/>
    <col min="17" max="21" width="9" style="42" customWidth="1"/>
    <col min="22" max="16384" width="8.875" style="42"/>
  </cols>
  <sheetData>
    <row r="1" spans="2:21" s="478" customFormat="1">
      <c r="B1" s="29" t="s">
        <v>1838</v>
      </c>
    </row>
    <row r="2" spans="2:21" s="478" customFormat="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1036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1035</v>
      </c>
      <c r="M2" s="20" t="s">
        <v>1034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630">
        <v>7091</v>
      </c>
      <c r="C3" s="623" t="s">
        <v>219</v>
      </c>
      <c r="D3" s="71">
        <v>25</v>
      </c>
      <c r="E3" s="71">
        <v>14</v>
      </c>
      <c r="F3" s="71">
        <v>0.1</v>
      </c>
      <c r="G3" s="71">
        <v>0</v>
      </c>
      <c r="H3" s="71">
        <v>3.6</v>
      </c>
      <c r="I3" s="71">
        <v>1</v>
      </c>
      <c r="J3" s="71">
        <v>0</v>
      </c>
      <c r="K3" s="71">
        <v>0</v>
      </c>
      <c r="L3" s="71">
        <v>0.01</v>
      </c>
      <c r="M3" s="71">
        <v>0</v>
      </c>
      <c r="N3" s="71">
        <v>1</v>
      </c>
      <c r="O3" s="71">
        <v>0.5</v>
      </c>
      <c r="P3" s="71">
        <v>0</v>
      </c>
      <c r="Q3" s="1000"/>
      <c r="R3" s="1000"/>
      <c r="S3" s="1000"/>
      <c r="T3" s="1000"/>
      <c r="U3" s="1000"/>
    </row>
    <row r="4" spans="2:21">
      <c r="B4" s="630">
        <v>6048</v>
      </c>
      <c r="C4" s="623" t="s">
        <v>218</v>
      </c>
      <c r="D4" s="71">
        <v>50</v>
      </c>
      <c r="E4" s="71">
        <v>46</v>
      </c>
      <c r="F4" s="71">
        <v>1</v>
      </c>
      <c r="G4" s="71">
        <v>0.2</v>
      </c>
      <c r="H4" s="71">
        <v>10.3</v>
      </c>
      <c r="I4" s="71">
        <v>8</v>
      </c>
      <c r="J4" s="71">
        <v>0.3</v>
      </c>
      <c r="K4" s="71">
        <v>165</v>
      </c>
      <c r="L4" s="71">
        <v>0.04</v>
      </c>
      <c r="M4" s="71">
        <v>0.05</v>
      </c>
      <c r="N4" s="71">
        <v>22</v>
      </c>
      <c r="O4" s="71">
        <v>1.8</v>
      </c>
      <c r="P4" s="71">
        <v>0</v>
      </c>
      <c r="Q4" s="1001"/>
      <c r="R4" s="1001"/>
      <c r="S4" s="1001"/>
      <c r="T4" s="1001"/>
      <c r="U4" s="1001"/>
    </row>
    <row r="5" spans="2:21">
      <c r="B5" s="630">
        <v>3004</v>
      </c>
      <c r="C5" s="623" t="s">
        <v>83</v>
      </c>
      <c r="D5" s="71">
        <v>12.5</v>
      </c>
      <c r="E5" s="71">
        <v>48</v>
      </c>
      <c r="F5" s="71">
        <v>0</v>
      </c>
      <c r="G5" s="71">
        <v>0</v>
      </c>
      <c r="H5" s="71">
        <v>12.3</v>
      </c>
      <c r="I5" s="71">
        <v>1</v>
      </c>
      <c r="J5" s="71">
        <v>0</v>
      </c>
      <c r="K5" s="71">
        <v>0</v>
      </c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1001"/>
      <c r="R5" s="1001"/>
      <c r="S5" s="1001"/>
      <c r="T5" s="1001"/>
      <c r="U5" s="1001"/>
    </row>
    <row r="6" spans="2:21">
      <c r="B6" s="630">
        <v>17012</v>
      </c>
      <c r="C6" s="623" t="s">
        <v>0</v>
      </c>
      <c r="D6" s="71">
        <v>0.25</v>
      </c>
      <c r="E6" s="71">
        <v>0</v>
      </c>
      <c r="F6" s="71">
        <v>0</v>
      </c>
      <c r="G6" s="71">
        <v>0</v>
      </c>
      <c r="H6" s="71">
        <v>0</v>
      </c>
      <c r="I6" s="71">
        <v>0</v>
      </c>
      <c r="J6" s="71">
        <v>0</v>
      </c>
      <c r="K6" s="71">
        <v>0</v>
      </c>
      <c r="L6" s="71">
        <v>0</v>
      </c>
      <c r="M6" s="71">
        <v>0</v>
      </c>
      <c r="N6" s="71">
        <v>0</v>
      </c>
      <c r="O6" s="71">
        <v>0</v>
      </c>
      <c r="P6" s="71">
        <v>0.2</v>
      </c>
      <c r="Q6" s="1001"/>
      <c r="R6" s="1001"/>
      <c r="S6" s="1001"/>
      <c r="T6" s="1001"/>
      <c r="U6" s="1001"/>
    </row>
    <row r="7" spans="2:21">
      <c r="B7" s="630">
        <v>7158</v>
      </c>
      <c r="C7" s="623" t="s">
        <v>123</v>
      </c>
      <c r="D7" s="71">
        <v>50</v>
      </c>
      <c r="E7" s="71">
        <v>75</v>
      </c>
      <c r="F7" s="71">
        <v>1</v>
      </c>
      <c r="G7" s="71">
        <v>8</v>
      </c>
      <c r="H7" s="71">
        <v>1.4</v>
      </c>
      <c r="I7" s="71">
        <v>3</v>
      </c>
      <c r="J7" s="71">
        <v>0.4</v>
      </c>
      <c r="K7" s="71">
        <v>0</v>
      </c>
      <c r="L7" s="71">
        <v>0.01</v>
      </c>
      <c r="M7" s="71">
        <v>0</v>
      </c>
      <c r="N7" s="71">
        <v>0</v>
      </c>
      <c r="O7" s="71">
        <v>0.1</v>
      </c>
      <c r="P7" s="71">
        <v>0</v>
      </c>
      <c r="Q7" s="1001"/>
      <c r="R7" s="1001"/>
      <c r="S7" s="1001"/>
      <c r="T7" s="1001"/>
      <c r="U7" s="1001"/>
    </row>
    <row r="8" spans="2:21">
      <c r="B8" s="630">
        <v>5018</v>
      </c>
      <c r="C8" s="623" t="s">
        <v>142</v>
      </c>
      <c r="D8" s="71">
        <v>2.5</v>
      </c>
      <c r="E8" s="71">
        <v>15</v>
      </c>
      <c r="F8" s="71">
        <v>0.5</v>
      </c>
      <c r="G8" s="71">
        <v>1.4</v>
      </c>
      <c r="H8" s="71">
        <v>0.5</v>
      </c>
      <c r="I8" s="71">
        <v>30</v>
      </c>
      <c r="J8" s="71">
        <v>0.2</v>
      </c>
      <c r="K8" s="71">
        <v>0</v>
      </c>
      <c r="L8" s="71">
        <v>0.01</v>
      </c>
      <c r="M8" s="71">
        <v>0.01</v>
      </c>
      <c r="N8" s="71">
        <v>0</v>
      </c>
      <c r="O8" s="71">
        <v>0.3</v>
      </c>
      <c r="P8" s="71">
        <v>0</v>
      </c>
      <c r="Q8" s="1001"/>
      <c r="R8" s="1001"/>
      <c r="S8" s="1001"/>
      <c r="T8" s="1001"/>
      <c r="U8" s="1001"/>
    </row>
    <row r="9" spans="2:21">
      <c r="B9" s="556">
        <v>5026</v>
      </c>
      <c r="C9" s="81" t="s">
        <v>2450</v>
      </c>
      <c r="D9" s="201">
        <v>0.8</v>
      </c>
      <c r="E9" s="201">
        <v>5</v>
      </c>
      <c r="F9" s="201">
        <v>0.1</v>
      </c>
      <c r="G9" s="201">
        <v>0.4</v>
      </c>
      <c r="H9" s="201">
        <v>0.2</v>
      </c>
      <c r="I9" s="201">
        <v>1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0.1</v>
      </c>
      <c r="P9" s="201">
        <v>0</v>
      </c>
      <c r="Q9" s="1002"/>
      <c r="R9" s="1002"/>
      <c r="S9" s="1002"/>
      <c r="T9" s="1002"/>
      <c r="U9" s="1002"/>
    </row>
    <row r="10" spans="2:21">
      <c r="B10" s="71"/>
      <c r="C10" s="87" t="s">
        <v>1789</v>
      </c>
      <c r="D10" s="71">
        <v>141.05000000000001</v>
      </c>
      <c r="E10" s="71">
        <v>202</v>
      </c>
      <c r="F10" s="71">
        <v>2.6</v>
      </c>
      <c r="G10" s="70">
        <v>10</v>
      </c>
      <c r="H10" s="71">
        <v>28.3</v>
      </c>
      <c r="I10" s="71">
        <v>43</v>
      </c>
      <c r="J10" s="70">
        <v>1</v>
      </c>
      <c r="K10" s="71">
        <v>165</v>
      </c>
      <c r="L10" s="71">
        <v>0.06</v>
      </c>
      <c r="M10" s="71">
        <v>0.06</v>
      </c>
      <c r="N10" s="71">
        <v>22</v>
      </c>
      <c r="O10" s="71">
        <v>2.7</v>
      </c>
      <c r="P10" s="71">
        <v>0.3</v>
      </c>
      <c r="Q10" s="24" t="s">
        <v>300</v>
      </c>
      <c r="R10" s="24" t="s">
        <v>300</v>
      </c>
      <c r="S10" s="24" t="s">
        <v>300</v>
      </c>
      <c r="T10" s="24" t="s">
        <v>300</v>
      </c>
      <c r="U10" s="24" t="s">
        <v>300</v>
      </c>
    </row>
  </sheetData>
  <mergeCells count="1">
    <mergeCell ref="Q3:U9"/>
  </mergeCells>
  <phoneticPr fontId="1"/>
  <pageMargins left="0.7" right="0.7" top="0.75" bottom="0.75" header="0.3" footer="0.3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2:21">
      <c r="B1" s="200" t="s">
        <v>860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1083</v>
      </c>
      <c r="C3" s="29" t="s">
        <v>39</v>
      </c>
      <c r="D3" s="10">
        <v>85</v>
      </c>
      <c r="E3" s="248">
        <v>302.60000000000002</v>
      </c>
      <c r="F3" s="249">
        <v>5.1849999999999996</v>
      </c>
      <c r="G3" s="249">
        <v>0.76500000000000001</v>
      </c>
      <c r="H3" s="249">
        <v>65.534999999999997</v>
      </c>
      <c r="I3" s="250">
        <v>4.25</v>
      </c>
      <c r="J3" s="251">
        <v>0.68</v>
      </c>
      <c r="K3" s="252">
        <v>0</v>
      </c>
      <c r="L3" s="253">
        <v>6.8000000000000005E-2</v>
      </c>
      <c r="M3" s="254">
        <v>1.7000000000000001E-2</v>
      </c>
      <c r="N3" s="252">
        <v>0</v>
      </c>
      <c r="O3" s="255">
        <v>0.42499999999999999</v>
      </c>
      <c r="P3" s="255">
        <v>0</v>
      </c>
      <c r="Q3" s="935"/>
      <c r="R3" s="935"/>
      <c r="S3" s="935"/>
      <c r="T3" s="935"/>
      <c r="U3" s="935"/>
    </row>
    <row r="4" spans="2:21">
      <c r="B4" s="10">
        <v>16001</v>
      </c>
      <c r="C4" s="29" t="s">
        <v>78</v>
      </c>
      <c r="D4" s="10">
        <v>7.5</v>
      </c>
      <c r="E4" s="248">
        <v>8.1750000000000007</v>
      </c>
      <c r="F4" s="249">
        <v>0.03</v>
      </c>
      <c r="G4" s="249">
        <v>0</v>
      </c>
      <c r="H4" s="249">
        <v>0.36749999999999999</v>
      </c>
      <c r="I4" s="250">
        <v>0.22500000000000001</v>
      </c>
      <c r="J4" s="251">
        <v>0</v>
      </c>
      <c r="K4" s="252">
        <v>0</v>
      </c>
      <c r="L4" s="253">
        <v>0</v>
      </c>
      <c r="M4" s="254">
        <v>0</v>
      </c>
      <c r="N4" s="252">
        <v>0</v>
      </c>
      <c r="O4" s="255">
        <v>0</v>
      </c>
      <c r="P4" s="255">
        <v>0</v>
      </c>
      <c r="Q4" s="936"/>
      <c r="R4" s="936"/>
      <c r="S4" s="936"/>
      <c r="T4" s="936"/>
      <c r="U4" s="936"/>
    </row>
    <row r="5" spans="2:21">
      <c r="B5" s="10">
        <v>17012</v>
      </c>
      <c r="C5" s="29" t="s">
        <v>0</v>
      </c>
      <c r="D5" s="10">
        <v>0.75</v>
      </c>
      <c r="E5" s="248">
        <v>0</v>
      </c>
      <c r="F5" s="249">
        <v>0</v>
      </c>
      <c r="G5" s="249">
        <v>0</v>
      </c>
      <c r="H5" s="249">
        <v>0</v>
      </c>
      <c r="I5" s="250">
        <v>0.16500000000000001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0.74324999999999986</v>
      </c>
      <c r="Q5" s="936"/>
      <c r="R5" s="936"/>
      <c r="S5" s="936"/>
      <c r="T5" s="936"/>
      <c r="U5" s="936"/>
    </row>
    <row r="6" spans="2:21">
      <c r="B6" s="10">
        <v>6095</v>
      </c>
      <c r="C6" s="29" t="s">
        <v>230</v>
      </c>
      <c r="D6" s="10">
        <v>2</v>
      </c>
      <c r="E6" s="248">
        <v>0.74</v>
      </c>
      <c r="F6" s="249">
        <v>7.8E-2</v>
      </c>
      <c r="G6" s="249">
        <v>2E-3</v>
      </c>
      <c r="H6" s="249">
        <v>0.15</v>
      </c>
      <c r="I6" s="250">
        <v>4.5999999999999996</v>
      </c>
      <c r="J6" s="251">
        <v>3.4000000000000002E-2</v>
      </c>
      <c r="K6" s="252">
        <v>17.600000000000001</v>
      </c>
      <c r="L6" s="253">
        <v>2.5999999999999999E-3</v>
      </c>
      <c r="M6" s="254">
        <v>6.8000000000000005E-3</v>
      </c>
      <c r="N6" s="252">
        <v>0.52</v>
      </c>
      <c r="O6" s="255">
        <v>0.14599999999999999</v>
      </c>
      <c r="P6" s="255">
        <v>0</v>
      </c>
      <c r="Q6" s="936"/>
      <c r="R6" s="936"/>
      <c r="S6" s="936"/>
      <c r="T6" s="936"/>
      <c r="U6" s="936"/>
    </row>
    <row r="7" spans="2:21">
      <c r="B7" s="10">
        <v>5018</v>
      </c>
      <c r="C7" s="29" t="s">
        <v>142</v>
      </c>
      <c r="D7" s="10">
        <v>0.5</v>
      </c>
      <c r="E7" s="248">
        <v>2.9950000000000001</v>
      </c>
      <c r="F7" s="249">
        <v>0.10150000000000001</v>
      </c>
      <c r="G7" s="249">
        <v>0.27100000000000002</v>
      </c>
      <c r="H7" s="249">
        <v>9.2499999999999999E-2</v>
      </c>
      <c r="I7" s="250">
        <v>6</v>
      </c>
      <c r="J7" s="251">
        <v>4.9500000000000002E-2</v>
      </c>
      <c r="K7" s="252">
        <v>5.0000000000000001E-3</v>
      </c>
      <c r="L7" s="253">
        <v>2.4499999999999999E-3</v>
      </c>
      <c r="M7" s="254">
        <v>1.15E-3</v>
      </c>
      <c r="N7" s="252">
        <v>0</v>
      </c>
      <c r="O7" s="255">
        <v>6.3E-2</v>
      </c>
      <c r="P7" s="255">
        <v>0</v>
      </c>
      <c r="Q7" s="936"/>
      <c r="R7" s="936"/>
      <c r="S7" s="936"/>
      <c r="T7" s="936"/>
      <c r="U7" s="936"/>
    </row>
    <row r="8" spans="2:21">
      <c r="B8" s="28"/>
      <c r="C8" s="28" t="s">
        <v>227</v>
      </c>
      <c r="D8" s="256">
        <v>95.75</v>
      </c>
      <c r="E8" s="257">
        <v>314.51000000000005</v>
      </c>
      <c r="F8" s="258">
        <v>5.3944999999999999</v>
      </c>
      <c r="G8" s="258">
        <v>1.038</v>
      </c>
      <c r="H8" s="258">
        <v>66.14500000000001</v>
      </c>
      <c r="I8" s="259">
        <v>15.239999999999998</v>
      </c>
      <c r="J8" s="258">
        <v>0.76350000000000007</v>
      </c>
      <c r="K8" s="260">
        <v>17.605</v>
      </c>
      <c r="L8" s="261">
        <v>7.3050000000000004E-2</v>
      </c>
      <c r="M8" s="262">
        <v>2.495E-2</v>
      </c>
      <c r="N8" s="260">
        <v>0.52</v>
      </c>
      <c r="O8" s="263">
        <v>0.6339999999999999</v>
      </c>
      <c r="P8" s="263">
        <v>0.74324999999999986</v>
      </c>
      <c r="Q8" s="28">
        <v>1.5</v>
      </c>
      <c r="R8" s="28">
        <v>0</v>
      </c>
      <c r="S8" s="28">
        <v>0</v>
      </c>
      <c r="T8" s="28">
        <v>0</v>
      </c>
      <c r="U8" s="28">
        <v>0</v>
      </c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42" customWidth="1"/>
    <col min="3" max="3" width="17" style="59" customWidth="1"/>
    <col min="4" max="4" width="11.125" style="59" customWidth="1"/>
    <col min="5" max="16" width="11.125" style="42" customWidth="1"/>
    <col min="17" max="21" width="9" style="42" customWidth="1"/>
    <col min="22" max="16384" width="8.875" style="42"/>
  </cols>
  <sheetData>
    <row r="1" spans="1:21" customFormat="1">
      <c r="A1" s="478"/>
      <c r="B1" t="s">
        <v>2074</v>
      </c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337">
        <v>4024</v>
      </c>
      <c r="C3" s="344" t="s">
        <v>69</v>
      </c>
      <c r="D3" s="66">
        <v>20</v>
      </c>
      <c r="E3" s="63">
        <v>36</v>
      </c>
      <c r="F3" s="62">
        <v>3.2</v>
      </c>
      <c r="G3" s="62">
        <v>1.8</v>
      </c>
      <c r="H3" s="62">
        <v>1.94</v>
      </c>
      <c r="I3" s="63">
        <v>14</v>
      </c>
      <c r="J3" s="62">
        <v>0.4</v>
      </c>
      <c r="K3" s="65">
        <v>0</v>
      </c>
      <c r="L3" s="64">
        <v>4.4000000000000004E-2</v>
      </c>
      <c r="M3" s="64">
        <v>1.7999999999999999E-2</v>
      </c>
      <c r="N3" s="63">
        <v>0</v>
      </c>
      <c r="O3" s="62">
        <v>1.4</v>
      </c>
      <c r="P3" s="62">
        <v>0</v>
      </c>
      <c r="Q3" s="964"/>
      <c r="R3" s="964"/>
      <c r="S3" s="964"/>
      <c r="T3" s="964"/>
      <c r="U3" s="964"/>
    </row>
    <row r="4" spans="1:21">
      <c r="B4" s="338">
        <v>17045</v>
      </c>
      <c r="C4" s="345" t="s">
        <v>68</v>
      </c>
      <c r="D4" s="48">
        <v>7</v>
      </c>
      <c r="E4" s="45">
        <v>13.44</v>
      </c>
      <c r="F4" s="44">
        <v>0.875</v>
      </c>
      <c r="G4" s="44">
        <v>0.42</v>
      </c>
      <c r="H4" s="44">
        <v>1.5329999999999999</v>
      </c>
      <c r="I4" s="45">
        <v>7</v>
      </c>
      <c r="J4" s="44">
        <v>0.28000000000000003</v>
      </c>
      <c r="K4" s="47">
        <v>0</v>
      </c>
      <c r="L4" s="46">
        <v>2.0999999999999999E-3</v>
      </c>
      <c r="M4" s="46">
        <v>7.000000000000001E-3</v>
      </c>
      <c r="N4" s="45">
        <v>0</v>
      </c>
      <c r="O4" s="44">
        <v>0.34300000000000003</v>
      </c>
      <c r="P4" s="44">
        <v>0.86799999999999999</v>
      </c>
      <c r="Q4" s="965"/>
      <c r="R4" s="965"/>
      <c r="S4" s="965"/>
      <c r="T4" s="965"/>
      <c r="U4" s="965"/>
    </row>
    <row r="5" spans="1:21">
      <c r="B5" s="338">
        <v>4040</v>
      </c>
      <c r="C5" s="345" t="s">
        <v>67</v>
      </c>
      <c r="D5" s="48">
        <v>5</v>
      </c>
      <c r="E5" s="45">
        <v>19.3</v>
      </c>
      <c r="F5" s="44">
        <v>0.93</v>
      </c>
      <c r="G5" s="44">
        <v>1.655</v>
      </c>
      <c r="H5" s="44">
        <v>0.125</v>
      </c>
      <c r="I5" s="45">
        <v>15</v>
      </c>
      <c r="J5" s="44">
        <v>0.21</v>
      </c>
      <c r="K5" s="47">
        <v>0</v>
      </c>
      <c r="L5" s="46">
        <v>3.0000000000000001E-3</v>
      </c>
      <c r="M5" s="46">
        <v>1.5E-3</v>
      </c>
      <c r="N5" s="45">
        <v>0</v>
      </c>
      <c r="O5" s="44">
        <v>5.5E-2</v>
      </c>
      <c r="P5" s="44">
        <v>0</v>
      </c>
      <c r="Q5" s="965"/>
      <c r="R5" s="965"/>
      <c r="S5" s="965"/>
      <c r="T5" s="965"/>
      <c r="U5" s="965"/>
    </row>
    <row r="6" spans="1:21">
      <c r="B6" s="339">
        <v>6227</v>
      </c>
      <c r="C6" s="346" t="s">
        <v>27</v>
      </c>
      <c r="D6" s="53">
        <v>2</v>
      </c>
      <c r="E6" s="50">
        <v>0.62</v>
      </c>
      <c r="F6" s="49">
        <v>0.03</v>
      </c>
      <c r="G6" s="49">
        <v>6.0000000000000001E-3</v>
      </c>
      <c r="H6" s="49">
        <v>0.14000000000000001</v>
      </c>
      <c r="I6" s="50">
        <v>1.08</v>
      </c>
      <c r="J6" s="49">
        <v>1.3999999999999999E-2</v>
      </c>
      <c r="K6" s="52">
        <v>3</v>
      </c>
      <c r="L6" s="51">
        <v>1E-3</v>
      </c>
      <c r="M6" s="51">
        <v>1.8E-3</v>
      </c>
      <c r="N6" s="50">
        <v>0.62</v>
      </c>
      <c r="O6" s="49">
        <v>5.7999999999999996E-2</v>
      </c>
      <c r="P6" s="49">
        <v>0</v>
      </c>
      <c r="Q6" s="966"/>
      <c r="R6" s="966"/>
      <c r="S6" s="966"/>
      <c r="T6" s="966"/>
      <c r="U6" s="966"/>
    </row>
    <row r="7" spans="1:21">
      <c r="C7" s="347" t="s">
        <v>220</v>
      </c>
      <c r="D7" s="58">
        <v>34</v>
      </c>
      <c r="E7" s="55">
        <v>69.36</v>
      </c>
      <c r="F7" s="54">
        <v>5.0350000000000001</v>
      </c>
      <c r="G7" s="54">
        <v>3.8809999999999998</v>
      </c>
      <c r="H7" s="54">
        <v>3.738</v>
      </c>
      <c r="I7" s="55">
        <v>37.08</v>
      </c>
      <c r="J7" s="54">
        <v>0.90400000000000003</v>
      </c>
      <c r="K7" s="57">
        <v>3</v>
      </c>
      <c r="L7" s="56">
        <v>5.0100000000000006E-2</v>
      </c>
      <c r="M7" s="56">
        <v>2.8300000000000002E-2</v>
      </c>
      <c r="N7" s="55">
        <v>0.62</v>
      </c>
      <c r="O7" s="54">
        <v>1.8559999999999999</v>
      </c>
      <c r="P7" s="54">
        <v>0.86799999999999999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</row>
    <row r="14" spans="1:21">
      <c r="D14" s="61"/>
      <c r="E14" s="43"/>
      <c r="F14" s="43"/>
      <c r="G14" s="43"/>
      <c r="H14" s="43"/>
    </row>
    <row r="15" spans="1:21">
      <c r="D15" s="61"/>
      <c r="E15" s="813"/>
      <c r="F15" s="813"/>
      <c r="G15" s="813"/>
      <c r="H15" s="813"/>
    </row>
    <row r="16" spans="1:21">
      <c r="D16" s="61"/>
      <c r="E16" s="813"/>
      <c r="F16" s="813"/>
      <c r="G16" s="813"/>
      <c r="H16" s="813"/>
    </row>
    <row r="17" spans="4:8">
      <c r="D17" s="61"/>
      <c r="E17" s="813"/>
      <c r="F17" s="813"/>
      <c r="G17" s="813"/>
      <c r="H17" s="813"/>
    </row>
    <row r="18" spans="4:8">
      <c r="D18" s="61"/>
      <c r="E18" s="813"/>
      <c r="F18" s="813"/>
      <c r="G18" s="813"/>
      <c r="H18" s="813"/>
    </row>
    <row r="19" spans="4:8">
      <c r="D19" s="61"/>
      <c r="E19" s="813"/>
      <c r="F19" s="813"/>
      <c r="G19" s="813"/>
      <c r="H19" s="813"/>
    </row>
    <row r="20" spans="4:8">
      <c r="D20" s="61"/>
      <c r="E20" s="813"/>
      <c r="F20" s="813"/>
      <c r="G20" s="813"/>
      <c r="H20" s="813"/>
    </row>
    <row r="21" spans="4:8">
      <c r="D21" s="61"/>
      <c r="E21" s="813"/>
      <c r="F21" s="813"/>
      <c r="G21" s="813"/>
      <c r="H21" s="813"/>
    </row>
    <row r="22" spans="4:8">
      <c r="D22" s="61"/>
      <c r="E22" s="813"/>
      <c r="F22" s="813"/>
      <c r="G22" s="813"/>
      <c r="H22" s="813"/>
    </row>
    <row r="23" spans="4:8">
      <c r="D23" s="61"/>
      <c r="E23" s="813"/>
      <c r="F23" s="813"/>
      <c r="G23" s="813"/>
      <c r="H23" s="813"/>
    </row>
  </sheetData>
  <mergeCells count="1">
    <mergeCell ref="Q3:U6"/>
  </mergeCells>
  <phoneticPr fontId="1"/>
  <pageMargins left="0.7" right="0.7" top="0.75" bottom="0.75" header="0.3" footer="0.3"/>
  <pageSetup paperSize="9" scale="65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5.5" style="89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857</v>
      </c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89">
        <v>17053</v>
      </c>
      <c r="C3" s="89" t="s">
        <v>178</v>
      </c>
      <c r="D3" s="354">
        <v>20</v>
      </c>
      <c r="E3" s="355">
        <v>45.4</v>
      </c>
      <c r="F3" s="356">
        <v>2.98</v>
      </c>
      <c r="G3" s="356">
        <v>0.3</v>
      </c>
      <c r="H3" s="356">
        <v>4.76</v>
      </c>
      <c r="I3" s="355">
        <v>1.6</v>
      </c>
      <c r="J3" s="356">
        <v>0.16</v>
      </c>
      <c r="K3" s="354">
        <v>0</v>
      </c>
      <c r="L3" s="357">
        <v>6.0000000000000001E-3</v>
      </c>
      <c r="M3" s="357">
        <v>5.2000000000000005E-2</v>
      </c>
      <c r="N3" s="354">
        <v>0</v>
      </c>
      <c r="O3" s="356">
        <v>1.04</v>
      </c>
      <c r="P3" s="356">
        <v>0</v>
      </c>
      <c r="Q3" s="967"/>
      <c r="R3" s="967"/>
      <c r="S3" s="967"/>
      <c r="T3" s="967"/>
      <c r="U3" s="967"/>
    </row>
    <row r="4" spans="1:21">
      <c r="B4" s="89">
        <v>17044</v>
      </c>
      <c r="C4" s="89" t="s">
        <v>159</v>
      </c>
      <c r="D4" s="354">
        <v>5</v>
      </c>
      <c r="E4" s="355">
        <v>10.85</v>
      </c>
      <c r="F4" s="356">
        <v>0.48499999999999999</v>
      </c>
      <c r="G4" s="356">
        <v>0.15</v>
      </c>
      <c r="H4" s="356">
        <v>1.895</v>
      </c>
      <c r="I4" s="355">
        <v>4</v>
      </c>
      <c r="J4" s="356">
        <v>0.17</v>
      </c>
      <c r="K4" s="354">
        <v>0</v>
      </c>
      <c r="L4" s="357">
        <v>2.5000000000000001E-3</v>
      </c>
      <c r="M4" s="357">
        <v>5.0000000000000001E-3</v>
      </c>
      <c r="N4" s="354">
        <v>0</v>
      </c>
      <c r="O4" s="356">
        <v>0.28000000000000003</v>
      </c>
      <c r="P4" s="356">
        <v>0.30499999999999999</v>
      </c>
      <c r="Q4" s="968"/>
      <c r="R4" s="968"/>
      <c r="S4" s="968"/>
      <c r="T4" s="968"/>
      <c r="U4" s="968"/>
    </row>
    <row r="5" spans="1:21">
      <c r="B5" s="89">
        <v>6134</v>
      </c>
      <c r="C5" s="89" t="s">
        <v>2223</v>
      </c>
      <c r="D5" s="354">
        <v>10</v>
      </c>
      <c r="E5" s="355">
        <v>1.8</v>
      </c>
      <c r="F5" s="356">
        <v>0.04</v>
      </c>
      <c r="G5" s="356">
        <v>0.01</v>
      </c>
      <c r="H5" s="356">
        <v>0.41</v>
      </c>
      <c r="I5" s="355">
        <v>2.2999999999999998</v>
      </c>
      <c r="J5" s="356">
        <v>0.02</v>
      </c>
      <c r="K5" s="354">
        <v>0</v>
      </c>
      <c r="L5" s="357">
        <v>2E-3</v>
      </c>
      <c r="M5" s="357">
        <v>1E-3</v>
      </c>
      <c r="N5" s="354">
        <v>1.1000000000000001</v>
      </c>
      <c r="O5" s="356">
        <v>0.13</v>
      </c>
      <c r="P5" s="356">
        <v>0</v>
      </c>
      <c r="Q5" s="968"/>
      <c r="R5" s="968"/>
      <c r="S5" s="968"/>
      <c r="T5" s="968"/>
      <c r="U5" s="968"/>
    </row>
    <row r="6" spans="1:21">
      <c r="B6" s="89">
        <v>6214</v>
      </c>
      <c r="C6" s="89" t="s">
        <v>2222</v>
      </c>
      <c r="D6" s="354">
        <v>5</v>
      </c>
      <c r="E6" s="355">
        <v>1.85</v>
      </c>
      <c r="F6" s="356">
        <v>0.03</v>
      </c>
      <c r="G6" s="356">
        <v>5.0000000000000001E-3</v>
      </c>
      <c r="H6" s="356">
        <v>0.45</v>
      </c>
      <c r="I6" s="355">
        <v>1.35</v>
      </c>
      <c r="J6" s="356">
        <v>0.01</v>
      </c>
      <c r="K6" s="354">
        <v>34</v>
      </c>
      <c r="L6" s="357">
        <v>2E-3</v>
      </c>
      <c r="M6" s="357">
        <v>2E-3</v>
      </c>
      <c r="N6" s="354">
        <v>0.2</v>
      </c>
      <c r="O6" s="356">
        <v>0.125</v>
      </c>
      <c r="P6" s="356">
        <v>5.0000000000000001E-3</v>
      </c>
      <c r="Q6" s="968"/>
      <c r="R6" s="968"/>
      <c r="S6" s="968"/>
      <c r="T6" s="968"/>
      <c r="U6" s="968"/>
    </row>
    <row r="7" spans="1:21">
      <c r="B7" s="89">
        <v>2003</v>
      </c>
      <c r="C7" s="89" t="s">
        <v>162</v>
      </c>
      <c r="D7" s="354">
        <v>20</v>
      </c>
      <c r="E7" s="355">
        <v>1</v>
      </c>
      <c r="F7" s="356">
        <v>0.02</v>
      </c>
      <c r="G7" s="356">
        <v>0</v>
      </c>
      <c r="H7" s="356">
        <v>0.46</v>
      </c>
      <c r="I7" s="355">
        <v>8.6</v>
      </c>
      <c r="J7" s="356">
        <v>0.08</v>
      </c>
      <c r="K7" s="354">
        <v>0</v>
      </c>
      <c r="L7" s="357">
        <v>0</v>
      </c>
      <c r="M7" s="357">
        <v>0</v>
      </c>
      <c r="N7" s="354">
        <v>0</v>
      </c>
      <c r="O7" s="356">
        <v>0.44</v>
      </c>
      <c r="P7" s="356">
        <v>0</v>
      </c>
      <c r="Q7" s="968"/>
      <c r="R7" s="968"/>
      <c r="S7" s="968"/>
      <c r="T7" s="968"/>
      <c r="U7" s="968"/>
    </row>
    <row r="8" spans="1:21">
      <c r="B8" s="89">
        <v>4040</v>
      </c>
      <c r="C8" s="89" t="s">
        <v>67</v>
      </c>
      <c r="D8" s="354">
        <v>5</v>
      </c>
      <c r="E8" s="355">
        <v>19.3</v>
      </c>
      <c r="F8" s="356">
        <v>0.93</v>
      </c>
      <c r="G8" s="356">
        <v>1.655</v>
      </c>
      <c r="H8" s="356">
        <v>0.125</v>
      </c>
      <c r="I8" s="355">
        <v>15</v>
      </c>
      <c r="J8" s="356">
        <v>0.21</v>
      </c>
      <c r="K8" s="354">
        <v>0</v>
      </c>
      <c r="L8" s="357">
        <v>3.0000000000000001E-3</v>
      </c>
      <c r="M8" s="357">
        <v>1.5E-3</v>
      </c>
      <c r="N8" s="354">
        <v>0</v>
      </c>
      <c r="O8" s="356">
        <v>5.5E-2</v>
      </c>
      <c r="P8" s="356">
        <v>0</v>
      </c>
      <c r="Q8" s="968"/>
      <c r="R8" s="968"/>
      <c r="S8" s="968"/>
      <c r="T8" s="968"/>
      <c r="U8" s="968"/>
    </row>
    <row r="9" spans="1:21">
      <c r="B9" s="89">
        <v>10139</v>
      </c>
      <c r="C9" s="89" t="s">
        <v>177</v>
      </c>
      <c r="D9" s="354">
        <v>25</v>
      </c>
      <c r="E9" s="355">
        <v>49.75</v>
      </c>
      <c r="F9" s="356">
        <v>5.6</v>
      </c>
      <c r="G9" s="356">
        <v>2.7749999999999999</v>
      </c>
      <c r="H9" s="356">
        <v>2.5000000000000001E-2</v>
      </c>
      <c r="I9" s="355">
        <v>4</v>
      </c>
      <c r="J9" s="356">
        <v>7.4999999999999997E-2</v>
      </c>
      <c r="K9" s="354">
        <v>6</v>
      </c>
      <c r="L9" s="357">
        <v>3.5000000000000003E-2</v>
      </c>
      <c r="M9" s="357">
        <v>3.7499999999999999E-2</v>
      </c>
      <c r="N9" s="354">
        <v>0.25</v>
      </c>
      <c r="O9" s="356">
        <v>0</v>
      </c>
      <c r="P9" s="356">
        <v>0.45</v>
      </c>
      <c r="Q9" s="968"/>
      <c r="R9" s="968"/>
      <c r="S9" s="968"/>
      <c r="T9" s="968"/>
      <c r="U9" s="968"/>
    </row>
    <row r="10" spans="1:21">
      <c r="B10" s="89">
        <v>17021</v>
      </c>
      <c r="C10" s="89" t="s">
        <v>174</v>
      </c>
      <c r="D10" s="354">
        <v>130</v>
      </c>
      <c r="E10" s="355">
        <v>2.6</v>
      </c>
      <c r="F10" s="356">
        <v>0.39</v>
      </c>
      <c r="G10" s="356">
        <v>0</v>
      </c>
      <c r="H10" s="356">
        <v>0.39</v>
      </c>
      <c r="I10" s="355">
        <v>3.9</v>
      </c>
      <c r="J10" s="356">
        <v>0</v>
      </c>
      <c r="K10" s="354">
        <v>0</v>
      </c>
      <c r="L10" s="357">
        <v>1.3000000000000001E-2</v>
      </c>
      <c r="M10" s="357">
        <v>1.3000000000000001E-2</v>
      </c>
      <c r="N10" s="354">
        <v>0</v>
      </c>
      <c r="O10" s="356">
        <v>0</v>
      </c>
      <c r="P10" s="356">
        <v>0.13</v>
      </c>
      <c r="Q10" s="968"/>
      <c r="R10" s="968"/>
      <c r="S10" s="968"/>
      <c r="T10" s="968"/>
      <c r="U10" s="968"/>
    </row>
    <row r="11" spans="1:21">
      <c r="B11" s="89">
        <v>16001</v>
      </c>
      <c r="C11" s="89" t="s">
        <v>78</v>
      </c>
      <c r="D11" s="356">
        <v>1.3</v>
      </c>
      <c r="E11" s="355">
        <v>1.4170000000000003</v>
      </c>
      <c r="F11" s="356">
        <v>5.1999999999999998E-3</v>
      </c>
      <c r="G11" s="356">
        <v>0</v>
      </c>
      <c r="H11" s="356">
        <v>6.3700000000000007E-2</v>
      </c>
      <c r="I11" s="355">
        <v>3.9000000000000007E-2</v>
      </c>
      <c r="J11" s="356">
        <v>0</v>
      </c>
      <c r="K11" s="354">
        <v>0</v>
      </c>
      <c r="L11" s="357">
        <v>0</v>
      </c>
      <c r="M11" s="357">
        <v>0</v>
      </c>
      <c r="N11" s="354">
        <v>0</v>
      </c>
      <c r="O11" s="356">
        <v>0</v>
      </c>
      <c r="P11" s="356">
        <v>0</v>
      </c>
      <c r="Q11" s="968"/>
      <c r="R11" s="968"/>
      <c r="S11" s="968"/>
      <c r="T11" s="968"/>
      <c r="U11" s="968"/>
    </row>
    <row r="12" spans="1:21">
      <c r="B12" s="97">
        <v>6227</v>
      </c>
      <c r="C12" s="97" t="s">
        <v>27</v>
      </c>
      <c r="D12" s="358">
        <v>5</v>
      </c>
      <c r="E12" s="359">
        <v>1.55</v>
      </c>
      <c r="F12" s="360">
        <v>7.4999999999999997E-2</v>
      </c>
      <c r="G12" s="360">
        <v>1.4999999999999999E-2</v>
      </c>
      <c r="H12" s="360">
        <v>0.35</v>
      </c>
      <c r="I12" s="359">
        <v>2.7</v>
      </c>
      <c r="J12" s="360">
        <v>3.5000000000000003E-2</v>
      </c>
      <c r="K12" s="358">
        <v>7.5</v>
      </c>
      <c r="L12" s="361">
        <v>2.5000000000000001E-3</v>
      </c>
      <c r="M12" s="361">
        <v>4.4999999999999997E-3</v>
      </c>
      <c r="N12" s="358">
        <v>1.55</v>
      </c>
      <c r="O12" s="360">
        <v>0.14499999999999999</v>
      </c>
      <c r="P12" s="360">
        <v>0</v>
      </c>
      <c r="Q12" s="969"/>
      <c r="R12" s="969"/>
      <c r="S12" s="969"/>
      <c r="T12" s="969"/>
      <c r="U12" s="969"/>
    </row>
    <row r="13" spans="1:21">
      <c r="B13" s="191"/>
      <c r="C13" s="28" t="s">
        <v>220</v>
      </c>
      <c r="D13" s="326">
        <v>226.3</v>
      </c>
      <c r="E13" s="355">
        <v>135.517</v>
      </c>
      <c r="F13" s="356">
        <v>10.555199999999999</v>
      </c>
      <c r="G13" s="356">
        <v>4.9099999999999993</v>
      </c>
      <c r="H13" s="356">
        <v>8.928700000000001</v>
      </c>
      <c r="I13" s="355">
        <v>43.489000000000004</v>
      </c>
      <c r="J13" s="356">
        <v>0.76</v>
      </c>
      <c r="K13" s="354">
        <v>47.5</v>
      </c>
      <c r="L13" s="357">
        <v>6.6000000000000003E-2</v>
      </c>
      <c r="M13" s="357">
        <v>0.11650000000000001</v>
      </c>
      <c r="N13" s="354">
        <v>3.1</v>
      </c>
      <c r="O13" s="356">
        <v>2.2150000000000003</v>
      </c>
      <c r="P13" s="356">
        <v>0.89</v>
      </c>
      <c r="Q13" s="326">
        <v>0</v>
      </c>
      <c r="R13" s="326">
        <v>1</v>
      </c>
      <c r="S13" s="326">
        <v>0</v>
      </c>
      <c r="T13" s="326">
        <v>0</v>
      </c>
      <c r="U13" s="326">
        <v>0</v>
      </c>
    </row>
  </sheetData>
  <mergeCells count="1">
    <mergeCell ref="Q3:U12"/>
  </mergeCells>
  <phoneticPr fontId="1"/>
  <pageMargins left="0.7" right="0.7" top="0.75" bottom="0.75" header="0.3" footer="0.3"/>
  <pageSetup paperSize="9" scale="83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0.875" style="89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858</v>
      </c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89">
        <v>4032</v>
      </c>
      <c r="C3" s="89" t="s">
        <v>172</v>
      </c>
      <c r="D3" s="204">
        <v>40</v>
      </c>
      <c r="E3" s="362">
        <v>28.8</v>
      </c>
      <c r="F3" s="349">
        <v>2.64</v>
      </c>
      <c r="G3" s="349">
        <v>1.68</v>
      </c>
      <c r="H3" s="349">
        <v>0.64</v>
      </c>
      <c r="I3" s="348">
        <v>48</v>
      </c>
      <c r="J3" s="349">
        <v>0.36</v>
      </c>
      <c r="K3" s="204">
        <v>0</v>
      </c>
      <c r="L3" s="350">
        <v>2.8000000000000004E-2</v>
      </c>
      <c r="M3" s="350">
        <v>1.2E-2</v>
      </c>
      <c r="N3" s="348">
        <v>0</v>
      </c>
      <c r="O3" s="349">
        <v>0.15</v>
      </c>
      <c r="P3" s="349">
        <v>0</v>
      </c>
      <c r="Q3" s="970"/>
      <c r="R3" s="970"/>
      <c r="S3" s="970"/>
      <c r="T3" s="970"/>
      <c r="U3" s="970"/>
    </row>
    <row r="4" spans="1:21">
      <c r="B4" s="89">
        <v>6134</v>
      </c>
      <c r="C4" s="89" t="s">
        <v>2223</v>
      </c>
      <c r="D4" s="204">
        <v>10</v>
      </c>
      <c r="E4" s="362">
        <v>1.8</v>
      </c>
      <c r="F4" s="349">
        <v>0.04</v>
      </c>
      <c r="G4" s="349">
        <v>0.01</v>
      </c>
      <c r="H4" s="349">
        <v>0.41</v>
      </c>
      <c r="I4" s="348">
        <v>2.2999999999999998</v>
      </c>
      <c r="J4" s="349">
        <v>0.02</v>
      </c>
      <c r="K4" s="204">
        <v>0</v>
      </c>
      <c r="L4" s="350">
        <v>2E-3</v>
      </c>
      <c r="M4" s="350">
        <v>1E-3</v>
      </c>
      <c r="N4" s="348">
        <v>1.1000000000000001</v>
      </c>
      <c r="O4" s="349">
        <v>0.13</v>
      </c>
      <c r="P4" s="349">
        <v>0</v>
      </c>
      <c r="Q4" s="970"/>
      <c r="R4" s="970"/>
      <c r="S4" s="970"/>
      <c r="T4" s="970"/>
      <c r="U4" s="970"/>
    </row>
    <row r="5" spans="1:21">
      <c r="B5" s="89">
        <v>6214</v>
      </c>
      <c r="C5" s="89" t="s">
        <v>2225</v>
      </c>
      <c r="D5" s="204">
        <v>5</v>
      </c>
      <c r="E5" s="362">
        <v>1.85</v>
      </c>
      <c r="F5" s="349">
        <v>0.03</v>
      </c>
      <c r="G5" s="349">
        <v>5.0000000000000001E-3</v>
      </c>
      <c r="H5" s="349">
        <v>0.45</v>
      </c>
      <c r="I5" s="348">
        <v>1.35</v>
      </c>
      <c r="J5" s="349">
        <v>0.01</v>
      </c>
      <c r="K5" s="204">
        <v>34</v>
      </c>
      <c r="L5" s="350">
        <v>2E-3</v>
      </c>
      <c r="M5" s="350">
        <v>2E-3</v>
      </c>
      <c r="N5" s="348">
        <v>0.2</v>
      </c>
      <c r="O5" s="349">
        <v>0.125</v>
      </c>
      <c r="P5" s="349">
        <v>5.0000000000000001E-3</v>
      </c>
      <c r="Q5" s="970"/>
      <c r="R5" s="970"/>
      <c r="S5" s="970"/>
      <c r="T5" s="970"/>
      <c r="U5" s="970"/>
    </row>
    <row r="6" spans="1:21">
      <c r="B6" s="89">
        <v>4040</v>
      </c>
      <c r="C6" s="89" t="s">
        <v>67</v>
      </c>
      <c r="D6" s="204">
        <v>3</v>
      </c>
      <c r="E6" s="362">
        <v>11.58</v>
      </c>
      <c r="F6" s="349">
        <v>0.55800000000000005</v>
      </c>
      <c r="G6" s="349">
        <v>0.9930000000000001</v>
      </c>
      <c r="H6" s="349">
        <v>7.4999999999999997E-2</v>
      </c>
      <c r="I6" s="348">
        <v>9</v>
      </c>
      <c r="J6" s="349">
        <v>0.126</v>
      </c>
      <c r="K6" s="204">
        <v>0</v>
      </c>
      <c r="L6" s="350">
        <v>1.8E-3</v>
      </c>
      <c r="M6" s="350">
        <v>8.9999999999999998E-4</v>
      </c>
      <c r="N6" s="348">
        <v>0</v>
      </c>
      <c r="O6" s="349">
        <v>2.75E-2</v>
      </c>
      <c r="P6" s="349">
        <v>0</v>
      </c>
      <c r="Q6" s="970"/>
      <c r="R6" s="970"/>
      <c r="S6" s="970"/>
      <c r="T6" s="970"/>
      <c r="U6" s="970"/>
    </row>
    <row r="7" spans="1:21">
      <c r="B7" s="89">
        <v>8011</v>
      </c>
      <c r="C7" s="89" t="s">
        <v>43</v>
      </c>
      <c r="D7" s="204">
        <v>5</v>
      </c>
      <c r="E7" s="362">
        <v>0.9</v>
      </c>
      <c r="F7" s="349">
        <v>0.15</v>
      </c>
      <c r="G7" s="349">
        <v>0.02</v>
      </c>
      <c r="H7" s="349">
        <v>0.245</v>
      </c>
      <c r="I7" s="348">
        <v>0.15</v>
      </c>
      <c r="J7" s="349">
        <v>1.4999999999999999E-2</v>
      </c>
      <c r="K7" s="204">
        <v>0</v>
      </c>
      <c r="L7" s="350">
        <v>5.0000000000000001E-3</v>
      </c>
      <c r="M7" s="350">
        <v>9.4999999999999998E-3</v>
      </c>
      <c r="N7" s="348">
        <v>0.5</v>
      </c>
      <c r="O7" s="349">
        <v>0.17499999999999999</v>
      </c>
      <c r="P7" s="349">
        <v>0</v>
      </c>
      <c r="Q7" s="970"/>
      <c r="R7" s="970"/>
      <c r="S7" s="970"/>
      <c r="T7" s="970"/>
      <c r="U7" s="970"/>
    </row>
    <row r="8" spans="1:21">
      <c r="B8" s="89">
        <v>6084</v>
      </c>
      <c r="C8" s="89" t="s">
        <v>161</v>
      </c>
      <c r="D8" s="204">
        <v>5</v>
      </c>
      <c r="E8" s="362">
        <v>3.25</v>
      </c>
      <c r="F8" s="349">
        <v>0.09</v>
      </c>
      <c r="G8" s="349">
        <v>5.0000000000000001E-3</v>
      </c>
      <c r="H8" s="349">
        <v>0.77</v>
      </c>
      <c r="I8" s="348">
        <v>2.2999999999999998</v>
      </c>
      <c r="J8" s="349">
        <v>3.5000000000000003E-2</v>
      </c>
      <c r="K8" s="204">
        <v>0</v>
      </c>
      <c r="L8" s="350">
        <v>2.5000000000000001E-3</v>
      </c>
      <c r="M8" s="350">
        <v>2E-3</v>
      </c>
      <c r="N8" s="348">
        <v>0.15</v>
      </c>
      <c r="O8" s="349">
        <v>0.28499999999999998</v>
      </c>
      <c r="P8" s="349">
        <v>0</v>
      </c>
      <c r="Q8" s="970"/>
      <c r="R8" s="970"/>
      <c r="S8" s="970"/>
      <c r="T8" s="970"/>
      <c r="U8" s="970"/>
    </row>
    <row r="9" spans="1:21">
      <c r="B9" s="89">
        <v>14006</v>
      </c>
      <c r="C9" s="89" t="s">
        <v>15</v>
      </c>
      <c r="D9" s="204">
        <v>4</v>
      </c>
      <c r="E9" s="362">
        <v>36.840000000000003</v>
      </c>
      <c r="F9" s="349">
        <v>0</v>
      </c>
      <c r="G9" s="349">
        <v>4</v>
      </c>
      <c r="H9" s="349">
        <v>0</v>
      </c>
      <c r="I9" s="348">
        <v>0</v>
      </c>
      <c r="J9" s="349">
        <v>0</v>
      </c>
      <c r="K9" s="204">
        <v>0</v>
      </c>
      <c r="L9" s="350">
        <v>0</v>
      </c>
      <c r="M9" s="350">
        <v>0</v>
      </c>
      <c r="N9" s="348">
        <v>0</v>
      </c>
      <c r="O9" s="349">
        <v>0</v>
      </c>
      <c r="P9" s="349">
        <v>0</v>
      </c>
      <c r="Q9" s="970"/>
      <c r="R9" s="970"/>
      <c r="S9" s="970"/>
      <c r="T9" s="970"/>
      <c r="U9" s="970"/>
    </row>
    <row r="10" spans="1:21">
      <c r="B10" s="89">
        <v>17021</v>
      </c>
      <c r="C10" s="89" t="s">
        <v>174</v>
      </c>
      <c r="D10" s="204">
        <v>130</v>
      </c>
      <c r="E10" s="362">
        <v>2.6</v>
      </c>
      <c r="F10" s="349">
        <v>0.39</v>
      </c>
      <c r="G10" s="349">
        <v>0</v>
      </c>
      <c r="H10" s="349">
        <v>0.39</v>
      </c>
      <c r="I10" s="348">
        <v>3.9</v>
      </c>
      <c r="J10" s="349">
        <v>0</v>
      </c>
      <c r="K10" s="204">
        <v>0</v>
      </c>
      <c r="L10" s="350">
        <v>1.3000000000000001E-2</v>
      </c>
      <c r="M10" s="350">
        <v>1.3000000000000001E-2</v>
      </c>
      <c r="N10" s="348">
        <v>0</v>
      </c>
      <c r="O10" s="349">
        <v>0</v>
      </c>
      <c r="P10" s="349">
        <v>0.13</v>
      </c>
      <c r="Q10" s="970"/>
      <c r="R10" s="970"/>
      <c r="S10" s="970"/>
      <c r="T10" s="970"/>
      <c r="U10" s="970"/>
    </row>
    <row r="11" spans="1:21">
      <c r="B11" s="89">
        <v>17012</v>
      </c>
      <c r="C11" s="89" t="s">
        <v>0</v>
      </c>
      <c r="D11" s="204">
        <v>1</v>
      </c>
      <c r="E11" s="362">
        <v>0</v>
      </c>
      <c r="F11" s="349">
        <v>0</v>
      </c>
      <c r="G11" s="349">
        <v>0</v>
      </c>
      <c r="H11" s="349">
        <v>0</v>
      </c>
      <c r="I11" s="348">
        <v>0.22</v>
      </c>
      <c r="J11" s="349">
        <v>0</v>
      </c>
      <c r="K11" s="204">
        <v>0</v>
      </c>
      <c r="L11" s="350">
        <v>0</v>
      </c>
      <c r="M11" s="350">
        <v>0</v>
      </c>
      <c r="N11" s="348">
        <v>0</v>
      </c>
      <c r="O11" s="349">
        <v>0</v>
      </c>
      <c r="P11" s="349">
        <v>0.99099999999999999</v>
      </c>
      <c r="Q11" s="970"/>
      <c r="R11" s="970"/>
      <c r="S11" s="970"/>
      <c r="T11" s="970"/>
      <c r="U11" s="970"/>
    </row>
    <row r="12" spans="1:21">
      <c r="B12" s="89">
        <v>17008</v>
      </c>
      <c r="C12" s="89" t="s">
        <v>170</v>
      </c>
      <c r="D12" s="204">
        <v>1</v>
      </c>
      <c r="E12" s="362">
        <v>0.54</v>
      </c>
      <c r="F12" s="349">
        <v>5.7000000000000002E-2</v>
      </c>
      <c r="G12" s="349">
        <v>0</v>
      </c>
      <c r="H12" s="349">
        <v>7.8E-2</v>
      </c>
      <c r="I12" s="348">
        <v>0.24</v>
      </c>
      <c r="J12" s="349">
        <v>1.1000000000000001E-2</v>
      </c>
      <c r="K12" s="204">
        <v>0</v>
      </c>
      <c r="L12" s="350">
        <v>5.0000000000000001E-4</v>
      </c>
      <c r="M12" s="350">
        <v>1.1000000000000001E-3</v>
      </c>
      <c r="N12" s="348">
        <v>0</v>
      </c>
      <c r="O12" s="349">
        <v>0</v>
      </c>
      <c r="P12" s="349">
        <v>0.16</v>
      </c>
      <c r="Q12" s="970"/>
      <c r="R12" s="970"/>
      <c r="S12" s="970"/>
      <c r="T12" s="970"/>
      <c r="U12" s="970"/>
    </row>
    <row r="13" spans="1:21">
      <c r="B13" s="89">
        <v>16001</v>
      </c>
      <c r="C13" s="89" t="s">
        <v>78</v>
      </c>
      <c r="D13" s="204">
        <v>5</v>
      </c>
      <c r="E13" s="362">
        <v>5.45</v>
      </c>
      <c r="F13" s="349">
        <v>0.02</v>
      </c>
      <c r="G13" s="349">
        <v>0</v>
      </c>
      <c r="H13" s="349">
        <v>0.245</v>
      </c>
      <c r="I13" s="348">
        <v>0.15</v>
      </c>
      <c r="J13" s="349">
        <v>0</v>
      </c>
      <c r="K13" s="204">
        <v>0</v>
      </c>
      <c r="L13" s="350">
        <v>0</v>
      </c>
      <c r="M13" s="350">
        <v>0</v>
      </c>
      <c r="N13" s="348">
        <v>0</v>
      </c>
      <c r="O13" s="349">
        <v>0</v>
      </c>
      <c r="P13" s="349">
        <v>0</v>
      </c>
      <c r="Q13" s="970"/>
      <c r="R13" s="970"/>
      <c r="S13" s="970"/>
      <c r="T13" s="970"/>
      <c r="U13" s="970"/>
    </row>
    <row r="14" spans="1:21">
      <c r="B14" s="97">
        <v>6103</v>
      </c>
      <c r="C14" s="97" t="s">
        <v>70</v>
      </c>
      <c r="D14" s="159">
        <v>3</v>
      </c>
      <c r="E14" s="363">
        <v>0.9</v>
      </c>
      <c r="F14" s="352">
        <v>2.7000000000000003E-2</v>
      </c>
      <c r="G14" s="352">
        <v>8.9999999999999993E-3</v>
      </c>
      <c r="H14" s="352">
        <v>0.19799999999999998</v>
      </c>
      <c r="I14" s="351">
        <v>0.36</v>
      </c>
      <c r="J14" s="352">
        <v>1.4999999999999999E-2</v>
      </c>
      <c r="K14" s="159">
        <v>0</v>
      </c>
      <c r="L14" s="353">
        <v>8.9999999999999998E-4</v>
      </c>
      <c r="M14" s="353">
        <v>5.9999999999999995E-4</v>
      </c>
      <c r="N14" s="351">
        <v>0.06</v>
      </c>
      <c r="O14" s="352">
        <v>5.2499999999999998E-2</v>
      </c>
      <c r="P14" s="352">
        <v>0</v>
      </c>
      <c r="Q14" s="971"/>
      <c r="R14" s="971"/>
      <c r="S14" s="971"/>
      <c r="T14" s="971"/>
      <c r="U14" s="971"/>
    </row>
    <row r="15" spans="1:21">
      <c r="B15" s="191"/>
      <c r="C15" s="28" t="s">
        <v>220</v>
      </c>
      <c r="D15" s="349">
        <v>212</v>
      </c>
      <c r="E15" s="362">
        <v>94.510000000000019</v>
      </c>
      <c r="F15" s="349">
        <v>4.0019999999999998</v>
      </c>
      <c r="G15" s="349">
        <v>6.7219999999999995</v>
      </c>
      <c r="H15" s="349">
        <v>3.5009999999999999</v>
      </c>
      <c r="I15" s="348">
        <v>67.97</v>
      </c>
      <c r="J15" s="349">
        <v>0.59200000000000008</v>
      </c>
      <c r="K15" s="204">
        <v>34</v>
      </c>
      <c r="L15" s="350">
        <v>5.5700000000000013E-2</v>
      </c>
      <c r="M15" s="350">
        <v>4.2100000000000005E-2</v>
      </c>
      <c r="N15" s="348">
        <v>2.0099999999999998</v>
      </c>
      <c r="O15" s="349">
        <v>0.94499999999999995</v>
      </c>
      <c r="P15" s="349">
        <v>1.2859999999999998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</row>
  </sheetData>
  <mergeCells count="1">
    <mergeCell ref="Q3:U14"/>
  </mergeCells>
  <phoneticPr fontId="1"/>
  <pageMargins left="0.7" right="0.7" top="0.75" bottom="0.75" header="0.3" footer="0.3"/>
  <pageSetup paperSize="9" scale="83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1.25" customWidth="1"/>
    <col min="4" max="16" width="11.125" customWidth="1"/>
    <col min="17" max="21" width="9" customWidth="1"/>
  </cols>
  <sheetData>
    <row r="1" spans="2:21">
      <c r="B1" t="s">
        <v>674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8034</v>
      </c>
      <c r="C3" s="29" t="s">
        <v>673</v>
      </c>
      <c r="D3" s="264">
        <v>10</v>
      </c>
      <c r="E3" s="210">
        <v>2.2999999999999998</v>
      </c>
      <c r="F3" s="209">
        <v>0.2</v>
      </c>
      <c r="G3" s="209">
        <v>0.06</v>
      </c>
      <c r="H3" s="209">
        <v>0.82</v>
      </c>
      <c r="I3" s="210">
        <v>0.6</v>
      </c>
      <c r="J3" s="209">
        <v>0.13</v>
      </c>
      <c r="K3" s="212">
        <v>0</v>
      </c>
      <c r="L3" s="211">
        <v>0.01</v>
      </c>
      <c r="M3" s="211">
        <v>0.01</v>
      </c>
      <c r="N3" s="210">
        <v>0.2</v>
      </c>
      <c r="O3" s="209">
        <v>0.47</v>
      </c>
      <c r="P3" s="209">
        <v>0</v>
      </c>
      <c r="Q3" s="938"/>
      <c r="R3" s="938"/>
      <c r="S3" s="938"/>
      <c r="T3" s="938"/>
      <c r="U3" s="938"/>
    </row>
    <row r="4" spans="2:21">
      <c r="B4" s="10">
        <v>11217</v>
      </c>
      <c r="C4" s="243" t="s">
        <v>672</v>
      </c>
      <c r="D4" s="10">
        <v>12.5</v>
      </c>
      <c r="E4" s="210">
        <v>14.25</v>
      </c>
      <c r="F4" s="209">
        <v>3.0750000000000002</v>
      </c>
      <c r="G4" s="209">
        <v>0.13750000000000001</v>
      </c>
      <c r="H4" s="209">
        <v>0</v>
      </c>
      <c r="I4" s="210">
        <v>1</v>
      </c>
      <c r="J4" s="209">
        <v>7.4999999999999997E-2</v>
      </c>
      <c r="K4" s="212">
        <v>1.125</v>
      </c>
      <c r="L4" s="211">
        <v>1.125E-2</v>
      </c>
      <c r="M4" s="211">
        <v>1.4999999999999999E-2</v>
      </c>
      <c r="N4" s="210">
        <v>0</v>
      </c>
      <c r="O4" s="209">
        <v>0</v>
      </c>
      <c r="P4" s="209">
        <v>1.2500000000000001E-2</v>
      </c>
      <c r="Q4" s="938"/>
      <c r="R4" s="938"/>
      <c r="S4" s="938"/>
      <c r="T4" s="938"/>
      <c r="U4" s="938"/>
    </row>
    <row r="5" spans="2:21">
      <c r="B5" s="10">
        <v>17007</v>
      </c>
      <c r="C5" s="29" t="s">
        <v>671</v>
      </c>
      <c r="D5" s="10">
        <v>1.5</v>
      </c>
      <c r="E5" s="210">
        <v>1.0649999999999999</v>
      </c>
      <c r="F5" s="209">
        <v>0.11550000000000001</v>
      </c>
      <c r="G5" s="209">
        <v>0</v>
      </c>
      <c r="H5" s="209">
        <v>0.1515</v>
      </c>
      <c r="I5" s="210">
        <v>0.435</v>
      </c>
      <c r="J5" s="209">
        <v>2.5499999999999998E-2</v>
      </c>
      <c r="K5" s="212">
        <v>0</v>
      </c>
      <c r="L5" s="211">
        <v>7.5000000000000012E-4</v>
      </c>
      <c r="M5" s="211">
        <v>2.5500000000000002E-3</v>
      </c>
      <c r="N5" s="210">
        <v>0</v>
      </c>
      <c r="O5" s="209">
        <v>0</v>
      </c>
      <c r="P5" s="209">
        <v>0.2175</v>
      </c>
      <c r="Q5" s="938"/>
      <c r="R5" s="938"/>
      <c r="S5" s="938"/>
      <c r="T5" s="938"/>
      <c r="U5" s="938"/>
    </row>
    <row r="6" spans="2:21">
      <c r="B6" s="10">
        <v>10327</v>
      </c>
      <c r="C6" s="29" t="s">
        <v>670</v>
      </c>
      <c r="D6" s="10">
        <v>15</v>
      </c>
      <c r="E6" s="210">
        <v>14.25</v>
      </c>
      <c r="F6" s="209">
        <v>3.2549999999999999</v>
      </c>
      <c r="G6" s="209">
        <v>4.4999999999999998E-2</v>
      </c>
      <c r="H6" s="209">
        <v>1.4999999999999999E-2</v>
      </c>
      <c r="I6" s="210">
        <v>5.0999999999999996</v>
      </c>
      <c r="J6" s="209">
        <v>1.4999999999999999E-2</v>
      </c>
      <c r="K6" s="212">
        <v>0.9</v>
      </c>
      <c r="L6" s="211">
        <v>4.4999999999999997E-3</v>
      </c>
      <c r="M6" s="211">
        <v>6.0000000000000001E-3</v>
      </c>
      <c r="N6" s="210">
        <v>0.15</v>
      </c>
      <c r="O6" s="209">
        <v>0</v>
      </c>
      <c r="P6" s="209">
        <v>7.4999999999999997E-2</v>
      </c>
      <c r="Q6" s="938"/>
      <c r="R6" s="938"/>
      <c r="S6" s="938"/>
      <c r="T6" s="938"/>
      <c r="U6" s="938"/>
    </row>
    <row r="7" spans="2:21">
      <c r="B7" s="10">
        <v>10231</v>
      </c>
      <c r="C7" s="29" t="s">
        <v>669</v>
      </c>
      <c r="D7" s="10">
        <v>20</v>
      </c>
      <c r="E7" s="210">
        <v>28.8</v>
      </c>
      <c r="F7" s="209">
        <v>4.46</v>
      </c>
      <c r="G7" s="209">
        <v>1.06</v>
      </c>
      <c r="H7" s="209">
        <v>0</v>
      </c>
      <c r="I7" s="210">
        <v>15.8</v>
      </c>
      <c r="J7" s="209">
        <v>0.04</v>
      </c>
      <c r="K7" s="212">
        <v>11.8</v>
      </c>
      <c r="L7" s="211">
        <v>8.0000000000000002E-3</v>
      </c>
      <c r="M7" s="211">
        <v>3.5999999999999997E-2</v>
      </c>
      <c r="N7" s="210">
        <v>0.2</v>
      </c>
      <c r="O7" s="209">
        <v>0</v>
      </c>
      <c r="P7" s="209">
        <v>0.04</v>
      </c>
      <c r="Q7" s="938"/>
      <c r="R7" s="938"/>
      <c r="S7" s="938"/>
      <c r="T7" s="938"/>
      <c r="U7" s="938"/>
    </row>
    <row r="8" spans="2:21">
      <c r="B8" s="10">
        <v>17012</v>
      </c>
      <c r="C8" s="29" t="s">
        <v>664</v>
      </c>
      <c r="D8" s="10">
        <v>0.35</v>
      </c>
      <c r="E8" s="210">
        <v>0</v>
      </c>
      <c r="F8" s="209">
        <v>0</v>
      </c>
      <c r="G8" s="209">
        <v>0</v>
      </c>
      <c r="H8" s="209">
        <v>0</v>
      </c>
      <c r="I8" s="210">
        <v>7.6999999999999999E-2</v>
      </c>
      <c r="J8" s="209">
        <v>0</v>
      </c>
      <c r="K8" s="212">
        <v>0</v>
      </c>
      <c r="L8" s="211">
        <v>0</v>
      </c>
      <c r="M8" s="211">
        <v>0</v>
      </c>
      <c r="N8" s="210">
        <v>0</v>
      </c>
      <c r="O8" s="209">
        <v>0</v>
      </c>
      <c r="P8" s="209">
        <v>0.34684999999999994</v>
      </c>
      <c r="Q8" s="938"/>
      <c r="R8" s="938"/>
      <c r="S8" s="938"/>
      <c r="T8" s="938"/>
      <c r="U8" s="938"/>
    </row>
    <row r="9" spans="2:21">
      <c r="B9" s="10">
        <v>5008</v>
      </c>
      <c r="C9" s="29" t="s">
        <v>668</v>
      </c>
      <c r="D9" s="10">
        <v>2.5</v>
      </c>
      <c r="E9" s="210">
        <v>4.6749999999999998</v>
      </c>
      <c r="F9" s="209">
        <v>0.11749999999999999</v>
      </c>
      <c r="G9" s="209">
        <v>4.2500000000000003E-2</v>
      </c>
      <c r="H9" s="209">
        <v>0.96250000000000002</v>
      </c>
      <c r="I9" s="210">
        <v>0.125</v>
      </c>
      <c r="J9" s="209">
        <v>2.5000000000000001E-2</v>
      </c>
      <c r="K9" s="212">
        <v>0.6</v>
      </c>
      <c r="L9" s="211">
        <v>7.000000000000001E-3</v>
      </c>
      <c r="M9" s="211">
        <v>2E-3</v>
      </c>
      <c r="N9" s="210">
        <v>0.57499999999999996</v>
      </c>
      <c r="O9" s="209">
        <v>4.4999999999999998E-2</v>
      </c>
      <c r="P9" s="209">
        <v>0</v>
      </c>
      <c r="Q9" s="938"/>
      <c r="R9" s="938"/>
      <c r="S9" s="938"/>
      <c r="T9" s="938"/>
      <c r="U9" s="938"/>
    </row>
    <row r="10" spans="2:21">
      <c r="B10" s="10">
        <v>6274</v>
      </c>
      <c r="C10" s="29" t="s">
        <v>667</v>
      </c>
      <c r="D10" s="10">
        <v>2.5</v>
      </c>
      <c r="E10" s="210">
        <v>0.45</v>
      </c>
      <c r="F10" s="209">
        <v>2.5000000000000001E-2</v>
      </c>
      <c r="G10" s="209">
        <v>2.5000000000000001E-3</v>
      </c>
      <c r="H10" s="209">
        <v>0.1</v>
      </c>
      <c r="I10" s="210">
        <v>0.625</v>
      </c>
      <c r="J10" s="209">
        <v>7.4999999999999997E-3</v>
      </c>
      <c r="K10" s="212">
        <v>1.5249999999999999</v>
      </c>
      <c r="L10" s="211">
        <v>7.5000000000000002E-4</v>
      </c>
      <c r="M10" s="211">
        <v>2.2499999999999998E-3</v>
      </c>
      <c r="N10" s="210">
        <v>0.2</v>
      </c>
      <c r="O10" s="209">
        <v>6.25E-2</v>
      </c>
      <c r="P10" s="209">
        <v>0</v>
      </c>
      <c r="Q10" s="938"/>
      <c r="R10" s="938"/>
      <c r="S10" s="938"/>
      <c r="T10" s="938"/>
      <c r="U10" s="938"/>
    </row>
    <row r="11" spans="2:21">
      <c r="B11" s="10">
        <v>7079</v>
      </c>
      <c r="C11" s="29" t="s">
        <v>666</v>
      </c>
      <c r="D11" s="10">
        <v>5</v>
      </c>
      <c r="E11" s="210">
        <v>1</v>
      </c>
      <c r="F11" s="209">
        <v>2.5000000000000001E-2</v>
      </c>
      <c r="G11" s="209">
        <v>5.0000000000000001E-3</v>
      </c>
      <c r="H11" s="209">
        <v>0.33</v>
      </c>
      <c r="I11" s="210">
        <v>0.8</v>
      </c>
      <c r="J11" s="209">
        <v>0.01</v>
      </c>
      <c r="K11" s="212">
        <v>0</v>
      </c>
      <c r="L11" s="211">
        <v>1.5E-3</v>
      </c>
      <c r="M11" s="211">
        <v>1E-3</v>
      </c>
      <c r="N11" s="210">
        <v>2</v>
      </c>
      <c r="O11" s="209">
        <v>5.0000000000000001E-3</v>
      </c>
      <c r="P11" s="209">
        <v>0</v>
      </c>
      <c r="Q11" s="938"/>
      <c r="R11" s="938"/>
      <c r="S11" s="938"/>
      <c r="T11" s="938"/>
      <c r="U11" s="938"/>
    </row>
    <row r="12" spans="2:21">
      <c r="B12" s="10">
        <v>17021</v>
      </c>
      <c r="C12" s="29" t="s">
        <v>665</v>
      </c>
      <c r="D12" s="10">
        <v>150</v>
      </c>
      <c r="E12" s="210">
        <v>3</v>
      </c>
      <c r="F12" s="209">
        <v>0.45</v>
      </c>
      <c r="G12" s="209">
        <v>0</v>
      </c>
      <c r="H12" s="209">
        <v>0.45</v>
      </c>
      <c r="I12" s="210">
        <v>4.5</v>
      </c>
      <c r="J12" s="209">
        <v>0</v>
      </c>
      <c r="K12" s="212">
        <v>0</v>
      </c>
      <c r="L12" s="211">
        <v>1.4999999999999999E-2</v>
      </c>
      <c r="M12" s="211">
        <v>1.4999999999999999E-2</v>
      </c>
      <c r="N12" s="210">
        <v>0</v>
      </c>
      <c r="O12" s="209">
        <v>0</v>
      </c>
      <c r="P12" s="209">
        <v>0.15</v>
      </c>
      <c r="Q12" s="938"/>
      <c r="R12" s="938"/>
      <c r="S12" s="938"/>
      <c r="T12" s="938"/>
      <c r="U12" s="938"/>
    </row>
    <row r="13" spans="2:21">
      <c r="B13" s="10">
        <v>17012</v>
      </c>
      <c r="C13" s="29" t="s">
        <v>664</v>
      </c>
      <c r="D13" s="10">
        <v>0.75</v>
      </c>
      <c r="E13" s="210">
        <v>0</v>
      </c>
      <c r="F13" s="209">
        <v>0</v>
      </c>
      <c r="G13" s="209">
        <v>0</v>
      </c>
      <c r="H13" s="209">
        <v>0</v>
      </c>
      <c r="I13" s="210">
        <v>0.16500000000000001</v>
      </c>
      <c r="J13" s="209">
        <v>0</v>
      </c>
      <c r="K13" s="212">
        <v>0</v>
      </c>
      <c r="L13" s="211">
        <v>0</v>
      </c>
      <c r="M13" s="211">
        <v>0</v>
      </c>
      <c r="N13" s="210">
        <v>0</v>
      </c>
      <c r="O13" s="209">
        <v>0</v>
      </c>
      <c r="P13" s="209">
        <v>0.74324999999999986</v>
      </c>
      <c r="Q13" s="938"/>
      <c r="R13" s="938"/>
      <c r="S13" s="938"/>
      <c r="T13" s="938"/>
      <c r="U13" s="938"/>
    </row>
    <row r="14" spans="2:21">
      <c r="B14" s="40">
        <v>16023</v>
      </c>
      <c r="C14" s="242" t="s">
        <v>663</v>
      </c>
      <c r="D14" s="40">
        <v>3.8</v>
      </c>
      <c r="E14" s="156">
        <v>4.1419999999999995</v>
      </c>
      <c r="F14" s="155">
        <v>3.8E-3</v>
      </c>
      <c r="G14" s="155">
        <v>0</v>
      </c>
      <c r="H14" s="155">
        <v>0.20139999999999997</v>
      </c>
      <c r="I14" s="156">
        <v>7.5999999999999998E-2</v>
      </c>
      <c r="J14" s="155">
        <v>0</v>
      </c>
      <c r="K14" s="158">
        <v>0</v>
      </c>
      <c r="L14" s="157">
        <v>0</v>
      </c>
      <c r="M14" s="157">
        <v>0</v>
      </c>
      <c r="N14" s="156">
        <v>0</v>
      </c>
      <c r="O14" s="155">
        <v>0</v>
      </c>
      <c r="P14" s="155">
        <v>0</v>
      </c>
      <c r="Q14" s="947"/>
      <c r="R14" s="947"/>
      <c r="S14" s="947"/>
      <c r="T14" s="947"/>
      <c r="U14" s="947"/>
    </row>
    <row r="15" spans="2:21">
      <c r="B15" s="191"/>
      <c r="C15" s="28" t="s">
        <v>220</v>
      </c>
      <c r="D15" s="10">
        <v>223.9</v>
      </c>
      <c r="E15" s="210">
        <v>73.932000000000002</v>
      </c>
      <c r="F15" s="209">
        <v>11.726799999999999</v>
      </c>
      <c r="G15" s="209">
        <v>1.3524999999999998</v>
      </c>
      <c r="H15" s="209">
        <v>3.0304000000000002</v>
      </c>
      <c r="I15" s="210">
        <v>29.303000000000004</v>
      </c>
      <c r="J15" s="209">
        <v>0.32800000000000001</v>
      </c>
      <c r="K15" s="212">
        <v>15.950000000000001</v>
      </c>
      <c r="L15" s="211">
        <v>5.8750000000000004E-2</v>
      </c>
      <c r="M15" s="211">
        <v>8.9800000000000005E-2</v>
      </c>
      <c r="N15" s="210">
        <v>3.3250000000000002</v>
      </c>
      <c r="O15" s="209">
        <v>0.58250000000000002</v>
      </c>
      <c r="P15" s="209">
        <v>1.5850999999999997</v>
      </c>
      <c r="Q15" s="10">
        <v>0</v>
      </c>
      <c r="R15" s="10">
        <v>2</v>
      </c>
      <c r="S15" s="10">
        <v>0</v>
      </c>
      <c r="T15" s="10">
        <v>0</v>
      </c>
      <c r="U15" s="10">
        <v>0</v>
      </c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3:16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mergeCells count="1">
    <mergeCell ref="Q3:U14"/>
  </mergeCells>
  <phoneticPr fontId="1"/>
  <pageMargins left="0.7" right="0.7" top="0.75" bottom="0.75" header="0.3" footer="0.3"/>
  <pageSetup paperSize="9" scale="81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zoomScaleNormal="100" workbookViewId="0"/>
  </sheetViews>
  <sheetFormatPr defaultRowHeight="13.5"/>
  <cols>
    <col min="1" max="1" width="3.875" style="478" customWidth="1"/>
    <col min="2" max="2" width="12.625" style="195" customWidth="1"/>
    <col min="3" max="3" width="22" customWidth="1"/>
    <col min="4" max="16" width="11.125" customWidth="1"/>
    <col min="17" max="21" width="9" style="89" customWidth="1"/>
  </cols>
  <sheetData>
    <row r="1" spans="2:21">
      <c r="B1" s="29" t="s">
        <v>916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12004</v>
      </c>
      <c r="C3" s="29" t="s">
        <v>1</v>
      </c>
      <c r="D3" s="10">
        <v>30</v>
      </c>
      <c r="E3" s="250">
        <v>45.3</v>
      </c>
      <c r="F3" s="249">
        <v>3.69</v>
      </c>
      <c r="G3" s="249">
        <v>3.09</v>
      </c>
      <c r="H3" s="249">
        <v>0.09</v>
      </c>
      <c r="I3" s="250">
        <v>15.3</v>
      </c>
      <c r="J3" s="251">
        <v>0.54</v>
      </c>
      <c r="K3" s="252">
        <v>45</v>
      </c>
      <c r="L3" s="253">
        <v>1.7999999999999999E-2</v>
      </c>
      <c r="M3" s="254">
        <v>0.129</v>
      </c>
      <c r="N3" s="252">
        <v>0</v>
      </c>
      <c r="O3" s="255">
        <v>0</v>
      </c>
      <c r="P3" s="255">
        <v>0.12</v>
      </c>
      <c r="Q3" s="967"/>
      <c r="R3" s="967"/>
      <c r="S3" s="967"/>
      <c r="T3" s="967"/>
      <c r="U3" s="967"/>
    </row>
    <row r="4" spans="2:21">
      <c r="B4" s="195">
        <v>17021</v>
      </c>
      <c r="C4" s="29" t="s">
        <v>174</v>
      </c>
      <c r="D4" s="10">
        <v>120</v>
      </c>
      <c r="E4" s="250">
        <v>2.4</v>
      </c>
      <c r="F4" s="249">
        <v>0.36</v>
      </c>
      <c r="G4" s="249">
        <v>0</v>
      </c>
      <c r="H4" s="249">
        <v>0.36</v>
      </c>
      <c r="I4" s="250">
        <v>3.6</v>
      </c>
      <c r="J4" s="251">
        <v>0</v>
      </c>
      <c r="K4" s="252">
        <v>0</v>
      </c>
      <c r="L4" s="253">
        <v>1.2E-2</v>
      </c>
      <c r="M4" s="254">
        <v>1.2E-2</v>
      </c>
      <c r="N4" s="252">
        <v>0</v>
      </c>
      <c r="O4" s="255">
        <v>0</v>
      </c>
      <c r="P4" s="255">
        <v>0.12</v>
      </c>
      <c r="Q4" s="968"/>
      <c r="R4" s="968"/>
      <c r="S4" s="968"/>
      <c r="T4" s="968"/>
      <c r="U4" s="968"/>
    </row>
    <row r="5" spans="2:21">
      <c r="B5" s="195">
        <v>17008</v>
      </c>
      <c r="C5" s="29" t="s">
        <v>170</v>
      </c>
      <c r="D5" s="10">
        <v>0.6</v>
      </c>
      <c r="E5" s="250">
        <v>0.32400000000000001</v>
      </c>
      <c r="F5" s="249">
        <v>3.4200000000000001E-2</v>
      </c>
      <c r="G5" s="249">
        <v>0</v>
      </c>
      <c r="H5" s="249">
        <v>4.6799999999999994E-2</v>
      </c>
      <c r="I5" s="250">
        <v>0.14399999999999999</v>
      </c>
      <c r="J5" s="251">
        <v>6.6E-3</v>
      </c>
      <c r="K5" s="252">
        <v>0</v>
      </c>
      <c r="L5" s="253">
        <v>2.9999999999999997E-4</v>
      </c>
      <c r="M5" s="254">
        <v>6.6E-4</v>
      </c>
      <c r="N5" s="252">
        <v>0</v>
      </c>
      <c r="O5" s="255">
        <v>0</v>
      </c>
      <c r="P5" s="255">
        <v>9.6000000000000002E-2</v>
      </c>
      <c r="Q5" s="968"/>
      <c r="R5" s="968"/>
      <c r="S5" s="968"/>
      <c r="T5" s="968"/>
      <c r="U5" s="968"/>
    </row>
    <row r="6" spans="2:21">
      <c r="B6" s="195">
        <v>17012</v>
      </c>
      <c r="C6" s="29" t="s">
        <v>0</v>
      </c>
      <c r="D6" s="10">
        <v>0.5</v>
      </c>
      <c r="E6" s="250">
        <v>0</v>
      </c>
      <c r="F6" s="249">
        <v>0</v>
      </c>
      <c r="G6" s="249">
        <v>0</v>
      </c>
      <c r="H6" s="249">
        <v>0</v>
      </c>
      <c r="I6" s="250">
        <v>0.11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0.4955</v>
      </c>
      <c r="Q6" s="968"/>
      <c r="R6" s="968"/>
      <c r="S6" s="968"/>
      <c r="T6" s="968"/>
      <c r="U6" s="968"/>
    </row>
    <row r="7" spans="2:21">
      <c r="B7" s="195">
        <v>16025</v>
      </c>
      <c r="C7" s="29" t="s">
        <v>66</v>
      </c>
      <c r="D7" s="10">
        <v>2</v>
      </c>
      <c r="E7" s="250">
        <v>4.82</v>
      </c>
      <c r="F7" s="249">
        <v>6.0000000000000001E-3</v>
      </c>
      <c r="G7" s="249">
        <v>0</v>
      </c>
      <c r="H7" s="249">
        <v>0.8640000000000001</v>
      </c>
      <c r="I7" s="250">
        <v>0.04</v>
      </c>
      <c r="J7" s="251">
        <v>0</v>
      </c>
      <c r="K7" s="252">
        <v>0</v>
      </c>
      <c r="L7" s="253">
        <v>0</v>
      </c>
      <c r="M7" s="254">
        <v>0</v>
      </c>
      <c r="N7" s="252">
        <v>0</v>
      </c>
      <c r="O7" s="255">
        <v>0</v>
      </c>
      <c r="P7" s="255">
        <v>0</v>
      </c>
      <c r="Q7" s="968"/>
      <c r="R7" s="968"/>
      <c r="S7" s="968"/>
      <c r="T7" s="968"/>
      <c r="U7" s="968"/>
    </row>
    <row r="8" spans="2:21">
      <c r="B8" s="195">
        <v>11216</v>
      </c>
      <c r="C8" s="29" t="s">
        <v>2228</v>
      </c>
      <c r="D8" s="10">
        <v>20</v>
      </c>
      <c r="E8" s="250">
        <v>27.6</v>
      </c>
      <c r="F8" s="249">
        <v>4.4000000000000004</v>
      </c>
      <c r="G8" s="249">
        <v>0.96</v>
      </c>
      <c r="H8" s="249">
        <v>0</v>
      </c>
      <c r="I8" s="250">
        <v>1.8</v>
      </c>
      <c r="J8" s="251">
        <v>0.42</v>
      </c>
      <c r="K8" s="252">
        <v>3.4</v>
      </c>
      <c r="L8" s="253">
        <v>0.02</v>
      </c>
      <c r="M8" s="254">
        <v>6.2E-2</v>
      </c>
      <c r="N8" s="252">
        <v>0.2</v>
      </c>
      <c r="O8" s="255">
        <v>0</v>
      </c>
      <c r="P8" s="255">
        <v>0.02</v>
      </c>
      <c r="Q8" s="968"/>
      <c r="R8" s="968"/>
      <c r="S8" s="968"/>
      <c r="T8" s="968"/>
      <c r="U8" s="968"/>
    </row>
    <row r="9" spans="2:21">
      <c r="B9" s="195">
        <v>17008</v>
      </c>
      <c r="C9" s="29" t="s">
        <v>170</v>
      </c>
      <c r="D9" s="10">
        <v>0.6</v>
      </c>
      <c r="E9" s="250">
        <v>0.32400000000000001</v>
      </c>
      <c r="F9" s="249">
        <v>3.4200000000000001E-2</v>
      </c>
      <c r="G9" s="249">
        <v>0</v>
      </c>
      <c r="H9" s="249">
        <v>4.6799999999999994E-2</v>
      </c>
      <c r="I9" s="250">
        <v>0.14399999999999999</v>
      </c>
      <c r="J9" s="251">
        <v>6.6E-3</v>
      </c>
      <c r="K9" s="252">
        <v>0</v>
      </c>
      <c r="L9" s="253">
        <v>2.9999999999999997E-4</v>
      </c>
      <c r="M9" s="254">
        <v>6.6E-4</v>
      </c>
      <c r="N9" s="252">
        <v>0</v>
      </c>
      <c r="O9" s="255">
        <v>0</v>
      </c>
      <c r="P9" s="255">
        <v>9.6000000000000002E-2</v>
      </c>
      <c r="Q9" s="968"/>
      <c r="R9" s="968"/>
      <c r="S9" s="968"/>
      <c r="T9" s="968"/>
      <c r="U9" s="968"/>
    </row>
    <row r="10" spans="2:21">
      <c r="B10" s="195">
        <v>16025</v>
      </c>
      <c r="C10" s="29" t="s">
        <v>66</v>
      </c>
      <c r="D10" s="10">
        <v>0.5</v>
      </c>
      <c r="E10" s="250">
        <v>1.2050000000000001</v>
      </c>
      <c r="F10" s="249">
        <v>1.5E-3</v>
      </c>
      <c r="G10" s="249">
        <v>0</v>
      </c>
      <c r="H10" s="249">
        <v>0.21600000000000003</v>
      </c>
      <c r="I10" s="250">
        <v>0.01</v>
      </c>
      <c r="J10" s="251">
        <v>0</v>
      </c>
      <c r="K10" s="252">
        <v>0</v>
      </c>
      <c r="L10" s="253">
        <v>0</v>
      </c>
      <c r="M10" s="254">
        <v>0</v>
      </c>
      <c r="N10" s="252">
        <v>0</v>
      </c>
      <c r="O10" s="255">
        <v>0</v>
      </c>
      <c r="P10" s="255">
        <v>0</v>
      </c>
      <c r="Q10" s="968"/>
      <c r="R10" s="968"/>
      <c r="S10" s="968"/>
      <c r="T10" s="968"/>
      <c r="U10" s="968"/>
    </row>
    <row r="11" spans="2:21">
      <c r="B11" s="195">
        <v>8011</v>
      </c>
      <c r="C11" s="29" t="s">
        <v>43</v>
      </c>
      <c r="D11" s="10">
        <v>20</v>
      </c>
      <c r="E11" s="250">
        <v>3.6</v>
      </c>
      <c r="F11" s="249">
        <v>0.6</v>
      </c>
      <c r="G11" s="249">
        <v>0.08</v>
      </c>
      <c r="H11" s="249">
        <v>0.98</v>
      </c>
      <c r="I11" s="250">
        <v>0.6</v>
      </c>
      <c r="J11" s="251">
        <v>0.06</v>
      </c>
      <c r="K11" s="252">
        <v>0</v>
      </c>
      <c r="L11" s="253">
        <v>0.02</v>
      </c>
      <c r="M11" s="254">
        <v>3.7999999999999999E-2</v>
      </c>
      <c r="N11" s="252">
        <v>2</v>
      </c>
      <c r="O11" s="255">
        <v>0.7</v>
      </c>
      <c r="P11" s="255">
        <v>0</v>
      </c>
      <c r="Q11" s="968"/>
      <c r="R11" s="968"/>
      <c r="S11" s="968"/>
      <c r="T11" s="968"/>
      <c r="U11" s="968"/>
    </row>
    <row r="12" spans="2:21">
      <c r="B12" s="195">
        <v>10379</v>
      </c>
      <c r="C12" s="29" t="s">
        <v>270</v>
      </c>
      <c r="D12" s="10">
        <v>10</v>
      </c>
      <c r="E12" s="250">
        <v>9.5</v>
      </c>
      <c r="F12" s="249">
        <v>1.2</v>
      </c>
      <c r="G12" s="249">
        <v>0.09</v>
      </c>
      <c r="H12" s="249">
        <v>0.97</v>
      </c>
      <c r="I12" s="250">
        <v>2.5</v>
      </c>
      <c r="J12" s="251">
        <v>0.03</v>
      </c>
      <c r="K12" s="252">
        <v>0</v>
      </c>
      <c r="L12" s="253">
        <v>0</v>
      </c>
      <c r="M12" s="254">
        <v>1E-3</v>
      </c>
      <c r="N12" s="252">
        <v>0</v>
      </c>
      <c r="O12" s="255">
        <v>0</v>
      </c>
      <c r="P12" s="255">
        <v>0.25</v>
      </c>
      <c r="Q12" s="968"/>
      <c r="R12" s="968"/>
      <c r="S12" s="968"/>
      <c r="T12" s="968"/>
      <c r="U12" s="968"/>
    </row>
    <row r="13" spans="2:21">
      <c r="B13" s="195">
        <v>1065</v>
      </c>
      <c r="C13" s="29" t="s">
        <v>792</v>
      </c>
      <c r="D13" s="10">
        <v>10</v>
      </c>
      <c r="E13" s="250">
        <v>16.3</v>
      </c>
      <c r="F13" s="249">
        <v>1.27</v>
      </c>
      <c r="G13" s="249">
        <v>0.08</v>
      </c>
      <c r="H13" s="249">
        <v>2.62</v>
      </c>
      <c r="I13" s="250">
        <v>1.3</v>
      </c>
      <c r="J13" s="251">
        <v>0.13</v>
      </c>
      <c r="K13" s="252">
        <v>0</v>
      </c>
      <c r="L13" s="253">
        <v>8.0000000000000002E-3</v>
      </c>
      <c r="M13" s="254">
        <v>3.0000000000000001E-3</v>
      </c>
      <c r="N13" s="252">
        <v>0</v>
      </c>
      <c r="O13" s="255">
        <v>0.05</v>
      </c>
      <c r="P13" s="255">
        <v>0</v>
      </c>
      <c r="Q13" s="972"/>
      <c r="R13" s="972"/>
      <c r="S13" s="972"/>
      <c r="T13" s="972"/>
      <c r="U13" s="972"/>
    </row>
    <row r="14" spans="2:21">
      <c r="B14" s="195">
        <v>6278</v>
      </c>
      <c r="C14" s="29" t="s">
        <v>181</v>
      </c>
      <c r="D14" s="10">
        <v>5</v>
      </c>
      <c r="E14" s="250">
        <v>0.65</v>
      </c>
      <c r="F14" s="249">
        <v>4.4999999999999998E-2</v>
      </c>
      <c r="G14" s="249">
        <v>5.0000000000000001E-3</v>
      </c>
      <c r="H14" s="249">
        <v>0.14499999999999999</v>
      </c>
      <c r="I14" s="250">
        <v>2.35</v>
      </c>
      <c r="J14" s="251">
        <v>4.4999999999999998E-2</v>
      </c>
      <c r="K14" s="252">
        <v>13.5</v>
      </c>
      <c r="L14" s="253">
        <v>2E-3</v>
      </c>
      <c r="M14" s="254">
        <v>7.000000000000001E-3</v>
      </c>
      <c r="N14" s="252">
        <v>0.65</v>
      </c>
      <c r="O14" s="255">
        <v>0.115</v>
      </c>
      <c r="P14" s="255">
        <v>0</v>
      </c>
      <c r="Q14" s="973"/>
      <c r="R14" s="973"/>
      <c r="S14" s="973"/>
      <c r="T14" s="973"/>
      <c r="U14" s="973"/>
    </row>
    <row r="15" spans="2:21">
      <c r="B15" s="191"/>
      <c r="C15" s="28" t="s">
        <v>220</v>
      </c>
      <c r="D15" s="265">
        <v>219.2</v>
      </c>
      <c r="E15" s="259">
        <v>112.02299999999998</v>
      </c>
      <c r="F15" s="258">
        <v>11.6409</v>
      </c>
      <c r="G15" s="258">
        <v>4.3049999999999997</v>
      </c>
      <c r="H15" s="258">
        <v>6.3385999999999996</v>
      </c>
      <c r="I15" s="259">
        <v>27.898000000000003</v>
      </c>
      <c r="J15" s="258">
        <v>1.2382</v>
      </c>
      <c r="K15" s="260">
        <v>61.9</v>
      </c>
      <c r="L15" s="261">
        <v>8.0600000000000005E-2</v>
      </c>
      <c r="M15" s="262">
        <v>0.25331999999999999</v>
      </c>
      <c r="N15" s="260">
        <v>2.85</v>
      </c>
      <c r="O15" s="263">
        <v>0.86499999999999999</v>
      </c>
      <c r="P15" s="263">
        <v>1.1974999999999998</v>
      </c>
      <c r="Q15" s="113">
        <v>0</v>
      </c>
      <c r="R15" s="113">
        <v>2</v>
      </c>
      <c r="S15" s="113">
        <v>0</v>
      </c>
      <c r="T15" s="113">
        <v>0</v>
      </c>
      <c r="U15" s="113">
        <v>0</v>
      </c>
    </row>
  </sheetData>
  <mergeCells count="1">
    <mergeCell ref="Q3:U14"/>
  </mergeCells>
  <phoneticPr fontId="1"/>
  <pageMargins left="0.7" right="0.7" top="0.75" bottom="0.75" header="0.3" footer="0.3"/>
  <pageSetup paperSize="9" scale="83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1.25" customWidth="1"/>
    <col min="4" max="16" width="11.125" customWidth="1"/>
    <col min="17" max="21" width="9" customWidth="1"/>
  </cols>
  <sheetData>
    <row r="1" spans="2:21">
      <c r="B1" t="s">
        <v>684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1038</v>
      </c>
      <c r="C3" s="29" t="s">
        <v>683</v>
      </c>
      <c r="D3" s="264">
        <v>50</v>
      </c>
      <c r="E3" s="210">
        <v>135</v>
      </c>
      <c r="F3" s="209">
        <v>3.05</v>
      </c>
      <c r="G3" s="209">
        <v>0.3</v>
      </c>
      <c r="H3" s="209">
        <v>28.4</v>
      </c>
      <c r="I3" s="210">
        <v>9</v>
      </c>
      <c r="J3" s="209">
        <v>0.15</v>
      </c>
      <c r="K3" s="212">
        <v>0</v>
      </c>
      <c r="L3" s="211">
        <v>4.4999999999999998E-2</v>
      </c>
      <c r="M3" s="211">
        <v>1.4999999999999999E-2</v>
      </c>
      <c r="N3" s="210">
        <v>0</v>
      </c>
      <c r="O3" s="209">
        <v>0.6</v>
      </c>
      <c r="P3" s="209">
        <v>1.25</v>
      </c>
      <c r="Q3" s="938"/>
      <c r="R3" s="938"/>
      <c r="S3" s="938"/>
      <c r="T3" s="938"/>
      <c r="U3" s="938"/>
    </row>
    <row r="4" spans="2:21">
      <c r="B4" s="10">
        <v>11216</v>
      </c>
      <c r="C4" s="243" t="s">
        <v>2226</v>
      </c>
      <c r="D4" s="10">
        <v>25</v>
      </c>
      <c r="E4" s="210">
        <v>34.5</v>
      </c>
      <c r="F4" s="209">
        <v>5.5</v>
      </c>
      <c r="G4" s="209">
        <v>1.2</v>
      </c>
      <c r="H4" s="209">
        <v>0</v>
      </c>
      <c r="I4" s="210">
        <v>2.25</v>
      </c>
      <c r="J4" s="209">
        <v>0.52500000000000002</v>
      </c>
      <c r="K4" s="212">
        <v>4.25</v>
      </c>
      <c r="L4" s="211">
        <v>2.5000000000000001E-2</v>
      </c>
      <c r="M4" s="211">
        <v>7.7499999999999999E-2</v>
      </c>
      <c r="N4" s="210">
        <v>0.25</v>
      </c>
      <c r="O4" s="209">
        <v>0</v>
      </c>
      <c r="P4" s="209">
        <v>2.5000000000000001E-2</v>
      </c>
      <c r="Q4" s="938"/>
      <c r="R4" s="938"/>
      <c r="S4" s="938"/>
      <c r="T4" s="938"/>
      <c r="U4" s="938"/>
    </row>
    <row r="5" spans="2:21">
      <c r="B5" s="10">
        <v>17007</v>
      </c>
      <c r="C5" s="29" t="s">
        <v>682</v>
      </c>
      <c r="D5" s="10">
        <v>1.5</v>
      </c>
      <c r="E5" s="210">
        <v>1.0649999999999999</v>
      </c>
      <c r="F5" s="209">
        <v>0.11550000000000001</v>
      </c>
      <c r="G5" s="209">
        <v>0</v>
      </c>
      <c r="H5" s="209">
        <v>0.1515</v>
      </c>
      <c r="I5" s="210">
        <v>0.435</v>
      </c>
      <c r="J5" s="209">
        <v>2.5499999999999998E-2</v>
      </c>
      <c r="K5" s="212">
        <v>0</v>
      </c>
      <c r="L5" s="211">
        <v>7.5000000000000012E-4</v>
      </c>
      <c r="M5" s="211">
        <v>2.5500000000000002E-3</v>
      </c>
      <c r="N5" s="210">
        <v>0</v>
      </c>
      <c r="O5" s="209">
        <v>0</v>
      </c>
      <c r="P5" s="209">
        <v>0.2175</v>
      </c>
      <c r="Q5" s="938"/>
      <c r="R5" s="938"/>
      <c r="S5" s="938"/>
      <c r="T5" s="938"/>
      <c r="U5" s="938"/>
    </row>
    <row r="6" spans="2:21">
      <c r="B6" s="10">
        <v>10328</v>
      </c>
      <c r="C6" s="29" t="s">
        <v>681</v>
      </c>
      <c r="D6" s="10">
        <v>15</v>
      </c>
      <c r="E6" s="210">
        <v>12.45</v>
      </c>
      <c r="F6" s="209">
        <v>2.8050000000000002</v>
      </c>
      <c r="G6" s="209">
        <v>0.06</v>
      </c>
      <c r="H6" s="209">
        <v>1.4999999999999999E-2</v>
      </c>
      <c r="I6" s="210">
        <v>8.4</v>
      </c>
      <c r="J6" s="209">
        <v>0.15</v>
      </c>
      <c r="K6" s="212">
        <v>0.6</v>
      </c>
      <c r="L6" s="211">
        <v>3.0000000000000001E-3</v>
      </c>
      <c r="M6" s="211">
        <v>8.9999999999999993E-3</v>
      </c>
      <c r="N6" s="210">
        <v>0.3</v>
      </c>
      <c r="O6" s="209">
        <v>0</v>
      </c>
      <c r="P6" s="209">
        <v>0.09</v>
      </c>
      <c r="Q6" s="938"/>
      <c r="R6" s="938"/>
      <c r="S6" s="938"/>
      <c r="T6" s="938"/>
      <c r="U6" s="938"/>
    </row>
    <row r="7" spans="2:21">
      <c r="B7" s="10">
        <v>8013</v>
      </c>
      <c r="C7" s="29" t="s">
        <v>680</v>
      </c>
      <c r="D7" s="10">
        <v>2</v>
      </c>
      <c r="E7" s="210">
        <v>3.64</v>
      </c>
      <c r="F7" s="209">
        <v>0.38600000000000001</v>
      </c>
      <c r="G7" s="209">
        <v>7.400000000000001E-2</v>
      </c>
      <c r="H7" s="209">
        <v>1.268</v>
      </c>
      <c r="I7" s="210">
        <v>0.2</v>
      </c>
      <c r="J7" s="209">
        <v>3.4000000000000002E-2</v>
      </c>
      <c r="K7" s="212">
        <v>0</v>
      </c>
      <c r="L7" s="211">
        <v>0.01</v>
      </c>
      <c r="M7" s="211">
        <v>2.7999999999999997E-2</v>
      </c>
      <c r="N7" s="210">
        <v>0</v>
      </c>
      <c r="O7" s="209">
        <v>0.82</v>
      </c>
      <c r="P7" s="209">
        <v>0</v>
      </c>
      <c r="Q7" s="938"/>
      <c r="R7" s="938"/>
      <c r="S7" s="938"/>
      <c r="T7" s="938"/>
      <c r="U7" s="938"/>
    </row>
    <row r="8" spans="2:21">
      <c r="B8" s="10">
        <v>10379</v>
      </c>
      <c r="C8" s="29" t="s">
        <v>679</v>
      </c>
      <c r="D8" s="10">
        <v>7.5</v>
      </c>
      <c r="E8" s="210">
        <v>7.125</v>
      </c>
      <c r="F8" s="209">
        <v>0.9</v>
      </c>
      <c r="G8" s="209">
        <v>6.7500000000000004E-2</v>
      </c>
      <c r="H8" s="209">
        <v>0.72750000000000004</v>
      </c>
      <c r="I8" s="210">
        <v>1.875</v>
      </c>
      <c r="J8" s="209">
        <v>2.2499999999999999E-2</v>
      </c>
      <c r="K8" s="212">
        <v>0</v>
      </c>
      <c r="L8" s="211">
        <v>0</v>
      </c>
      <c r="M8" s="211">
        <v>7.5000000000000002E-4</v>
      </c>
      <c r="N8" s="210">
        <v>0</v>
      </c>
      <c r="O8" s="209">
        <v>0</v>
      </c>
      <c r="P8" s="209">
        <v>0.1875</v>
      </c>
      <c r="Q8" s="938"/>
      <c r="R8" s="938"/>
      <c r="S8" s="938"/>
      <c r="T8" s="938"/>
      <c r="U8" s="938"/>
    </row>
    <row r="9" spans="2:21">
      <c r="B9" s="10">
        <v>10171</v>
      </c>
      <c r="C9" s="29" t="s">
        <v>678</v>
      </c>
      <c r="D9" s="10">
        <v>14</v>
      </c>
      <c r="E9" s="210">
        <v>24.78</v>
      </c>
      <c r="F9" s="209">
        <v>2.8140000000000005</v>
      </c>
      <c r="G9" s="209">
        <v>1.3579999999999999</v>
      </c>
      <c r="H9" s="209">
        <v>1.4000000000000002E-2</v>
      </c>
      <c r="I9" s="210">
        <v>1.82</v>
      </c>
      <c r="J9" s="209">
        <v>0.11200000000000002</v>
      </c>
      <c r="K9" s="212">
        <v>1.68</v>
      </c>
      <c r="L9" s="211">
        <v>1.26E-2</v>
      </c>
      <c r="M9" s="211">
        <v>4.8999999999999995E-2</v>
      </c>
      <c r="N9" s="210">
        <v>0</v>
      </c>
      <c r="O9" s="209">
        <v>0</v>
      </c>
      <c r="P9" s="209">
        <v>2.8000000000000004E-2</v>
      </c>
      <c r="Q9" s="938"/>
      <c r="R9" s="938"/>
      <c r="S9" s="938"/>
      <c r="T9" s="938"/>
      <c r="U9" s="938"/>
    </row>
    <row r="10" spans="2:21">
      <c r="B10" s="10">
        <v>6267</v>
      </c>
      <c r="C10" s="29" t="s">
        <v>7</v>
      </c>
      <c r="D10" s="10">
        <v>15</v>
      </c>
      <c r="E10" s="210">
        <v>3</v>
      </c>
      <c r="F10" s="209">
        <v>0.33</v>
      </c>
      <c r="G10" s="209">
        <v>0.06</v>
      </c>
      <c r="H10" s="209">
        <v>0.46500000000000002</v>
      </c>
      <c r="I10" s="210">
        <v>7.35</v>
      </c>
      <c r="J10" s="209">
        <v>0.3</v>
      </c>
      <c r="K10" s="212">
        <v>52.5</v>
      </c>
      <c r="L10" s="211">
        <v>1.6500000000000001E-2</v>
      </c>
      <c r="M10" s="211">
        <v>0.03</v>
      </c>
      <c r="N10" s="210">
        <v>5.25</v>
      </c>
      <c r="O10" s="209">
        <v>0.42</v>
      </c>
      <c r="P10" s="209">
        <v>0</v>
      </c>
      <c r="Q10" s="938"/>
      <c r="R10" s="938"/>
      <c r="S10" s="938"/>
      <c r="T10" s="938"/>
      <c r="U10" s="938"/>
    </row>
    <row r="11" spans="2:21">
      <c r="B11" s="10">
        <v>12004</v>
      </c>
      <c r="C11" s="29" t="s">
        <v>677</v>
      </c>
      <c r="D11" s="10">
        <v>13.75</v>
      </c>
      <c r="E11" s="210">
        <v>20.762499999999999</v>
      </c>
      <c r="F11" s="209">
        <v>1.6912499999999999</v>
      </c>
      <c r="G11" s="209">
        <v>1.41625</v>
      </c>
      <c r="H11" s="209">
        <v>4.1250000000000002E-2</v>
      </c>
      <c r="I11" s="210">
        <v>7.0125000000000002</v>
      </c>
      <c r="J11" s="209">
        <v>0.2475</v>
      </c>
      <c r="K11" s="212">
        <v>20.625</v>
      </c>
      <c r="L11" s="211">
        <v>8.2500000000000004E-3</v>
      </c>
      <c r="M11" s="211">
        <v>5.9124999999999997E-2</v>
      </c>
      <c r="N11" s="210">
        <v>0</v>
      </c>
      <c r="O11" s="209">
        <v>0</v>
      </c>
      <c r="P11" s="209">
        <v>5.5E-2</v>
      </c>
      <c r="Q11" s="938"/>
      <c r="R11" s="938"/>
      <c r="S11" s="938"/>
      <c r="T11" s="938"/>
      <c r="U11" s="938"/>
    </row>
    <row r="12" spans="2:21">
      <c r="B12" s="10">
        <v>17021</v>
      </c>
      <c r="C12" s="29" t="s">
        <v>676</v>
      </c>
      <c r="D12" s="10">
        <v>55</v>
      </c>
      <c r="E12" s="210">
        <v>1.1000000000000001</v>
      </c>
      <c r="F12" s="209">
        <v>0.16500000000000001</v>
      </c>
      <c r="G12" s="209">
        <v>0</v>
      </c>
      <c r="H12" s="209">
        <v>0.16500000000000001</v>
      </c>
      <c r="I12" s="210">
        <v>1.65</v>
      </c>
      <c r="J12" s="209">
        <v>0</v>
      </c>
      <c r="K12" s="212">
        <v>0</v>
      </c>
      <c r="L12" s="211">
        <v>5.5000000000000005E-3</v>
      </c>
      <c r="M12" s="211">
        <v>5.5000000000000005E-3</v>
      </c>
      <c r="N12" s="210">
        <v>0</v>
      </c>
      <c r="O12" s="209">
        <v>0</v>
      </c>
      <c r="P12" s="209">
        <v>5.5E-2</v>
      </c>
      <c r="Q12" s="938"/>
      <c r="R12" s="938"/>
      <c r="S12" s="938"/>
      <c r="T12" s="938"/>
      <c r="U12" s="938"/>
    </row>
    <row r="13" spans="2:21">
      <c r="B13" s="27">
        <v>17008</v>
      </c>
      <c r="C13" s="37" t="s">
        <v>675</v>
      </c>
      <c r="D13" s="27">
        <v>0.75</v>
      </c>
      <c r="E13" s="152">
        <v>0.40500000000000003</v>
      </c>
      <c r="F13" s="151">
        <v>4.2750000000000003E-2</v>
      </c>
      <c r="G13" s="151">
        <v>0</v>
      </c>
      <c r="H13" s="151">
        <v>5.8499999999999996E-2</v>
      </c>
      <c r="I13" s="152">
        <v>0.18</v>
      </c>
      <c r="J13" s="151">
        <v>8.2500000000000004E-3</v>
      </c>
      <c r="K13" s="154">
        <v>0</v>
      </c>
      <c r="L13" s="153">
        <v>3.7500000000000006E-4</v>
      </c>
      <c r="M13" s="153">
        <v>8.25E-4</v>
      </c>
      <c r="N13" s="152">
        <v>0</v>
      </c>
      <c r="O13" s="151">
        <v>0</v>
      </c>
      <c r="P13" s="151">
        <v>0.12</v>
      </c>
      <c r="Q13" s="938"/>
      <c r="R13" s="938"/>
      <c r="S13" s="938"/>
      <c r="T13" s="938"/>
      <c r="U13" s="938"/>
    </row>
    <row r="14" spans="2:21">
      <c r="B14" s="40">
        <v>17012</v>
      </c>
      <c r="C14" s="242" t="s">
        <v>0</v>
      </c>
      <c r="D14" s="40">
        <v>0.5</v>
      </c>
      <c r="E14" s="156">
        <v>0</v>
      </c>
      <c r="F14" s="155">
        <v>0</v>
      </c>
      <c r="G14" s="155">
        <v>0</v>
      </c>
      <c r="H14" s="155">
        <v>0</v>
      </c>
      <c r="I14" s="156">
        <v>0.11</v>
      </c>
      <c r="J14" s="155">
        <v>0</v>
      </c>
      <c r="K14" s="158">
        <v>0</v>
      </c>
      <c r="L14" s="157">
        <v>0</v>
      </c>
      <c r="M14" s="157">
        <v>0</v>
      </c>
      <c r="N14" s="156">
        <v>0</v>
      </c>
      <c r="O14" s="155">
        <v>0</v>
      </c>
      <c r="P14" s="155">
        <v>0.4955</v>
      </c>
      <c r="Q14" s="947"/>
      <c r="R14" s="947"/>
      <c r="S14" s="947"/>
      <c r="T14" s="947"/>
      <c r="U14" s="947"/>
    </row>
    <row r="15" spans="2:21">
      <c r="B15" s="170"/>
      <c r="C15" s="28" t="s">
        <v>220</v>
      </c>
      <c r="D15" s="10">
        <v>200</v>
      </c>
      <c r="E15" s="210">
        <v>243.82749999999996</v>
      </c>
      <c r="F15" s="209">
        <v>17.799500000000002</v>
      </c>
      <c r="G15" s="209">
        <v>4.5357500000000002</v>
      </c>
      <c r="H15" s="209">
        <v>31.305749999999996</v>
      </c>
      <c r="I15" s="210">
        <v>40.282499999999999</v>
      </c>
      <c r="J15" s="209">
        <v>1.5747500000000003</v>
      </c>
      <c r="K15" s="212">
        <v>79.655000000000001</v>
      </c>
      <c r="L15" s="211">
        <v>0.126975</v>
      </c>
      <c r="M15" s="211">
        <v>0.27725</v>
      </c>
      <c r="N15" s="210">
        <v>5.8</v>
      </c>
      <c r="O15" s="209">
        <v>1.8399999999999999</v>
      </c>
      <c r="P15" s="209">
        <v>2.5234999999999999</v>
      </c>
      <c r="Q15" s="10">
        <v>1</v>
      </c>
      <c r="R15" s="10">
        <v>2</v>
      </c>
      <c r="S15" s="10">
        <v>0</v>
      </c>
      <c r="T15" s="10">
        <v>0</v>
      </c>
      <c r="U15" s="10">
        <v>0</v>
      </c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3:16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mergeCells count="1">
    <mergeCell ref="Q3:U14"/>
  </mergeCells>
  <phoneticPr fontId="1"/>
  <pageMargins left="0.7" right="0.7" top="0.75" bottom="0.75" header="0.3" footer="0.3"/>
  <pageSetup paperSize="9" scale="81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5.25" style="89" bestFit="1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859</v>
      </c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89">
        <v>4033</v>
      </c>
      <c r="C3" s="89" t="s">
        <v>175</v>
      </c>
      <c r="D3" s="89">
        <v>40</v>
      </c>
      <c r="E3" s="115">
        <v>28.8</v>
      </c>
      <c r="F3" s="91">
        <v>2.64</v>
      </c>
      <c r="G3" s="91">
        <v>1.68</v>
      </c>
      <c r="H3" s="91">
        <v>0.64</v>
      </c>
      <c r="I3" s="92">
        <v>48</v>
      </c>
      <c r="J3" s="91">
        <v>0.36</v>
      </c>
      <c r="K3" s="92">
        <v>0</v>
      </c>
      <c r="L3" s="93">
        <v>2.8000000000000004E-2</v>
      </c>
      <c r="M3" s="93">
        <v>1.2E-2</v>
      </c>
      <c r="N3" s="92">
        <v>0</v>
      </c>
      <c r="O3" s="136">
        <v>0.6</v>
      </c>
      <c r="P3" s="91">
        <v>0</v>
      </c>
      <c r="Q3" s="948"/>
      <c r="R3" s="948"/>
      <c r="S3" s="948"/>
      <c r="T3" s="948"/>
      <c r="U3" s="948"/>
    </row>
    <row r="4" spans="1:21">
      <c r="B4" s="89">
        <v>12004</v>
      </c>
      <c r="C4" s="89" t="s">
        <v>1</v>
      </c>
      <c r="D4" s="89">
        <v>20</v>
      </c>
      <c r="E4" s="115">
        <v>30.2</v>
      </c>
      <c r="F4" s="91">
        <v>2.46</v>
      </c>
      <c r="G4" s="91">
        <v>2.06</v>
      </c>
      <c r="H4" s="91">
        <v>0.06</v>
      </c>
      <c r="I4" s="92">
        <v>10.199999999999999</v>
      </c>
      <c r="J4" s="91">
        <v>0.36</v>
      </c>
      <c r="K4" s="92">
        <v>30</v>
      </c>
      <c r="L4" s="93">
        <v>1.2E-2</v>
      </c>
      <c r="M4" s="93">
        <v>8.5999999999999993E-2</v>
      </c>
      <c r="N4" s="92">
        <v>0</v>
      </c>
      <c r="O4" s="136">
        <v>0</v>
      </c>
      <c r="P4" s="91">
        <v>0.08</v>
      </c>
      <c r="Q4" s="945"/>
      <c r="R4" s="945"/>
      <c r="S4" s="945"/>
      <c r="T4" s="945"/>
      <c r="U4" s="945"/>
    </row>
    <row r="5" spans="1:21">
      <c r="B5" s="89">
        <v>17021</v>
      </c>
      <c r="C5" s="89" t="s">
        <v>174</v>
      </c>
      <c r="D5" s="89">
        <v>80</v>
      </c>
      <c r="E5" s="115">
        <v>1.6</v>
      </c>
      <c r="F5" s="91">
        <v>0.24</v>
      </c>
      <c r="G5" s="91">
        <v>0</v>
      </c>
      <c r="H5" s="91">
        <v>0.24</v>
      </c>
      <c r="I5" s="92">
        <v>2.4</v>
      </c>
      <c r="J5" s="91">
        <v>0</v>
      </c>
      <c r="K5" s="92">
        <v>0</v>
      </c>
      <c r="L5" s="93">
        <v>8.0000000000000002E-3</v>
      </c>
      <c r="M5" s="93">
        <v>8.0000000000000002E-3</v>
      </c>
      <c r="N5" s="92">
        <v>0</v>
      </c>
      <c r="O5" s="136">
        <v>0</v>
      </c>
      <c r="P5" s="91">
        <v>0.08</v>
      </c>
      <c r="Q5" s="945"/>
      <c r="R5" s="945"/>
      <c r="S5" s="945"/>
      <c r="T5" s="945"/>
      <c r="U5" s="945"/>
    </row>
    <row r="6" spans="1:21">
      <c r="B6" s="89">
        <v>16025</v>
      </c>
      <c r="C6" s="89" t="s">
        <v>66</v>
      </c>
      <c r="D6" s="89">
        <v>1.3</v>
      </c>
      <c r="E6" s="115">
        <v>3.133</v>
      </c>
      <c r="F6" s="91">
        <v>3.9000000000000003E-3</v>
      </c>
      <c r="G6" s="91">
        <v>0</v>
      </c>
      <c r="H6" s="91">
        <v>0.56159999999999999</v>
      </c>
      <c r="I6" s="92">
        <v>2.6000000000000002E-2</v>
      </c>
      <c r="J6" s="91">
        <v>0</v>
      </c>
      <c r="K6" s="92">
        <v>0</v>
      </c>
      <c r="L6" s="93">
        <v>0</v>
      </c>
      <c r="M6" s="93">
        <v>0</v>
      </c>
      <c r="N6" s="92">
        <v>0</v>
      </c>
      <c r="O6" s="136">
        <v>0</v>
      </c>
      <c r="P6" s="91">
        <v>0</v>
      </c>
      <c r="Q6" s="945"/>
      <c r="R6" s="945"/>
      <c r="S6" s="945"/>
      <c r="T6" s="945"/>
      <c r="U6" s="945"/>
    </row>
    <row r="7" spans="1:21">
      <c r="B7" s="89">
        <v>17008</v>
      </c>
      <c r="C7" s="89" t="s">
        <v>170</v>
      </c>
      <c r="D7" s="89">
        <v>0.4</v>
      </c>
      <c r="E7" s="115">
        <v>0.21600000000000003</v>
      </c>
      <c r="F7" s="91">
        <v>2.2800000000000001E-2</v>
      </c>
      <c r="G7" s="91">
        <v>0</v>
      </c>
      <c r="H7" s="91">
        <v>3.1200000000000002E-2</v>
      </c>
      <c r="I7" s="92">
        <v>9.6000000000000016E-2</v>
      </c>
      <c r="J7" s="91">
        <v>4.4000000000000003E-3</v>
      </c>
      <c r="K7" s="92">
        <v>0</v>
      </c>
      <c r="L7" s="93">
        <v>2.0000000000000004E-4</v>
      </c>
      <c r="M7" s="93">
        <v>4.4000000000000007E-4</v>
      </c>
      <c r="N7" s="92">
        <v>0</v>
      </c>
      <c r="O7" s="136">
        <v>0</v>
      </c>
      <c r="P7" s="91">
        <v>6.4000000000000001E-2</v>
      </c>
      <c r="Q7" s="945"/>
      <c r="R7" s="945"/>
      <c r="S7" s="945"/>
      <c r="T7" s="945"/>
      <c r="U7" s="945"/>
    </row>
    <row r="8" spans="1:21">
      <c r="B8" s="89">
        <v>17012</v>
      </c>
      <c r="C8" s="89" t="s">
        <v>0</v>
      </c>
      <c r="D8" s="89">
        <v>0.4</v>
      </c>
      <c r="E8" s="115">
        <v>0</v>
      </c>
      <c r="F8" s="91">
        <v>0</v>
      </c>
      <c r="G8" s="91">
        <v>0</v>
      </c>
      <c r="H8" s="91">
        <v>0</v>
      </c>
      <c r="I8" s="92">
        <v>8.8000000000000009E-2</v>
      </c>
      <c r="J8" s="91">
        <v>0</v>
      </c>
      <c r="K8" s="92">
        <v>0</v>
      </c>
      <c r="L8" s="93">
        <v>0</v>
      </c>
      <c r="M8" s="93">
        <v>0</v>
      </c>
      <c r="N8" s="92">
        <v>0</v>
      </c>
      <c r="O8" s="136">
        <v>0</v>
      </c>
      <c r="P8" s="91">
        <v>0.39640000000000003</v>
      </c>
      <c r="Q8" s="945"/>
      <c r="R8" s="945"/>
      <c r="S8" s="945"/>
      <c r="T8" s="945"/>
      <c r="U8" s="945"/>
    </row>
    <row r="9" spans="1:21">
      <c r="B9" s="89">
        <v>10328</v>
      </c>
      <c r="C9" s="89" t="s">
        <v>54</v>
      </c>
      <c r="D9" s="89">
        <v>10</v>
      </c>
      <c r="E9" s="115">
        <v>8.3000000000000007</v>
      </c>
      <c r="F9" s="91">
        <v>1.87</v>
      </c>
      <c r="G9" s="91">
        <v>0.04</v>
      </c>
      <c r="H9" s="91">
        <v>0.01</v>
      </c>
      <c r="I9" s="92">
        <v>5.6</v>
      </c>
      <c r="J9" s="91">
        <v>0.1</v>
      </c>
      <c r="K9" s="92">
        <v>0.4</v>
      </c>
      <c r="L9" s="93">
        <v>2E-3</v>
      </c>
      <c r="M9" s="93">
        <v>6.0000000000000001E-3</v>
      </c>
      <c r="N9" s="92">
        <v>0.2</v>
      </c>
      <c r="O9" s="136">
        <v>0</v>
      </c>
      <c r="P9" s="91">
        <v>0.06</v>
      </c>
      <c r="Q9" s="945"/>
      <c r="R9" s="945"/>
      <c r="S9" s="945"/>
      <c r="T9" s="945"/>
      <c r="U9" s="945"/>
    </row>
    <row r="10" spans="1:21">
      <c r="B10" s="89">
        <v>17021</v>
      </c>
      <c r="C10" s="89" t="s">
        <v>174</v>
      </c>
      <c r="D10" s="89">
        <v>35</v>
      </c>
      <c r="E10" s="115">
        <v>0.7</v>
      </c>
      <c r="F10" s="91">
        <v>0.105</v>
      </c>
      <c r="G10" s="91">
        <v>0</v>
      </c>
      <c r="H10" s="91">
        <v>0.105</v>
      </c>
      <c r="I10" s="92">
        <v>1.05</v>
      </c>
      <c r="J10" s="91">
        <v>0</v>
      </c>
      <c r="K10" s="92">
        <v>0</v>
      </c>
      <c r="L10" s="93">
        <v>3.5000000000000005E-3</v>
      </c>
      <c r="M10" s="93">
        <v>3.5000000000000005E-3</v>
      </c>
      <c r="N10" s="92">
        <v>0</v>
      </c>
      <c r="O10" s="136">
        <v>0</v>
      </c>
      <c r="P10" s="91">
        <v>3.5000000000000003E-2</v>
      </c>
      <c r="Q10" s="945"/>
      <c r="R10" s="945"/>
      <c r="S10" s="945"/>
      <c r="T10" s="945"/>
      <c r="U10" s="945"/>
    </row>
    <row r="11" spans="1:21">
      <c r="B11" s="89">
        <v>17012</v>
      </c>
      <c r="C11" s="89" t="s">
        <v>0</v>
      </c>
      <c r="D11" s="89">
        <v>0.3</v>
      </c>
      <c r="E11" s="115">
        <v>0</v>
      </c>
      <c r="F11" s="91">
        <v>0</v>
      </c>
      <c r="G11" s="91">
        <v>0</v>
      </c>
      <c r="H11" s="91">
        <v>0</v>
      </c>
      <c r="I11" s="92">
        <v>6.6000000000000003E-2</v>
      </c>
      <c r="J11" s="91">
        <v>0</v>
      </c>
      <c r="K11" s="92">
        <v>0</v>
      </c>
      <c r="L11" s="93">
        <v>0</v>
      </c>
      <c r="M11" s="93">
        <v>0</v>
      </c>
      <c r="N11" s="92">
        <v>0</v>
      </c>
      <c r="O11" s="136">
        <v>0</v>
      </c>
      <c r="P11" s="91">
        <v>0.29729999999999995</v>
      </c>
      <c r="Q11" s="945"/>
      <c r="R11" s="945"/>
      <c r="S11" s="945"/>
      <c r="T11" s="945"/>
      <c r="U11" s="945"/>
    </row>
    <row r="12" spans="1:21">
      <c r="B12" s="89">
        <v>17008</v>
      </c>
      <c r="C12" s="89" t="s">
        <v>170</v>
      </c>
      <c r="D12" s="89">
        <v>0.3</v>
      </c>
      <c r="E12" s="115">
        <v>0.16200000000000001</v>
      </c>
      <c r="F12" s="91">
        <v>1.7100000000000001E-2</v>
      </c>
      <c r="G12" s="91">
        <v>0</v>
      </c>
      <c r="H12" s="91">
        <v>2.3399999999999997E-2</v>
      </c>
      <c r="I12" s="92">
        <v>7.1999999999999995E-2</v>
      </c>
      <c r="J12" s="91">
        <v>3.3E-3</v>
      </c>
      <c r="K12" s="92">
        <v>0</v>
      </c>
      <c r="L12" s="93">
        <v>1.4999999999999999E-4</v>
      </c>
      <c r="M12" s="93">
        <v>3.3E-4</v>
      </c>
      <c r="N12" s="92">
        <v>0</v>
      </c>
      <c r="O12" s="136">
        <v>0</v>
      </c>
      <c r="P12" s="91">
        <v>4.8000000000000001E-2</v>
      </c>
      <c r="Q12" s="945"/>
      <c r="R12" s="945"/>
      <c r="S12" s="945"/>
      <c r="T12" s="945"/>
      <c r="U12" s="945"/>
    </row>
    <row r="13" spans="1:21">
      <c r="B13" s="102">
        <v>2034</v>
      </c>
      <c r="C13" s="102" t="s">
        <v>3</v>
      </c>
      <c r="D13" s="102">
        <v>1.5</v>
      </c>
      <c r="E13" s="117">
        <v>4.95</v>
      </c>
      <c r="F13" s="99">
        <v>1.5000000000000002E-3</v>
      </c>
      <c r="G13" s="99">
        <v>1.5000000000000002E-3</v>
      </c>
      <c r="H13" s="99">
        <v>1.224</v>
      </c>
      <c r="I13" s="100">
        <v>0.15</v>
      </c>
      <c r="J13" s="99">
        <v>8.9999999999999993E-3</v>
      </c>
      <c r="K13" s="100">
        <v>0</v>
      </c>
      <c r="L13" s="101">
        <v>0</v>
      </c>
      <c r="M13" s="101">
        <v>0</v>
      </c>
      <c r="N13" s="100">
        <v>0</v>
      </c>
      <c r="O13" s="138">
        <v>0</v>
      </c>
      <c r="P13" s="99">
        <v>0</v>
      </c>
      <c r="Q13" s="945"/>
      <c r="R13" s="945"/>
      <c r="S13" s="945"/>
      <c r="T13" s="945"/>
      <c r="U13" s="945"/>
    </row>
    <row r="14" spans="1:21">
      <c r="B14" s="97">
        <v>6103</v>
      </c>
      <c r="C14" s="97" t="s">
        <v>70</v>
      </c>
      <c r="D14" s="97">
        <v>2.5</v>
      </c>
      <c r="E14" s="116">
        <v>0.75</v>
      </c>
      <c r="F14" s="94">
        <v>2.2499999999999999E-2</v>
      </c>
      <c r="G14" s="94">
        <v>7.4999999999999997E-3</v>
      </c>
      <c r="H14" s="94">
        <v>0.16500000000000001</v>
      </c>
      <c r="I14" s="95">
        <v>0.3</v>
      </c>
      <c r="J14" s="94">
        <v>1.2500000000000001E-2</v>
      </c>
      <c r="K14" s="95">
        <v>0</v>
      </c>
      <c r="L14" s="96">
        <v>7.5000000000000002E-4</v>
      </c>
      <c r="M14" s="96">
        <v>5.0000000000000001E-4</v>
      </c>
      <c r="N14" s="95">
        <v>0.05</v>
      </c>
      <c r="O14" s="137">
        <v>0.21</v>
      </c>
      <c r="P14" s="94">
        <v>0</v>
      </c>
      <c r="Q14" s="946"/>
      <c r="R14" s="946"/>
      <c r="S14" s="946"/>
      <c r="T14" s="946"/>
      <c r="U14" s="946"/>
    </row>
    <row r="15" spans="1:21">
      <c r="C15" s="89" t="s">
        <v>1936</v>
      </c>
      <c r="D15" s="89">
        <v>191.70000000000005</v>
      </c>
      <c r="E15" s="115">
        <v>78.811000000000021</v>
      </c>
      <c r="F15" s="91">
        <v>7.3828000000000005</v>
      </c>
      <c r="G15" s="91">
        <v>3.7890000000000001</v>
      </c>
      <c r="H15" s="91">
        <v>3.0602</v>
      </c>
      <c r="I15" s="92">
        <v>68.048000000000002</v>
      </c>
      <c r="J15" s="91">
        <v>0.84919999999999984</v>
      </c>
      <c r="K15" s="92">
        <v>30.4</v>
      </c>
      <c r="L15" s="93">
        <v>5.460000000000001E-2</v>
      </c>
      <c r="M15" s="93">
        <v>0.11676999999999998</v>
      </c>
      <c r="N15" s="92">
        <v>0.25</v>
      </c>
      <c r="O15" s="136">
        <v>0.81</v>
      </c>
      <c r="P15" s="91">
        <v>1.0607000000000002</v>
      </c>
      <c r="Q15" s="89">
        <v>0</v>
      </c>
      <c r="R15" s="89">
        <v>1</v>
      </c>
      <c r="S15" s="89">
        <v>0</v>
      </c>
      <c r="T15" s="89">
        <v>0</v>
      </c>
      <c r="U15" s="89">
        <v>0</v>
      </c>
    </row>
  </sheetData>
  <mergeCells count="1">
    <mergeCell ref="Q3:U14"/>
  </mergeCells>
  <phoneticPr fontId="1"/>
  <pageMargins left="0.7" right="0.7" top="0.75" bottom="0.75" header="0.3" footer="0.3"/>
  <pageSetup paperSize="9" scale="83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1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2.5" customWidth="1"/>
    <col min="4" max="16" width="11.125" customWidth="1"/>
    <col min="17" max="21" width="9" customWidth="1"/>
  </cols>
  <sheetData>
    <row r="1" spans="2:21">
      <c r="B1" t="s">
        <v>962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11213</v>
      </c>
      <c r="C3" s="29" t="s">
        <v>2229</v>
      </c>
      <c r="D3" s="10">
        <v>20</v>
      </c>
      <c r="E3" s="250">
        <v>48.8</v>
      </c>
      <c r="F3" s="249">
        <v>3.9</v>
      </c>
      <c r="G3" s="249">
        <v>3.44</v>
      </c>
      <c r="H3" s="249">
        <v>0</v>
      </c>
      <c r="I3" s="250">
        <v>0.8</v>
      </c>
      <c r="J3" s="251">
        <v>0.06</v>
      </c>
      <c r="K3" s="252">
        <v>14.4</v>
      </c>
      <c r="L3" s="253">
        <v>0.01</v>
      </c>
      <c r="M3" s="254">
        <v>1.6E-2</v>
      </c>
      <c r="N3" s="252">
        <v>0.2</v>
      </c>
      <c r="O3" s="255">
        <v>0</v>
      </c>
      <c r="P3" s="255">
        <v>0.02</v>
      </c>
      <c r="Q3" s="938"/>
      <c r="R3" s="938"/>
      <c r="S3" s="938"/>
      <c r="T3" s="938"/>
      <c r="U3" s="938"/>
    </row>
    <row r="4" spans="2:21">
      <c r="B4" s="10">
        <v>6214</v>
      </c>
      <c r="C4" s="29" t="s">
        <v>2225</v>
      </c>
      <c r="D4" s="10">
        <v>5</v>
      </c>
      <c r="E4" s="250">
        <v>1.85</v>
      </c>
      <c r="F4" s="249">
        <v>0.03</v>
      </c>
      <c r="G4" s="249">
        <v>5.0000000000000001E-3</v>
      </c>
      <c r="H4" s="249">
        <v>0.45</v>
      </c>
      <c r="I4" s="250">
        <v>1.35</v>
      </c>
      <c r="J4" s="251">
        <v>0.01</v>
      </c>
      <c r="K4" s="252">
        <v>34</v>
      </c>
      <c r="L4" s="253">
        <v>2E-3</v>
      </c>
      <c r="M4" s="254">
        <v>2E-3</v>
      </c>
      <c r="N4" s="252">
        <v>0.2</v>
      </c>
      <c r="O4" s="255">
        <v>0.125</v>
      </c>
      <c r="P4" s="255">
        <v>5.0000000000000001E-3</v>
      </c>
      <c r="Q4" s="938"/>
      <c r="R4" s="938"/>
      <c r="S4" s="938"/>
      <c r="T4" s="938"/>
      <c r="U4" s="938"/>
    </row>
    <row r="5" spans="2:21">
      <c r="B5" s="10">
        <v>6296</v>
      </c>
      <c r="C5" s="29" t="s">
        <v>334</v>
      </c>
      <c r="D5" s="10">
        <v>10</v>
      </c>
      <c r="E5" s="250">
        <v>12.5</v>
      </c>
      <c r="F5" s="249">
        <v>0.38</v>
      </c>
      <c r="G5" s="249">
        <v>0.01</v>
      </c>
      <c r="H5" s="249">
        <v>2.83</v>
      </c>
      <c r="I5" s="250">
        <v>1</v>
      </c>
      <c r="J5" s="251">
        <v>0.1</v>
      </c>
      <c r="K5" s="252">
        <v>0</v>
      </c>
      <c r="L5" s="253">
        <v>8.0000000000000002E-3</v>
      </c>
      <c r="M5" s="254">
        <v>7.000000000000001E-3</v>
      </c>
      <c r="N5" s="252">
        <v>0.9</v>
      </c>
      <c r="O5" s="255">
        <v>0.54</v>
      </c>
      <c r="P5" s="255">
        <v>0</v>
      </c>
      <c r="Q5" s="938"/>
      <c r="R5" s="938"/>
      <c r="S5" s="938"/>
      <c r="T5" s="938"/>
      <c r="U5" s="938"/>
    </row>
    <row r="6" spans="2:21">
      <c r="B6" s="10">
        <v>8013</v>
      </c>
      <c r="C6" s="29" t="s">
        <v>49</v>
      </c>
      <c r="D6" s="10">
        <v>1</v>
      </c>
      <c r="E6" s="250">
        <v>1.82</v>
      </c>
      <c r="F6" s="249">
        <v>0.193</v>
      </c>
      <c r="G6" s="249">
        <v>3.7000000000000005E-2</v>
      </c>
      <c r="H6" s="249">
        <v>0.63400000000000001</v>
      </c>
      <c r="I6" s="250">
        <v>0.1</v>
      </c>
      <c r="J6" s="251">
        <v>1.7000000000000001E-2</v>
      </c>
      <c r="K6" s="252">
        <v>0</v>
      </c>
      <c r="L6" s="253">
        <v>5.0000000000000001E-3</v>
      </c>
      <c r="M6" s="254">
        <v>1.3999999999999999E-2</v>
      </c>
      <c r="N6" s="252">
        <v>0</v>
      </c>
      <c r="O6" s="255">
        <v>0.41</v>
      </c>
      <c r="P6" s="255">
        <v>0</v>
      </c>
      <c r="Q6" s="938"/>
      <c r="R6" s="938"/>
      <c r="S6" s="938"/>
      <c r="T6" s="938"/>
      <c r="U6" s="938"/>
    </row>
    <row r="7" spans="2:21">
      <c r="B7" s="10">
        <v>6036</v>
      </c>
      <c r="C7" s="29" t="s">
        <v>2230</v>
      </c>
      <c r="D7" s="10">
        <v>85</v>
      </c>
      <c r="E7" s="250">
        <v>17</v>
      </c>
      <c r="F7" s="249">
        <v>0.59499999999999997</v>
      </c>
      <c r="G7" s="249">
        <v>8.5000000000000006E-2</v>
      </c>
      <c r="H7" s="249">
        <v>3.9099999999999993</v>
      </c>
      <c r="I7" s="250">
        <v>20.399999999999999</v>
      </c>
      <c r="J7" s="251">
        <v>0.255</v>
      </c>
      <c r="K7" s="252">
        <v>0</v>
      </c>
      <c r="L7" s="253">
        <v>2.5499999999999998E-2</v>
      </c>
      <c r="M7" s="254">
        <v>2.5499999999999998E-2</v>
      </c>
      <c r="N7" s="252">
        <v>16.149999999999999</v>
      </c>
      <c r="O7" s="255">
        <v>1.2749999999999999</v>
      </c>
      <c r="P7" s="255">
        <v>0</v>
      </c>
      <c r="Q7" s="938"/>
      <c r="R7" s="938"/>
      <c r="S7" s="938"/>
      <c r="T7" s="938"/>
      <c r="U7" s="938"/>
    </row>
    <row r="8" spans="2:21">
      <c r="B8" s="10">
        <v>12004</v>
      </c>
      <c r="C8" s="29" t="s">
        <v>1</v>
      </c>
      <c r="D8" s="10">
        <v>15</v>
      </c>
      <c r="E8" s="250">
        <v>22.65</v>
      </c>
      <c r="F8" s="249">
        <v>1.845</v>
      </c>
      <c r="G8" s="249">
        <v>1.5449999999999999</v>
      </c>
      <c r="H8" s="249">
        <v>4.4999999999999998E-2</v>
      </c>
      <c r="I8" s="250">
        <v>7.65</v>
      </c>
      <c r="J8" s="251">
        <v>0.27</v>
      </c>
      <c r="K8" s="252">
        <v>22.5</v>
      </c>
      <c r="L8" s="253">
        <v>8.9999999999999993E-3</v>
      </c>
      <c r="M8" s="254">
        <v>6.4500000000000002E-2</v>
      </c>
      <c r="N8" s="252">
        <v>0</v>
      </c>
      <c r="O8" s="255">
        <v>0</v>
      </c>
      <c r="P8" s="255">
        <v>0.06</v>
      </c>
      <c r="Q8" s="938"/>
      <c r="R8" s="938"/>
      <c r="S8" s="938"/>
      <c r="T8" s="938"/>
      <c r="U8" s="938"/>
    </row>
    <row r="9" spans="2:21">
      <c r="B9" s="10">
        <v>17021</v>
      </c>
      <c r="C9" s="29" t="s">
        <v>174</v>
      </c>
      <c r="D9" s="10">
        <v>50</v>
      </c>
      <c r="E9" s="250">
        <v>1</v>
      </c>
      <c r="F9" s="249">
        <v>0.15</v>
      </c>
      <c r="G9" s="249">
        <v>0</v>
      </c>
      <c r="H9" s="249">
        <v>0.15</v>
      </c>
      <c r="I9" s="250">
        <v>1.5</v>
      </c>
      <c r="J9" s="251">
        <v>0</v>
      </c>
      <c r="K9" s="252">
        <v>0</v>
      </c>
      <c r="L9" s="253">
        <v>5.0000000000000001E-3</v>
      </c>
      <c r="M9" s="254">
        <v>5.0000000000000001E-3</v>
      </c>
      <c r="N9" s="252">
        <v>0</v>
      </c>
      <c r="O9" s="255">
        <v>0</v>
      </c>
      <c r="P9" s="255">
        <v>0.05</v>
      </c>
      <c r="Q9" s="938"/>
      <c r="R9" s="938"/>
      <c r="S9" s="938"/>
      <c r="T9" s="938"/>
      <c r="U9" s="938"/>
    </row>
    <row r="10" spans="2:21">
      <c r="B10" s="10">
        <v>17008</v>
      </c>
      <c r="C10" s="29" t="s">
        <v>170</v>
      </c>
      <c r="D10" s="10">
        <v>6</v>
      </c>
      <c r="E10" s="250">
        <v>3.24</v>
      </c>
      <c r="F10" s="249">
        <v>0.34200000000000003</v>
      </c>
      <c r="G10" s="249">
        <v>0</v>
      </c>
      <c r="H10" s="249">
        <v>0.46799999999999997</v>
      </c>
      <c r="I10" s="250">
        <v>1.44</v>
      </c>
      <c r="J10" s="251">
        <v>6.6000000000000003E-2</v>
      </c>
      <c r="K10" s="252">
        <v>0</v>
      </c>
      <c r="L10" s="253">
        <v>3.0000000000000005E-3</v>
      </c>
      <c r="M10" s="254">
        <v>6.6E-3</v>
      </c>
      <c r="N10" s="252">
        <v>0</v>
      </c>
      <c r="O10" s="255">
        <v>0</v>
      </c>
      <c r="P10" s="255">
        <v>0.96</v>
      </c>
      <c r="Q10" s="938"/>
      <c r="R10" s="938"/>
      <c r="S10" s="938"/>
      <c r="T10" s="938"/>
      <c r="U10" s="938"/>
    </row>
    <row r="11" spans="2:21">
      <c r="B11" s="10">
        <v>16025</v>
      </c>
      <c r="C11" s="29" t="s">
        <v>66</v>
      </c>
      <c r="D11" s="10">
        <v>3</v>
      </c>
      <c r="E11" s="250">
        <v>7.23</v>
      </c>
      <c r="F11" s="249">
        <v>8.9999999999999993E-3</v>
      </c>
      <c r="G11" s="249">
        <v>0</v>
      </c>
      <c r="H11" s="249">
        <v>1.2960000000000003</v>
      </c>
      <c r="I11" s="250">
        <v>0.06</v>
      </c>
      <c r="J11" s="251">
        <v>0</v>
      </c>
      <c r="K11" s="252">
        <v>0</v>
      </c>
      <c r="L11" s="253">
        <v>0</v>
      </c>
      <c r="M11" s="254">
        <v>0</v>
      </c>
      <c r="N11" s="252">
        <v>0</v>
      </c>
      <c r="O11" s="255">
        <v>0</v>
      </c>
      <c r="P11" s="255">
        <v>0</v>
      </c>
      <c r="Q11" s="938"/>
      <c r="R11" s="938"/>
      <c r="S11" s="938"/>
      <c r="T11" s="938"/>
      <c r="U11" s="938"/>
    </row>
    <row r="12" spans="2:21">
      <c r="B12" s="10">
        <v>2034</v>
      </c>
      <c r="C12" s="29" t="s">
        <v>3</v>
      </c>
      <c r="D12" s="10">
        <v>1.2</v>
      </c>
      <c r="E12" s="250">
        <v>3.96</v>
      </c>
      <c r="F12" s="249">
        <v>1.1999999999999999E-3</v>
      </c>
      <c r="G12" s="249">
        <v>1.1999999999999999E-3</v>
      </c>
      <c r="H12" s="249">
        <v>0.97919999999999985</v>
      </c>
      <c r="I12" s="250">
        <v>0.12</v>
      </c>
      <c r="J12" s="251">
        <v>7.1999999999999998E-3</v>
      </c>
      <c r="K12" s="252">
        <v>0</v>
      </c>
      <c r="L12" s="253">
        <v>0</v>
      </c>
      <c r="M12" s="254">
        <v>0</v>
      </c>
      <c r="N12" s="252">
        <v>0</v>
      </c>
      <c r="O12" s="255">
        <v>0</v>
      </c>
      <c r="P12" s="255">
        <v>0</v>
      </c>
      <c r="Q12" s="938"/>
      <c r="R12" s="938"/>
      <c r="S12" s="938"/>
      <c r="T12" s="938"/>
      <c r="U12" s="938"/>
    </row>
    <row r="13" spans="2:21">
      <c r="B13" s="10">
        <v>6103</v>
      </c>
      <c r="C13" s="29" t="s">
        <v>70</v>
      </c>
      <c r="D13" s="10">
        <v>3</v>
      </c>
      <c r="E13" s="250">
        <v>0.9</v>
      </c>
      <c r="F13" s="249">
        <v>2.7000000000000003E-2</v>
      </c>
      <c r="G13" s="249">
        <v>8.9999999999999993E-3</v>
      </c>
      <c r="H13" s="249">
        <v>0.19799999999999998</v>
      </c>
      <c r="I13" s="250">
        <v>0.36</v>
      </c>
      <c r="J13" s="251">
        <v>1.4999999999999999E-2</v>
      </c>
      <c r="K13" s="252">
        <v>0</v>
      </c>
      <c r="L13" s="253">
        <v>8.9999999999999998E-4</v>
      </c>
      <c r="M13" s="254">
        <v>5.9999999999999995E-4</v>
      </c>
      <c r="N13" s="252">
        <v>0.06</v>
      </c>
      <c r="O13" s="255">
        <v>6.3E-2</v>
      </c>
      <c r="P13" s="255">
        <v>0</v>
      </c>
      <c r="Q13" s="938"/>
      <c r="R13" s="938"/>
      <c r="S13" s="938"/>
      <c r="T13" s="938"/>
      <c r="U13" s="938"/>
    </row>
    <row r="14" spans="2:21">
      <c r="B14" s="10">
        <v>17008</v>
      </c>
      <c r="C14" s="29" t="s">
        <v>170</v>
      </c>
      <c r="D14" s="10">
        <v>6</v>
      </c>
      <c r="E14" s="250">
        <v>3.24</v>
      </c>
      <c r="F14" s="249">
        <v>0.34200000000000003</v>
      </c>
      <c r="G14" s="249">
        <v>0</v>
      </c>
      <c r="H14" s="249">
        <v>0.46799999999999997</v>
      </c>
      <c r="I14" s="250">
        <v>1.44</v>
      </c>
      <c r="J14" s="251">
        <v>6.6000000000000003E-2</v>
      </c>
      <c r="K14" s="252">
        <v>0</v>
      </c>
      <c r="L14" s="253">
        <v>3.0000000000000005E-3</v>
      </c>
      <c r="M14" s="254">
        <v>6.6E-3</v>
      </c>
      <c r="N14" s="252">
        <v>0</v>
      </c>
      <c r="O14" s="255">
        <v>0</v>
      </c>
      <c r="P14" s="255">
        <v>0.96</v>
      </c>
      <c r="Q14" s="938"/>
      <c r="R14" s="938"/>
      <c r="S14" s="938"/>
      <c r="T14" s="938"/>
      <c r="U14" s="938"/>
    </row>
    <row r="15" spans="2:21">
      <c r="B15" s="10">
        <v>16002</v>
      </c>
      <c r="C15" s="29" t="s">
        <v>333</v>
      </c>
      <c r="D15" s="10">
        <v>1.5</v>
      </c>
      <c r="E15" s="250">
        <v>1.5449999999999999</v>
      </c>
      <c r="F15" s="249">
        <v>6.000000000000001E-3</v>
      </c>
      <c r="G15" s="249">
        <v>0</v>
      </c>
      <c r="H15" s="249">
        <v>5.4000000000000006E-2</v>
      </c>
      <c r="I15" s="250">
        <v>4.4999999999999998E-2</v>
      </c>
      <c r="J15" s="251">
        <v>1.5000000000000002E-3</v>
      </c>
      <c r="K15" s="252">
        <v>0</v>
      </c>
      <c r="L15" s="253">
        <v>0</v>
      </c>
      <c r="M15" s="254">
        <v>0</v>
      </c>
      <c r="N15" s="252">
        <v>0</v>
      </c>
      <c r="O15" s="255">
        <v>0</v>
      </c>
      <c r="P15" s="255">
        <v>0</v>
      </c>
      <c r="Q15" s="938"/>
      <c r="R15" s="938"/>
      <c r="S15" s="938"/>
      <c r="T15" s="938"/>
      <c r="U15" s="938"/>
    </row>
    <row r="16" spans="2:21">
      <c r="B16" s="10">
        <v>17012</v>
      </c>
      <c r="C16" s="29" t="s">
        <v>0</v>
      </c>
      <c r="D16" s="10">
        <v>1</v>
      </c>
      <c r="E16" s="250">
        <v>0</v>
      </c>
      <c r="F16" s="249">
        <v>0</v>
      </c>
      <c r="G16" s="249">
        <v>0</v>
      </c>
      <c r="H16" s="249">
        <v>0</v>
      </c>
      <c r="I16" s="250">
        <v>0.22</v>
      </c>
      <c r="J16" s="251">
        <v>0</v>
      </c>
      <c r="K16" s="252">
        <v>0</v>
      </c>
      <c r="L16" s="253">
        <v>0</v>
      </c>
      <c r="M16" s="254">
        <v>0</v>
      </c>
      <c r="N16" s="252">
        <v>0</v>
      </c>
      <c r="O16" s="255">
        <v>0</v>
      </c>
      <c r="P16" s="255">
        <v>0.99099999999999999</v>
      </c>
      <c r="Q16" s="938"/>
      <c r="R16" s="938"/>
      <c r="S16" s="938"/>
      <c r="T16" s="938"/>
      <c r="U16" s="938"/>
    </row>
    <row r="17" spans="2:21">
      <c r="B17" s="40">
        <v>3003</v>
      </c>
      <c r="C17" s="242" t="s">
        <v>4</v>
      </c>
      <c r="D17" s="40">
        <v>0.5</v>
      </c>
      <c r="E17" s="269">
        <v>1.92</v>
      </c>
      <c r="F17" s="268">
        <v>0</v>
      </c>
      <c r="G17" s="268">
        <v>0</v>
      </c>
      <c r="H17" s="268">
        <v>0.496</v>
      </c>
      <c r="I17" s="269">
        <v>5.0000000000000001E-3</v>
      </c>
      <c r="J17" s="268">
        <v>0</v>
      </c>
      <c r="K17" s="270">
        <v>0</v>
      </c>
      <c r="L17" s="271">
        <v>0</v>
      </c>
      <c r="M17" s="272">
        <v>0</v>
      </c>
      <c r="N17" s="270">
        <v>0</v>
      </c>
      <c r="O17" s="273">
        <v>0</v>
      </c>
      <c r="P17" s="273">
        <v>0</v>
      </c>
      <c r="Q17" s="947"/>
      <c r="R17" s="947"/>
      <c r="S17" s="947"/>
      <c r="T17" s="947"/>
      <c r="U17" s="947"/>
    </row>
    <row r="18" spans="2:21">
      <c r="C18" t="s">
        <v>25</v>
      </c>
      <c r="D18" s="10">
        <v>208.2</v>
      </c>
      <c r="E18" s="250">
        <v>127.655</v>
      </c>
      <c r="F18" s="249">
        <v>7.8201999999999989</v>
      </c>
      <c r="G18" s="249">
        <v>5.1322000000000001</v>
      </c>
      <c r="H18" s="249">
        <v>11.978200000000003</v>
      </c>
      <c r="I18" s="250">
        <v>36.489999999999995</v>
      </c>
      <c r="J18" s="251">
        <v>0.86770000000000003</v>
      </c>
      <c r="K18" s="252">
        <v>70.900000000000006</v>
      </c>
      <c r="L18" s="253">
        <v>7.1400000000000005E-2</v>
      </c>
      <c r="M18" s="254">
        <v>0.14779999999999999</v>
      </c>
      <c r="N18" s="252">
        <v>17.509999999999998</v>
      </c>
      <c r="O18" s="255">
        <v>2.4129999999999998</v>
      </c>
      <c r="P18" s="255">
        <v>3.0459999999999998</v>
      </c>
      <c r="Q18" s="10">
        <v>0</v>
      </c>
      <c r="R18" s="10">
        <v>1</v>
      </c>
      <c r="S18" s="10">
        <v>1</v>
      </c>
      <c r="T18" s="10">
        <v>0</v>
      </c>
      <c r="U18" s="10">
        <v>0</v>
      </c>
    </row>
    <row r="19" spans="2:21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2:21">
      <c r="C20" s="1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2:21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</sheetData>
  <mergeCells count="1">
    <mergeCell ref="Q3:U17"/>
  </mergeCells>
  <phoneticPr fontId="1"/>
  <pageMargins left="0.7" right="0.7" top="0.75" bottom="0.75" header="0.3" footer="0.3"/>
  <pageSetup paperSize="9" scale="8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1.5" customWidth="1"/>
    <col min="4" max="16" width="11.125" customWidth="1"/>
    <col min="17" max="21" width="9" customWidth="1"/>
  </cols>
  <sheetData>
    <row r="1" spans="2:21">
      <c r="B1" t="s">
        <v>693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10345</v>
      </c>
      <c r="C3" s="29" t="s">
        <v>692</v>
      </c>
      <c r="D3" s="173">
        <v>300</v>
      </c>
      <c r="E3" s="55">
        <v>264</v>
      </c>
      <c r="F3" s="54">
        <v>54.3</v>
      </c>
      <c r="G3" s="54">
        <v>3.6</v>
      </c>
      <c r="H3" s="54">
        <v>0.6</v>
      </c>
      <c r="I3" s="55">
        <v>42</v>
      </c>
      <c r="J3" s="54">
        <v>0.3</v>
      </c>
      <c r="K3" s="57">
        <v>39</v>
      </c>
      <c r="L3" s="56">
        <v>0.15</v>
      </c>
      <c r="M3" s="56">
        <v>0.12</v>
      </c>
      <c r="N3" s="55">
        <v>3</v>
      </c>
      <c r="O3" s="54">
        <v>0</v>
      </c>
      <c r="P3" s="54">
        <v>2.4</v>
      </c>
      <c r="Q3" s="972"/>
      <c r="R3" s="972"/>
      <c r="S3" s="972"/>
      <c r="T3" s="972"/>
      <c r="U3" s="972"/>
    </row>
    <row r="4" spans="2:21">
      <c r="B4" s="10">
        <v>17008</v>
      </c>
      <c r="C4" s="243" t="s">
        <v>691</v>
      </c>
      <c r="D4" s="22">
        <v>18</v>
      </c>
      <c r="E4" s="55">
        <v>9.7200000000000006</v>
      </c>
      <c r="F4" s="54">
        <v>1.026</v>
      </c>
      <c r="G4" s="54">
        <v>0</v>
      </c>
      <c r="H4" s="54">
        <v>1.4040000000000001</v>
      </c>
      <c r="I4" s="55">
        <v>4.32</v>
      </c>
      <c r="J4" s="54">
        <v>0.19800000000000001</v>
      </c>
      <c r="K4" s="57">
        <v>0</v>
      </c>
      <c r="L4" s="56">
        <v>9.0000000000000011E-3</v>
      </c>
      <c r="M4" s="56">
        <v>1.9799999999999998E-2</v>
      </c>
      <c r="N4" s="55">
        <v>0</v>
      </c>
      <c r="O4" s="54">
        <v>0</v>
      </c>
      <c r="P4" s="54">
        <v>2.88</v>
      </c>
      <c r="Q4" s="972"/>
      <c r="R4" s="972"/>
      <c r="S4" s="972"/>
      <c r="T4" s="972"/>
      <c r="U4" s="972"/>
    </row>
    <row r="5" spans="2:21">
      <c r="B5" s="10">
        <v>3003</v>
      </c>
      <c r="C5" s="29" t="s">
        <v>685</v>
      </c>
      <c r="D5" s="22">
        <v>9</v>
      </c>
      <c r="E5" s="55">
        <v>34.56</v>
      </c>
      <c r="F5" s="54">
        <v>0</v>
      </c>
      <c r="G5" s="54">
        <v>0</v>
      </c>
      <c r="H5" s="54">
        <v>8.9280000000000008</v>
      </c>
      <c r="I5" s="55">
        <v>0.09</v>
      </c>
      <c r="J5" s="54">
        <v>0</v>
      </c>
      <c r="K5" s="57">
        <v>0</v>
      </c>
      <c r="L5" s="56">
        <v>0</v>
      </c>
      <c r="M5" s="56">
        <v>0</v>
      </c>
      <c r="N5" s="55">
        <v>0</v>
      </c>
      <c r="O5" s="54">
        <v>0</v>
      </c>
      <c r="P5" s="54">
        <v>0</v>
      </c>
      <c r="Q5" s="972"/>
      <c r="R5" s="972"/>
      <c r="S5" s="972"/>
      <c r="T5" s="972"/>
      <c r="U5" s="972"/>
    </row>
    <row r="6" spans="2:21">
      <c r="B6" s="10">
        <v>16023</v>
      </c>
      <c r="C6" s="29" t="s">
        <v>690</v>
      </c>
      <c r="D6" s="22">
        <v>15</v>
      </c>
      <c r="E6" s="55">
        <v>16.350000000000001</v>
      </c>
      <c r="F6" s="54">
        <v>1.4999999999999999E-2</v>
      </c>
      <c r="G6" s="54">
        <v>0</v>
      </c>
      <c r="H6" s="54">
        <v>0.79500000000000004</v>
      </c>
      <c r="I6" s="55">
        <v>0.3</v>
      </c>
      <c r="J6" s="54">
        <v>0</v>
      </c>
      <c r="K6" s="57">
        <v>0</v>
      </c>
      <c r="L6" s="56">
        <v>0</v>
      </c>
      <c r="M6" s="56">
        <v>0</v>
      </c>
      <c r="N6" s="55">
        <v>0</v>
      </c>
      <c r="O6" s="54">
        <v>0</v>
      </c>
      <c r="P6" s="54">
        <v>0</v>
      </c>
      <c r="Q6" s="972"/>
      <c r="R6" s="972"/>
      <c r="S6" s="972"/>
      <c r="T6" s="972"/>
      <c r="U6" s="972"/>
    </row>
    <row r="7" spans="2:21">
      <c r="B7" s="10">
        <v>4032</v>
      </c>
      <c r="C7" s="29" t="s">
        <v>689</v>
      </c>
      <c r="D7" s="22">
        <v>80</v>
      </c>
      <c r="E7" s="55">
        <v>57.6</v>
      </c>
      <c r="F7" s="54">
        <v>5.28</v>
      </c>
      <c r="G7" s="54">
        <v>3.36</v>
      </c>
      <c r="H7" s="54">
        <v>1.28</v>
      </c>
      <c r="I7" s="55">
        <v>96</v>
      </c>
      <c r="J7" s="54">
        <v>0.72</v>
      </c>
      <c r="K7" s="57">
        <v>0</v>
      </c>
      <c r="L7" s="56">
        <v>5.6000000000000008E-2</v>
      </c>
      <c r="M7" s="56">
        <v>2.4E-2</v>
      </c>
      <c r="N7" s="55">
        <v>0</v>
      </c>
      <c r="O7" s="54">
        <v>0.32</v>
      </c>
      <c r="P7" s="54">
        <v>0</v>
      </c>
      <c r="Q7" s="972"/>
      <c r="R7" s="972"/>
      <c r="S7" s="972"/>
      <c r="T7" s="972"/>
      <c r="U7" s="972"/>
    </row>
    <row r="8" spans="2:21">
      <c r="B8" s="10">
        <v>8013</v>
      </c>
      <c r="C8" s="29" t="s">
        <v>688</v>
      </c>
      <c r="D8" s="22">
        <v>8</v>
      </c>
      <c r="E8" s="55">
        <v>14.56</v>
      </c>
      <c r="F8" s="54">
        <v>1.544</v>
      </c>
      <c r="G8" s="54">
        <v>0.29600000000000004</v>
      </c>
      <c r="H8" s="54">
        <v>5.0720000000000001</v>
      </c>
      <c r="I8" s="55">
        <v>0.8</v>
      </c>
      <c r="J8" s="54">
        <v>0.13600000000000001</v>
      </c>
      <c r="K8" s="57">
        <v>0</v>
      </c>
      <c r="L8" s="56">
        <v>0.04</v>
      </c>
      <c r="M8" s="56">
        <v>0.11199999999999999</v>
      </c>
      <c r="N8" s="55">
        <v>0</v>
      </c>
      <c r="O8" s="54">
        <v>3.28</v>
      </c>
      <c r="P8" s="54">
        <v>0</v>
      </c>
      <c r="Q8" s="972"/>
      <c r="R8" s="972"/>
      <c r="S8" s="972"/>
      <c r="T8" s="972"/>
      <c r="U8" s="972"/>
    </row>
    <row r="9" spans="2:21">
      <c r="B9" s="10">
        <v>6214</v>
      </c>
      <c r="C9" s="29" t="s">
        <v>687</v>
      </c>
      <c r="D9" s="22">
        <v>10</v>
      </c>
      <c r="E9" s="55">
        <v>3.7</v>
      </c>
      <c r="F9" s="54">
        <v>0.06</v>
      </c>
      <c r="G9" s="54">
        <v>0.01</v>
      </c>
      <c r="H9" s="54">
        <v>0.9</v>
      </c>
      <c r="I9" s="55">
        <v>2.7</v>
      </c>
      <c r="J9" s="54">
        <v>0.02</v>
      </c>
      <c r="K9" s="57">
        <v>68</v>
      </c>
      <c r="L9" s="56">
        <v>4.0000000000000001E-3</v>
      </c>
      <c r="M9" s="56">
        <v>4.0000000000000001E-3</v>
      </c>
      <c r="N9" s="55">
        <v>0.4</v>
      </c>
      <c r="O9" s="54">
        <v>0.25</v>
      </c>
      <c r="P9" s="54">
        <v>0.01</v>
      </c>
      <c r="Q9" s="972"/>
      <c r="R9" s="972"/>
      <c r="S9" s="972"/>
      <c r="T9" s="972"/>
      <c r="U9" s="972"/>
    </row>
    <row r="10" spans="2:21">
      <c r="B10" s="10">
        <v>6010</v>
      </c>
      <c r="C10" s="29" t="s">
        <v>206</v>
      </c>
      <c r="D10" s="22">
        <v>10</v>
      </c>
      <c r="E10" s="55">
        <v>2.2999999999999998</v>
      </c>
      <c r="F10" s="54">
        <v>0.18</v>
      </c>
      <c r="G10" s="54">
        <v>0.01</v>
      </c>
      <c r="H10" s="54">
        <v>0.51</v>
      </c>
      <c r="I10" s="55">
        <v>4.8</v>
      </c>
      <c r="J10" s="54">
        <v>7.0000000000000007E-2</v>
      </c>
      <c r="K10" s="57">
        <v>4.9000000000000004</v>
      </c>
      <c r="L10" s="56">
        <v>6.0000000000000001E-3</v>
      </c>
      <c r="M10" s="56">
        <v>1.1000000000000001E-2</v>
      </c>
      <c r="N10" s="55">
        <v>0.8</v>
      </c>
      <c r="O10" s="54">
        <v>0.24</v>
      </c>
      <c r="P10" s="54">
        <v>0</v>
      </c>
      <c r="Q10" s="972"/>
      <c r="R10" s="972"/>
      <c r="S10" s="972"/>
      <c r="T10" s="972"/>
      <c r="U10" s="972"/>
    </row>
    <row r="11" spans="2:21">
      <c r="B11" s="10">
        <v>14006</v>
      </c>
      <c r="C11" s="29" t="s">
        <v>686</v>
      </c>
      <c r="D11" s="22">
        <v>6</v>
      </c>
      <c r="E11" s="55">
        <v>55.26</v>
      </c>
      <c r="F11" s="54">
        <v>0</v>
      </c>
      <c r="G11" s="54">
        <v>6</v>
      </c>
      <c r="H11" s="54">
        <v>0</v>
      </c>
      <c r="I11" s="55">
        <v>0</v>
      </c>
      <c r="J11" s="54">
        <v>0</v>
      </c>
      <c r="K11" s="57">
        <v>0</v>
      </c>
      <c r="L11" s="56">
        <v>0</v>
      </c>
      <c r="M11" s="56">
        <v>0</v>
      </c>
      <c r="N11" s="55">
        <v>0</v>
      </c>
      <c r="O11" s="54">
        <v>0</v>
      </c>
      <c r="P11" s="54">
        <v>0</v>
      </c>
      <c r="Q11" s="972"/>
      <c r="R11" s="972"/>
      <c r="S11" s="972"/>
      <c r="T11" s="972"/>
      <c r="U11" s="972"/>
    </row>
    <row r="12" spans="2:21">
      <c r="B12" s="10">
        <v>12004</v>
      </c>
      <c r="C12" s="29" t="s">
        <v>635</v>
      </c>
      <c r="D12" s="22">
        <v>55</v>
      </c>
      <c r="E12" s="55">
        <v>83.05</v>
      </c>
      <c r="F12" s="54">
        <v>6.7649999999999997</v>
      </c>
      <c r="G12" s="54">
        <v>5.665</v>
      </c>
      <c r="H12" s="54">
        <v>0.16500000000000001</v>
      </c>
      <c r="I12" s="55">
        <v>28.05</v>
      </c>
      <c r="J12" s="54">
        <v>0.99</v>
      </c>
      <c r="K12" s="57">
        <v>82.5</v>
      </c>
      <c r="L12" s="56">
        <v>3.3000000000000002E-2</v>
      </c>
      <c r="M12" s="56">
        <v>0.23649999999999999</v>
      </c>
      <c r="N12" s="55">
        <v>0</v>
      </c>
      <c r="O12" s="54">
        <v>0</v>
      </c>
      <c r="P12" s="54">
        <v>0.22</v>
      </c>
      <c r="Q12" s="972"/>
      <c r="R12" s="972"/>
      <c r="S12" s="972"/>
      <c r="T12" s="972"/>
      <c r="U12" s="972"/>
    </row>
    <row r="13" spans="2:21">
      <c r="B13" s="10">
        <v>3003</v>
      </c>
      <c r="C13" s="29" t="s">
        <v>685</v>
      </c>
      <c r="D13" s="22">
        <v>9</v>
      </c>
      <c r="E13" s="55">
        <v>34.56</v>
      </c>
      <c r="F13" s="54">
        <v>0</v>
      </c>
      <c r="G13" s="54">
        <v>0</v>
      </c>
      <c r="H13" s="54">
        <v>8.9280000000000008</v>
      </c>
      <c r="I13" s="55">
        <v>0.09</v>
      </c>
      <c r="J13" s="54">
        <v>0</v>
      </c>
      <c r="K13" s="57">
        <v>0</v>
      </c>
      <c r="L13" s="56">
        <v>0</v>
      </c>
      <c r="M13" s="56">
        <v>0</v>
      </c>
      <c r="N13" s="55">
        <v>0</v>
      </c>
      <c r="O13" s="54">
        <v>0</v>
      </c>
      <c r="P13" s="54">
        <v>0</v>
      </c>
      <c r="Q13" s="972"/>
      <c r="R13" s="972"/>
      <c r="S13" s="972"/>
      <c r="T13" s="972"/>
      <c r="U13" s="972"/>
    </row>
    <row r="14" spans="2:21">
      <c r="B14" s="10">
        <v>17012</v>
      </c>
      <c r="C14" s="29" t="s">
        <v>0</v>
      </c>
      <c r="D14" s="22">
        <v>1.5</v>
      </c>
      <c r="E14" s="55">
        <v>0</v>
      </c>
      <c r="F14" s="54">
        <v>0</v>
      </c>
      <c r="G14" s="54">
        <v>0</v>
      </c>
      <c r="H14" s="54">
        <v>0</v>
      </c>
      <c r="I14" s="55">
        <v>0.33</v>
      </c>
      <c r="J14" s="54">
        <v>0</v>
      </c>
      <c r="K14" s="57">
        <v>0</v>
      </c>
      <c r="L14" s="56">
        <v>0</v>
      </c>
      <c r="M14" s="56">
        <v>0</v>
      </c>
      <c r="N14" s="55">
        <v>0</v>
      </c>
      <c r="O14" s="54">
        <v>0</v>
      </c>
      <c r="P14" s="54">
        <v>1.4864999999999997</v>
      </c>
      <c r="Q14" s="972"/>
      <c r="R14" s="972"/>
      <c r="S14" s="972"/>
      <c r="T14" s="972"/>
      <c r="U14" s="972"/>
    </row>
    <row r="15" spans="2:21">
      <c r="B15" s="10">
        <v>17007</v>
      </c>
      <c r="C15" s="29" t="s">
        <v>5</v>
      </c>
      <c r="D15" s="22">
        <v>6</v>
      </c>
      <c r="E15" s="55">
        <v>4.26</v>
      </c>
      <c r="F15" s="54">
        <v>0.46200000000000002</v>
      </c>
      <c r="G15" s="54">
        <v>0</v>
      </c>
      <c r="H15" s="54">
        <v>0.60599999999999998</v>
      </c>
      <c r="I15" s="55">
        <v>1.74</v>
      </c>
      <c r="J15" s="54">
        <v>0.10199999999999999</v>
      </c>
      <c r="K15" s="57">
        <v>0</v>
      </c>
      <c r="L15" s="56">
        <v>3.0000000000000005E-3</v>
      </c>
      <c r="M15" s="56">
        <v>1.0200000000000001E-2</v>
      </c>
      <c r="N15" s="55">
        <v>0</v>
      </c>
      <c r="O15" s="54">
        <v>0</v>
      </c>
      <c r="P15" s="54">
        <v>0.87</v>
      </c>
      <c r="Q15" s="972"/>
      <c r="R15" s="972"/>
      <c r="S15" s="972"/>
      <c r="T15" s="972"/>
      <c r="U15" s="972"/>
    </row>
    <row r="16" spans="2:21">
      <c r="B16" s="40">
        <v>2034</v>
      </c>
      <c r="C16" s="242" t="s">
        <v>3</v>
      </c>
      <c r="D16" s="171">
        <v>3</v>
      </c>
      <c r="E16" s="50">
        <v>9.9</v>
      </c>
      <c r="F16" s="49">
        <v>3.0000000000000005E-3</v>
      </c>
      <c r="G16" s="49">
        <v>3.0000000000000005E-3</v>
      </c>
      <c r="H16" s="49">
        <v>2.448</v>
      </c>
      <c r="I16" s="50">
        <v>0.3</v>
      </c>
      <c r="J16" s="49">
        <v>1.7999999999999999E-2</v>
      </c>
      <c r="K16" s="52">
        <v>0</v>
      </c>
      <c r="L16" s="51">
        <v>0</v>
      </c>
      <c r="M16" s="51">
        <v>0</v>
      </c>
      <c r="N16" s="50">
        <v>0</v>
      </c>
      <c r="O16" s="49">
        <v>0</v>
      </c>
      <c r="P16" s="49">
        <v>0</v>
      </c>
      <c r="Q16" s="973"/>
      <c r="R16" s="973"/>
      <c r="S16" s="973"/>
      <c r="T16" s="973"/>
      <c r="U16" s="973"/>
    </row>
    <row r="17" spans="2:16">
      <c r="B17" s="170"/>
      <c r="C17" t="s">
        <v>25</v>
      </c>
      <c r="D17" s="22">
        <v>530.5</v>
      </c>
      <c r="E17" s="55">
        <v>589.82000000000005</v>
      </c>
      <c r="F17" s="54">
        <v>69.635000000000005</v>
      </c>
      <c r="G17" s="54">
        <v>18.943999999999999</v>
      </c>
      <c r="H17" s="54">
        <v>31.636000000000003</v>
      </c>
      <c r="I17" s="55">
        <v>181.52000000000007</v>
      </c>
      <c r="J17" s="54">
        <v>2.5539999999999998</v>
      </c>
      <c r="K17" s="57">
        <v>194.4</v>
      </c>
      <c r="L17" s="56">
        <v>0.30100000000000005</v>
      </c>
      <c r="M17" s="56">
        <v>0.53749999999999987</v>
      </c>
      <c r="N17" s="55">
        <v>4.2</v>
      </c>
      <c r="O17" s="54">
        <v>4.09</v>
      </c>
      <c r="P17" s="54">
        <v>7.8664999999999985</v>
      </c>
    </row>
    <row r="18" spans="2:16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mergeCells count="1">
    <mergeCell ref="Q3:U16"/>
  </mergeCells>
  <phoneticPr fontId="1"/>
  <pageMargins left="0.7" right="0.7" top="0.75" bottom="0.75" header="0.3" footer="0.3"/>
  <pageSetup paperSize="9" scale="81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2.5" customWidth="1"/>
    <col min="4" max="16" width="11.125" customWidth="1"/>
    <col min="17" max="21" width="9" customWidth="1"/>
  </cols>
  <sheetData>
    <row r="1" spans="2:21">
      <c r="B1" t="s">
        <v>694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>
        <v>10171</v>
      </c>
      <c r="C3" t="s">
        <v>878</v>
      </c>
      <c r="D3" s="14">
        <v>50</v>
      </c>
      <c r="E3" s="55">
        <v>88.5</v>
      </c>
      <c r="F3" s="54">
        <v>10.050000000000001</v>
      </c>
      <c r="G3" s="54">
        <v>4.8499999999999996</v>
      </c>
      <c r="H3" s="54">
        <v>0.05</v>
      </c>
      <c r="I3" s="55">
        <v>6.5</v>
      </c>
      <c r="J3" s="54">
        <v>0.4</v>
      </c>
      <c r="K3" s="57">
        <v>6</v>
      </c>
      <c r="L3" s="56">
        <v>4.4999999999999998E-2</v>
      </c>
      <c r="M3" s="56">
        <v>0.17499999999999999</v>
      </c>
      <c r="N3" s="55">
        <v>0</v>
      </c>
      <c r="O3" s="54">
        <v>0</v>
      </c>
      <c r="P3" s="54">
        <v>0.1</v>
      </c>
      <c r="Q3" s="972"/>
      <c r="R3" s="972"/>
      <c r="S3" s="972"/>
      <c r="T3" s="972"/>
      <c r="U3" s="972"/>
    </row>
    <row r="4" spans="2:21">
      <c r="B4">
        <v>17012</v>
      </c>
      <c r="C4" s="183" t="s">
        <v>879</v>
      </c>
      <c r="D4">
        <v>1.5</v>
      </c>
      <c r="E4" s="55">
        <v>0</v>
      </c>
      <c r="F4" s="54">
        <v>0</v>
      </c>
      <c r="G4" s="54">
        <v>0</v>
      </c>
      <c r="H4" s="54">
        <v>0</v>
      </c>
      <c r="I4" s="55">
        <v>0.33</v>
      </c>
      <c r="J4" s="54">
        <v>0</v>
      </c>
      <c r="K4" s="57">
        <v>0</v>
      </c>
      <c r="L4" s="56">
        <v>0</v>
      </c>
      <c r="M4" s="56">
        <v>0</v>
      </c>
      <c r="N4" s="55">
        <v>0</v>
      </c>
      <c r="O4" s="54">
        <v>0</v>
      </c>
      <c r="P4" s="54">
        <v>1.4864999999999997</v>
      </c>
      <c r="Q4" s="972"/>
      <c r="R4" s="972"/>
      <c r="S4" s="972"/>
      <c r="T4" s="972"/>
      <c r="U4" s="972"/>
    </row>
    <row r="5" spans="2:21">
      <c r="B5">
        <v>16023</v>
      </c>
      <c r="C5" t="s">
        <v>880</v>
      </c>
      <c r="D5">
        <v>1.25</v>
      </c>
      <c r="E5" s="55">
        <v>1.3625</v>
      </c>
      <c r="F5" s="54">
        <v>1.25E-3</v>
      </c>
      <c r="G5" s="54">
        <v>0</v>
      </c>
      <c r="H5" s="54">
        <v>6.6250000000000003E-2</v>
      </c>
      <c r="I5" s="55">
        <v>2.5000000000000001E-2</v>
      </c>
      <c r="J5" s="54">
        <v>0</v>
      </c>
      <c r="K5" s="57">
        <v>0</v>
      </c>
      <c r="L5" s="56">
        <v>0</v>
      </c>
      <c r="M5" s="56">
        <v>0</v>
      </c>
      <c r="N5" s="55">
        <v>0</v>
      </c>
      <c r="O5" s="54">
        <v>0</v>
      </c>
      <c r="P5" s="54">
        <v>0</v>
      </c>
      <c r="Q5" s="972"/>
      <c r="R5" s="972"/>
      <c r="S5" s="972"/>
      <c r="T5" s="972"/>
      <c r="U5" s="972"/>
    </row>
    <row r="6" spans="2:21">
      <c r="B6">
        <v>2026</v>
      </c>
      <c r="C6" t="s">
        <v>881</v>
      </c>
      <c r="D6">
        <v>50</v>
      </c>
      <c r="E6" s="55">
        <v>60.5</v>
      </c>
      <c r="F6" s="54">
        <v>1.4</v>
      </c>
      <c r="G6" s="54">
        <v>0.35</v>
      </c>
      <c r="H6" s="54">
        <v>13.35</v>
      </c>
      <c r="I6" s="55">
        <v>5</v>
      </c>
      <c r="J6" s="54">
        <v>0.4</v>
      </c>
      <c r="K6" s="57">
        <v>0</v>
      </c>
      <c r="L6" s="56">
        <v>5.5E-2</v>
      </c>
      <c r="M6" s="56">
        <v>0.02</v>
      </c>
      <c r="N6" s="55">
        <v>7.5</v>
      </c>
      <c r="O6" s="54">
        <v>1</v>
      </c>
      <c r="P6" s="54">
        <v>0</v>
      </c>
      <c r="Q6" s="972"/>
      <c r="R6" s="972"/>
      <c r="S6" s="972"/>
      <c r="T6" s="972"/>
      <c r="U6" s="972"/>
    </row>
    <row r="7" spans="2:21">
      <c r="B7">
        <v>12014</v>
      </c>
      <c r="C7" t="s">
        <v>882</v>
      </c>
      <c r="D7">
        <v>8.75</v>
      </c>
      <c r="E7" s="55">
        <v>4.1124999999999998</v>
      </c>
      <c r="F7" s="54">
        <v>0.91874999999999996</v>
      </c>
      <c r="G7" s="54">
        <v>0</v>
      </c>
      <c r="H7" s="54">
        <v>3.5000000000000003E-2</v>
      </c>
      <c r="I7" s="55">
        <v>0.52500000000000002</v>
      </c>
      <c r="J7" s="54">
        <v>0</v>
      </c>
      <c r="K7" s="57">
        <v>0</v>
      </c>
      <c r="L7" s="56">
        <v>0</v>
      </c>
      <c r="M7" s="56">
        <v>3.4125000000000003E-2</v>
      </c>
      <c r="N7" s="55">
        <v>0</v>
      </c>
      <c r="O7" s="54">
        <v>0</v>
      </c>
      <c r="P7" s="54">
        <v>4.3749999999999997E-2</v>
      </c>
      <c r="Q7" s="972"/>
      <c r="R7" s="972"/>
      <c r="S7" s="972"/>
      <c r="T7" s="972"/>
      <c r="U7" s="972"/>
    </row>
    <row r="8" spans="2:21">
      <c r="B8">
        <v>17012</v>
      </c>
      <c r="C8" t="s">
        <v>879</v>
      </c>
      <c r="D8">
        <v>0.5</v>
      </c>
      <c r="E8" s="55">
        <v>0</v>
      </c>
      <c r="F8" s="54">
        <v>0</v>
      </c>
      <c r="G8" s="54">
        <v>0</v>
      </c>
      <c r="H8" s="54">
        <v>0</v>
      </c>
      <c r="I8" s="55">
        <v>0.11</v>
      </c>
      <c r="J8" s="54">
        <v>0</v>
      </c>
      <c r="K8" s="57">
        <v>0</v>
      </c>
      <c r="L8" s="56">
        <v>0</v>
      </c>
      <c r="M8" s="56">
        <v>0</v>
      </c>
      <c r="N8" s="55">
        <v>0</v>
      </c>
      <c r="O8" s="54">
        <v>0</v>
      </c>
      <c r="P8" s="54">
        <v>0.4955</v>
      </c>
      <c r="Q8" s="972"/>
      <c r="R8" s="972"/>
      <c r="S8" s="972"/>
      <c r="T8" s="972"/>
      <c r="U8" s="972"/>
    </row>
    <row r="9" spans="2:21">
      <c r="B9">
        <v>3003</v>
      </c>
      <c r="C9" t="s">
        <v>883</v>
      </c>
      <c r="D9">
        <v>1.25</v>
      </c>
      <c r="E9" s="55">
        <v>4.8</v>
      </c>
      <c r="F9" s="54">
        <v>0</v>
      </c>
      <c r="G9" s="54">
        <v>0</v>
      </c>
      <c r="H9" s="54">
        <v>1.24</v>
      </c>
      <c r="I9" s="55">
        <v>1.2500000000000001E-2</v>
      </c>
      <c r="J9" s="54">
        <v>0</v>
      </c>
      <c r="K9" s="57">
        <v>0</v>
      </c>
      <c r="L9" s="56">
        <v>0</v>
      </c>
      <c r="M9" s="56">
        <v>0</v>
      </c>
      <c r="N9" s="55">
        <v>0</v>
      </c>
      <c r="O9" s="54">
        <v>0</v>
      </c>
      <c r="P9" s="54">
        <v>0</v>
      </c>
      <c r="Q9" s="972"/>
      <c r="R9" s="972"/>
      <c r="S9" s="972"/>
      <c r="T9" s="972"/>
      <c r="U9" s="972"/>
    </row>
    <row r="10" spans="2:21">
      <c r="B10">
        <v>17021</v>
      </c>
      <c r="C10" t="s">
        <v>174</v>
      </c>
      <c r="D10">
        <v>50</v>
      </c>
      <c r="E10" s="55">
        <v>1</v>
      </c>
      <c r="F10" s="54">
        <v>0.15</v>
      </c>
      <c r="G10" s="54">
        <v>0</v>
      </c>
      <c r="H10" s="54">
        <v>0.15</v>
      </c>
      <c r="I10" s="55">
        <v>1.5</v>
      </c>
      <c r="J10" s="54">
        <v>0</v>
      </c>
      <c r="K10" s="57">
        <v>0</v>
      </c>
      <c r="L10" s="56">
        <v>5.0000000000000001E-3</v>
      </c>
      <c r="M10" s="56">
        <v>5.0000000000000001E-3</v>
      </c>
      <c r="N10" s="55">
        <v>0</v>
      </c>
      <c r="O10" s="54">
        <v>0</v>
      </c>
      <c r="P10" s="54">
        <v>0.05</v>
      </c>
      <c r="Q10" s="972"/>
      <c r="R10" s="972"/>
      <c r="S10" s="972"/>
      <c r="T10" s="972"/>
      <c r="U10" s="972"/>
    </row>
    <row r="11" spans="2:21">
      <c r="B11">
        <v>3003</v>
      </c>
      <c r="C11" t="s">
        <v>883</v>
      </c>
      <c r="D11">
        <v>0.75</v>
      </c>
      <c r="E11" s="55">
        <v>2.88</v>
      </c>
      <c r="F11" s="54">
        <v>0</v>
      </c>
      <c r="G11" s="54">
        <v>0</v>
      </c>
      <c r="H11" s="54">
        <v>0.74400000000000011</v>
      </c>
      <c r="I11" s="55">
        <v>7.4999999999999997E-3</v>
      </c>
      <c r="J11" s="54">
        <v>0</v>
      </c>
      <c r="K11" s="57">
        <v>0</v>
      </c>
      <c r="L11" s="56">
        <v>0</v>
      </c>
      <c r="M11" s="56">
        <v>0</v>
      </c>
      <c r="N11" s="55">
        <v>0</v>
      </c>
      <c r="O11" s="54">
        <v>0</v>
      </c>
      <c r="P11" s="54">
        <v>0</v>
      </c>
      <c r="Q11" s="972"/>
      <c r="R11" s="972"/>
      <c r="S11" s="972"/>
      <c r="T11" s="972"/>
      <c r="U11" s="972"/>
    </row>
    <row r="12" spans="2:21">
      <c r="B12">
        <v>17008</v>
      </c>
      <c r="C12" t="s">
        <v>884</v>
      </c>
      <c r="D12">
        <v>0.75</v>
      </c>
      <c r="E12" s="55">
        <v>0.40500000000000003</v>
      </c>
      <c r="F12" s="54">
        <v>4.2750000000000003E-2</v>
      </c>
      <c r="G12" s="54">
        <v>0</v>
      </c>
      <c r="H12" s="54">
        <v>5.8499999999999996E-2</v>
      </c>
      <c r="I12" s="55">
        <v>0.18</v>
      </c>
      <c r="J12" s="54">
        <v>8.2500000000000004E-3</v>
      </c>
      <c r="K12" s="57">
        <v>0</v>
      </c>
      <c r="L12" s="56">
        <v>3.7500000000000006E-4</v>
      </c>
      <c r="M12" s="56">
        <v>8.25E-4</v>
      </c>
      <c r="N12" s="55">
        <v>0</v>
      </c>
      <c r="O12" s="54">
        <v>0</v>
      </c>
      <c r="P12" s="54">
        <v>0.12</v>
      </c>
      <c r="Q12" s="972"/>
      <c r="R12" s="972"/>
      <c r="S12" s="972"/>
      <c r="T12" s="972"/>
      <c r="U12" s="972"/>
    </row>
    <row r="13" spans="2:21">
      <c r="B13">
        <v>9002</v>
      </c>
      <c r="C13" t="s">
        <v>885</v>
      </c>
      <c r="D13">
        <v>0.125</v>
      </c>
      <c r="E13" s="55">
        <v>0.1875</v>
      </c>
      <c r="F13" s="54">
        <v>2.2625000000000003E-2</v>
      </c>
      <c r="G13" s="54">
        <v>3.7500000000000001E-4</v>
      </c>
      <c r="H13" s="54">
        <v>7.0000000000000007E-2</v>
      </c>
      <c r="I13" s="55">
        <v>0.9</v>
      </c>
      <c r="J13" s="54">
        <v>9.35E-2</v>
      </c>
      <c r="K13" s="57">
        <v>1.75</v>
      </c>
      <c r="L13" s="56">
        <v>1.1125E-3</v>
      </c>
      <c r="M13" s="56">
        <v>2.0125E-3</v>
      </c>
      <c r="N13" s="55">
        <v>0.05</v>
      </c>
      <c r="O13" s="54">
        <v>4.8125000000000001E-2</v>
      </c>
      <c r="P13" s="54">
        <v>1.0749999999999999E-2</v>
      </c>
      <c r="Q13" s="972"/>
      <c r="R13" s="972"/>
      <c r="S13" s="972"/>
      <c r="T13" s="972"/>
      <c r="U13" s="972"/>
    </row>
    <row r="14" spans="2:21">
      <c r="B14" s="28"/>
      <c r="C14" s="28" t="s">
        <v>25</v>
      </c>
      <c r="D14" s="28">
        <v>164.875</v>
      </c>
      <c r="E14" s="63">
        <v>163.74750000000003</v>
      </c>
      <c r="F14" s="62">
        <v>12.585375000000001</v>
      </c>
      <c r="G14" s="62">
        <v>5.2003749999999993</v>
      </c>
      <c r="H14" s="62">
        <v>15.763750000000002</v>
      </c>
      <c r="I14" s="63">
        <v>15.09</v>
      </c>
      <c r="J14" s="62">
        <v>0.90175000000000005</v>
      </c>
      <c r="K14" s="65">
        <v>7.75</v>
      </c>
      <c r="L14" s="64">
        <v>0.10648750000000001</v>
      </c>
      <c r="M14" s="64">
        <v>0.23696249999999996</v>
      </c>
      <c r="N14" s="63">
        <v>7.55</v>
      </c>
      <c r="O14" s="62">
        <v>1.048125</v>
      </c>
      <c r="P14" s="62">
        <v>2.3064999999999993</v>
      </c>
      <c r="Q14" s="28">
        <v>0</v>
      </c>
      <c r="R14" s="28">
        <v>2</v>
      </c>
      <c r="S14" s="28">
        <v>1</v>
      </c>
      <c r="T14" s="28">
        <v>0</v>
      </c>
      <c r="U14" s="28">
        <v>0</v>
      </c>
    </row>
    <row r="15" spans="2:21">
      <c r="B15" s="170"/>
      <c r="C15" s="169"/>
      <c r="D15" s="22"/>
      <c r="E15" s="55"/>
      <c r="F15" s="54"/>
      <c r="G15" s="54"/>
      <c r="H15" s="54"/>
      <c r="I15" s="55"/>
      <c r="J15" s="54"/>
      <c r="K15" s="57"/>
      <c r="L15" s="56"/>
      <c r="M15" s="56"/>
      <c r="N15" s="55"/>
      <c r="O15" s="54"/>
      <c r="P15" s="54"/>
    </row>
  </sheetData>
  <mergeCells count="1">
    <mergeCell ref="Q3:U13"/>
  </mergeCells>
  <phoneticPr fontId="1"/>
  <pageMargins left="0.7" right="0.7" top="0.75" bottom="0.75" header="0.3" footer="0.3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2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6.375" customWidth="1"/>
    <col min="4" max="16" width="11.125" customWidth="1"/>
    <col min="17" max="21" width="9" customWidth="1"/>
  </cols>
  <sheetData>
    <row r="1" spans="2:21">
      <c r="B1" t="s">
        <v>231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1083</v>
      </c>
      <c r="C3" s="29" t="s">
        <v>39</v>
      </c>
      <c r="D3" s="10">
        <v>85</v>
      </c>
      <c r="E3" s="248">
        <v>302.60000000000002</v>
      </c>
      <c r="F3" s="249">
        <v>5.1849999999999996</v>
      </c>
      <c r="G3" s="249">
        <v>0.76500000000000001</v>
      </c>
      <c r="H3" s="249">
        <v>65.534999999999997</v>
      </c>
      <c r="I3" s="250">
        <v>4.25</v>
      </c>
      <c r="J3" s="251">
        <v>0.68</v>
      </c>
      <c r="K3" s="252">
        <v>0</v>
      </c>
      <c r="L3" s="253">
        <v>6.8000000000000005E-2</v>
      </c>
      <c r="M3" s="254">
        <v>1.7000000000000001E-2</v>
      </c>
      <c r="N3" s="252">
        <v>0</v>
      </c>
      <c r="O3" s="255">
        <v>0.42499999999999999</v>
      </c>
      <c r="P3" s="255">
        <v>0</v>
      </c>
      <c r="Q3" s="935"/>
      <c r="R3" s="935"/>
      <c r="S3" s="935"/>
      <c r="T3" s="935"/>
      <c r="U3" s="935"/>
    </row>
    <row r="4" spans="2:21">
      <c r="B4" s="10">
        <v>16001</v>
      </c>
      <c r="C4" s="29" t="s">
        <v>78</v>
      </c>
      <c r="D4" s="10">
        <v>7.5</v>
      </c>
      <c r="E4" s="248">
        <v>8.1750000000000007</v>
      </c>
      <c r="F4" s="249">
        <v>0.03</v>
      </c>
      <c r="G4" s="249">
        <v>0</v>
      </c>
      <c r="H4" s="249">
        <v>0.36749999999999999</v>
      </c>
      <c r="I4" s="250">
        <v>0.22500000000000001</v>
      </c>
      <c r="J4" s="251">
        <v>0</v>
      </c>
      <c r="K4" s="252">
        <v>0</v>
      </c>
      <c r="L4" s="253">
        <v>0</v>
      </c>
      <c r="M4" s="254">
        <v>0</v>
      </c>
      <c r="N4" s="252">
        <v>0</v>
      </c>
      <c r="O4" s="255">
        <v>0</v>
      </c>
      <c r="P4" s="255">
        <v>0</v>
      </c>
      <c r="Q4" s="936"/>
      <c r="R4" s="936"/>
      <c r="S4" s="936"/>
      <c r="T4" s="936"/>
      <c r="U4" s="936"/>
    </row>
    <row r="5" spans="2:21">
      <c r="B5" s="10">
        <v>17008</v>
      </c>
      <c r="C5" s="29" t="s">
        <v>170</v>
      </c>
      <c r="D5" s="10">
        <v>7.5</v>
      </c>
      <c r="E5" s="248">
        <v>4.05</v>
      </c>
      <c r="F5" s="249">
        <v>0.42749999999999999</v>
      </c>
      <c r="G5" s="249">
        <v>0</v>
      </c>
      <c r="H5" s="249">
        <v>0.58499999999999996</v>
      </c>
      <c r="I5" s="250">
        <v>1.8</v>
      </c>
      <c r="J5" s="251">
        <v>8.2500000000000004E-2</v>
      </c>
      <c r="K5" s="252">
        <v>0</v>
      </c>
      <c r="L5" s="253">
        <v>3.7499999999999999E-3</v>
      </c>
      <c r="M5" s="254">
        <v>8.2500000000000004E-3</v>
      </c>
      <c r="N5" s="252">
        <v>0</v>
      </c>
      <c r="O5" s="255">
        <v>0</v>
      </c>
      <c r="P5" s="255">
        <v>1.2</v>
      </c>
      <c r="Q5" s="936"/>
      <c r="R5" s="936"/>
      <c r="S5" s="936"/>
      <c r="T5" s="936"/>
      <c r="U5" s="936"/>
    </row>
    <row r="6" spans="2:21">
      <c r="B6" s="10">
        <v>11221</v>
      </c>
      <c r="C6" s="29" t="s">
        <v>2212</v>
      </c>
      <c r="D6" s="10">
        <v>10</v>
      </c>
      <c r="E6" s="248">
        <v>20</v>
      </c>
      <c r="F6" s="249">
        <v>1.62</v>
      </c>
      <c r="G6" s="249">
        <v>1.4</v>
      </c>
      <c r="H6" s="249">
        <v>0</v>
      </c>
      <c r="I6" s="250">
        <v>0.5</v>
      </c>
      <c r="J6" s="251">
        <v>0.04</v>
      </c>
      <c r="K6" s="252">
        <v>3.9</v>
      </c>
      <c r="L6" s="253">
        <v>7.000000000000001E-3</v>
      </c>
      <c r="M6" s="254">
        <v>1.7999999999999999E-2</v>
      </c>
      <c r="N6" s="252">
        <v>0.3</v>
      </c>
      <c r="O6" s="255">
        <v>0</v>
      </c>
      <c r="P6" s="255">
        <v>0.01</v>
      </c>
      <c r="Q6" s="936"/>
      <c r="R6" s="936"/>
      <c r="S6" s="936"/>
      <c r="T6" s="936"/>
      <c r="U6" s="936"/>
    </row>
    <row r="7" spans="2:21">
      <c r="B7" s="10">
        <v>17007</v>
      </c>
      <c r="C7" s="29" t="s">
        <v>5</v>
      </c>
      <c r="D7" s="10">
        <v>0.5</v>
      </c>
      <c r="E7" s="248">
        <v>0.35499999999999998</v>
      </c>
      <c r="F7" s="249">
        <v>3.85E-2</v>
      </c>
      <c r="G7" s="249">
        <v>0</v>
      </c>
      <c r="H7" s="249">
        <v>5.0499999999999996E-2</v>
      </c>
      <c r="I7" s="250">
        <v>0.14499999999999999</v>
      </c>
      <c r="J7" s="251">
        <v>8.5000000000000006E-3</v>
      </c>
      <c r="K7" s="252">
        <v>0</v>
      </c>
      <c r="L7" s="253">
        <v>2.5000000000000001E-4</v>
      </c>
      <c r="M7" s="254">
        <v>8.5000000000000006E-4</v>
      </c>
      <c r="N7" s="252">
        <v>0</v>
      </c>
      <c r="O7" s="255">
        <v>0</v>
      </c>
      <c r="P7" s="255">
        <v>7.2499999999999995E-2</v>
      </c>
      <c r="Q7" s="936"/>
      <c r="R7" s="936"/>
      <c r="S7" s="936"/>
      <c r="T7" s="936"/>
      <c r="U7" s="936"/>
    </row>
    <row r="8" spans="2:21">
      <c r="B8" s="10">
        <v>6214</v>
      </c>
      <c r="C8" s="29" t="s">
        <v>2211</v>
      </c>
      <c r="D8" s="10">
        <v>5</v>
      </c>
      <c r="E8" s="248">
        <v>1.85</v>
      </c>
      <c r="F8" s="249">
        <v>0.03</v>
      </c>
      <c r="G8" s="249">
        <v>5.0000000000000001E-3</v>
      </c>
      <c r="H8" s="249">
        <v>0.45</v>
      </c>
      <c r="I8" s="250">
        <v>1.35</v>
      </c>
      <c r="J8" s="251">
        <v>0.01</v>
      </c>
      <c r="K8" s="252">
        <v>34</v>
      </c>
      <c r="L8" s="253">
        <v>2E-3</v>
      </c>
      <c r="M8" s="254">
        <v>2E-3</v>
      </c>
      <c r="N8" s="252">
        <v>0.2</v>
      </c>
      <c r="O8" s="255">
        <v>0.125</v>
      </c>
      <c r="P8" s="255">
        <v>5.0000000000000001E-3</v>
      </c>
      <c r="Q8" s="936"/>
      <c r="R8" s="936"/>
      <c r="S8" s="936"/>
      <c r="T8" s="936"/>
      <c r="U8" s="936"/>
    </row>
    <row r="9" spans="2:21">
      <c r="B9" s="10">
        <v>6084</v>
      </c>
      <c r="C9" s="29" t="s">
        <v>161</v>
      </c>
      <c r="D9" s="10">
        <v>10</v>
      </c>
      <c r="E9" s="248">
        <v>6.5</v>
      </c>
      <c r="F9" s="249">
        <v>0.18</v>
      </c>
      <c r="G9" s="249">
        <v>0.01</v>
      </c>
      <c r="H9" s="249">
        <v>1.54</v>
      </c>
      <c r="I9" s="250">
        <v>4.5999999999999996</v>
      </c>
      <c r="J9" s="251">
        <v>7.0000000000000007E-2</v>
      </c>
      <c r="K9" s="252">
        <v>0</v>
      </c>
      <c r="L9" s="253">
        <v>5.0000000000000001E-3</v>
      </c>
      <c r="M9" s="254">
        <v>4.0000000000000001E-3</v>
      </c>
      <c r="N9" s="252">
        <v>0.3</v>
      </c>
      <c r="O9" s="255">
        <v>0.56999999999999995</v>
      </c>
      <c r="P9" s="255">
        <v>0</v>
      </c>
      <c r="Q9" s="936"/>
      <c r="R9" s="936"/>
      <c r="S9" s="936"/>
      <c r="T9" s="936"/>
      <c r="U9" s="936"/>
    </row>
    <row r="10" spans="2:21">
      <c r="B10" s="10">
        <v>8011</v>
      </c>
      <c r="C10" s="29" t="s">
        <v>43</v>
      </c>
      <c r="D10" s="264">
        <v>5</v>
      </c>
      <c r="E10" s="248">
        <v>0.9</v>
      </c>
      <c r="F10" s="249">
        <v>0.15</v>
      </c>
      <c r="G10" s="249">
        <v>0.02</v>
      </c>
      <c r="H10" s="249">
        <v>0.245</v>
      </c>
      <c r="I10" s="250">
        <v>0.15</v>
      </c>
      <c r="J10" s="251">
        <v>1.4999999999999999E-2</v>
      </c>
      <c r="K10" s="252">
        <v>0</v>
      </c>
      <c r="L10" s="253">
        <v>5.0000000000000001E-3</v>
      </c>
      <c r="M10" s="254">
        <v>9.4999999999999998E-3</v>
      </c>
      <c r="N10" s="252">
        <v>0.5</v>
      </c>
      <c r="O10" s="255">
        <v>0.17499999999999999</v>
      </c>
      <c r="P10" s="255">
        <v>0</v>
      </c>
      <c r="Q10" s="936"/>
      <c r="R10" s="936"/>
      <c r="S10" s="936"/>
      <c r="T10" s="936"/>
      <c r="U10" s="936"/>
    </row>
    <row r="11" spans="2:21">
      <c r="B11" s="10">
        <v>2003</v>
      </c>
      <c r="C11" s="29" t="s">
        <v>162</v>
      </c>
      <c r="D11" s="264">
        <v>10</v>
      </c>
      <c r="E11" s="248">
        <v>0.5</v>
      </c>
      <c r="F11" s="249">
        <v>0.01</v>
      </c>
      <c r="G11" s="249">
        <v>0</v>
      </c>
      <c r="H11" s="249">
        <v>0.23</v>
      </c>
      <c r="I11" s="250">
        <v>4.3</v>
      </c>
      <c r="J11" s="251">
        <v>0.04</v>
      </c>
      <c r="K11" s="252">
        <v>0</v>
      </c>
      <c r="L11" s="253">
        <v>0</v>
      </c>
      <c r="M11" s="254">
        <v>0</v>
      </c>
      <c r="N11" s="252">
        <v>0</v>
      </c>
      <c r="O11" s="255">
        <v>0.22</v>
      </c>
      <c r="P11" s="255">
        <v>0</v>
      </c>
      <c r="Q11" s="936"/>
      <c r="R11" s="936"/>
      <c r="S11" s="936"/>
      <c r="T11" s="936"/>
      <c r="U11" s="936"/>
    </row>
    <row r="12" spans="2:21">
      <c r="B12" s="40">
        <v>6023</v>
      </c>
      <c r="C12" s="242" t="s">
        <v>50</v>
      </c>
      <c r="D12" s="266">
        <v>5</v>
      </c>
      <c r="E12" s="267">
        <v>4.6500000000000004</v>
      </c>
      <c r="F12" s="268">
        <v>0.34499999999999997</v>
      </c>
      <c r="G12" s="268">
        <v>0.02</v>
      </c>
      <c r="H12" s="268">
        <v>0.76500000000000001</v>
      </c>
      <c r="I12" s="269">
        <v>1.1499999999999999</v>
      </c>
      <c r="J12" s="268">
        <v>8.5000000000000006E-2</v>
      </c>
      <c r="K12" s="270">
        <v>1.75</v>
      </c>
      <c r="L12" s="271">
        <v>1.9500000000000003E-2</v>
      </c>
      <c r="M12" s="272">
        <v>8.0000000000000002E-3</v>
      </c>
      <c r="N12" s="270">
        <v>0.95</v>
      </c>
      <c r="O12" s="273">
        <v>0.38500000000000001</v>
      </c>
      <c r="P12" s="273">
        <v>0</v>
      </c>
      <c r="Q12" s="937"/>
      <c r="R12" s="937"/>
      <c r="S12" s="937"/>
      <c r="T12" s="937"/>
      <c r="U12" s="937"/>
    </row>
    <row r="13" spans="2:21">
      <c r="B13" s="10"/>
      <c r="C13" s="245" t="s">
        <v>227</v>
      </c>
      <c r="D13" s="256">
        <v>145.5</v>
      </c>
      <c r="E13" s="257">
        <v>349.58000000000004</v>
      </c>
      <c r="F13" s="258">
        <v>8.016</v>
      </c>
      <c r="G13" s="258">
        <v>2.2199999999999998</v>
      </c>
      <c r="H13" s="258">
        <v>69.768000000000015</v>
      </c>
      <c r="I13" s="259">
        <v>18.47</v>
      </c>
      <c r="J13" s="258">
        <v>1.0310000000000001</v>
      </c>
      <c r="K13" s="260">
        <v>39.65</v>
      </c>
      <c r="L13" s="261">
        <v>0.11050000000000003</v>
      </c>
      <c r="M13" s="262">
        <v>6.7600000000000007E-2</v>
      </c>
      <c r="N13" s="260">
        <v>2.25</v>
      </c>
      <c r="O13" s="263">
        <v>1.9000000000000001</v>
      </c>
      <c r="P13" s="263">
        <v>1.2874999999999999</v>
      </c>
      <c r="Q13" s="28">
        <v>1.5</v>
      </c>
      <c r="R13" s="28">
        <v>0</v>
      </c>
      <c r="S13" s="28">
        <v>0</v>
      </c>
      <c r="T13" s="28">
        <v>0</v>
      </c>
      <c r="U13" s="28">
        <v>0</v>
      </c>
    </row>
    <row r="14" spans="2:21">
      <c r="D14" s="14"/>
      <c r="E14" s="14"/>
      <c r="F14" s="14"/>
      <c r="G14" s="14"/>
    </row>
    <row r="15" spans="2:21">
      <c r="C15" s="10"/>
      <c r="D15" s="17"/>
      <c r="E15" s="18"/>
      <c r="F15" s="17"/>
      <c r="G15" s="18"/>
      <c r="H15" s="11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3:16">
      <c r="C21" s="10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3:16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</sheetData>
  <mergeCells count="1">
    <mergeCell ref="Q3:U12"/>
  </mergeCells>
  <phoneticPr fontId="1"/>
  <pageMargins left="0.7" right="0.7" top="0.75" bottom="0.75" header="0.3" footer="0.3"/>
  <pageSetup paperSize="9" scale="7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2:21">
      <c r="B1" t="s">
        <v>698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12004</v>
      </c>
      <c r="C3" s="29" t="s">
        <v>697</v>
      </c>
      <c r="D3" s="264">
        <v>120</v>
      </c>
      <c r="E3" s="210">
        <v>181.2</v>
      </c>
      <c r="F3" s="209">
        <v>14.76</v>
      </c>
      <c r="G3" s="209">
        <v>12.36</v>
      </c>
      <c r="H3" s="209">
        <v>0.36</v>
      </c>
      <c r="I3" s="210">
        <v>61.2</v>
      </c>
      <c r="J3" s="209">
        <v>2.16</v>
      </c>
      <c r="K3" s="212">
        <v>180</v>
      </c>
      <c r="L3" s="211">
        <v>7.1999999999999995E-2</v>
      </c>
      <c r="M3" s="211">
        <v>0.51600000000000001</v>
      </c>
      <c r="N3" s="210">
        <v>0</v>
      </c>
      <c r="O3" s="209">
        <v>0</v>
      </c>
      <c r="P3" s="209">
        <v>0.48</v>
      </c>
      <c r="Q3" s="938"/>
      <c r="R3" s="938"/>
      <c r="S3" s="938"/>
      <c r="T3" s="938"/>
      <c r="U3" s="938"/>
    </row>
    <row r="4" spans="2:21">
      <c r="B4" s="10">
        <v>3003</v>
      </c>
      <c r="C4" s="243" t="s">
        <v>696</v>
      </c>
      <c r="D4" s="10">
        <v>15</v>
      </c>
      <c r="E4" s="210">
        <v>57.6</v>
      </c>
      <c r="F4" s="209">
        <v>0</v>
      </c>
      <c r="G4" s="209">
        <v>0</v>
      </c>
      <c r="H4" s="209">
        <v>14.88</v>
      </c>
      <c r="I4" s="210">
        <v>0.15</v>
      </c>
      <c r="J4" s="209">
        <v>0</v>
      </c>
      <c r="K4" s="212">
        <v>0</v>
      </c>
      <c r="L4" s="211">
        <v>0</v>
      </c>
      <c r="M4" s="211">
        <v>0</v>
      </c>
      <c r="N4" s="210">
        <v>0</v>
      </c>
      <c r="O4" s="209">
        <v>0</v>
      </c>
      <c r="P4" s="209">
        <v>0</v>
      </c>
      <c r="Q4" s="938"/>
      <c r="R4" s="938"/>
      <c r="S4" s="938"/>
      <c r="T4" s="938"/>
      <c r="U4" s="938"/>
    </row>
    <row r="5" spans="2:21">
      <c r="B5" s="10">
        <v>17012</v>
      </c>
      <c r="C5" s="29" t="s">
        <v>695</v>
      </c>
      <c r="D5" s="10">
        <v>1</v>
      </c>
      <c r="E5" s="210">
        <v>0</v>
      </c>
      <c r="F5" s="209">
        <v>0</v>
      </c>
      <c r="G5" s="209">
        <v>0</v>
      </c>
      <c r="H5" s="209">
        <v>0</v>
      </c>
      <c r="I5" s="210">
        <v>0.22</v>
      </c>
      <c r="J5" s="209">
        <v>0</v>
      </c>
      <c r="K5" s="212">
        <v>0</v>
      </c>
      <c r="L5" s="211">
        <v>0</v>
      </c>
      <c r="M5" s="211">
        <v>0</v>
      </c>
      <c r="N5" s="210">
        <v>0</v>
      </c>
      <c r="O5" s="209">
        <v>0</v>
      </c>
      <c r="P5" s="209">
        <v>0.99099999999999999</v>
      </c>
      <c r="Q5" s="938"/>
      <c r="R5" s="938"/>
      <c r="S5" s="938"/>
      <c r="T5" s="938"/>
      <c r="U5" s="938"/>
    </row>
    <row r="6" spans="2:21">
      <c r="B6" s="23"/>
      <c r="C6" s="28" t="s">
        <v>25</v>
      </c>
      <c r="D6" s="265">
        <v>136</v>
      </c>
      <c r="E6" s="340">
        <v>238.79999999999998</v>
      </c>
      <c r="F6" s="341">
        <v>14.76</v>
      </c>
      <c r="G6" s="341">
        <v>12.36</v>
      </c>
      <c r="H6" s="341">
        <v>15.24</v>
      </c>
      <c r="I6" s="340">
        <v>61.57</v>
      </c>
      <c r="J6" s="341">
        <v>2.16</v>
      </c>
      <c r="K6" s="342">
        <v>180</v>
      </c>
      <c r="L6" s="343">
        <v>7.1999999999999995E-2</v>
      </c>
      <c r="M6" s="343">
        <v>0.51600000000000001</v>
      </c>
      <c r="N6" s="340">
        <v>0</v>
      </c>
      <c r="O6" s="341">
        <v>0</v>
      </c>
      <c r="P6" s="341">
        <v>1.4710000000000001</v>
      </c>
      <c r="Q6" s="265"/>
      <c r="R6" s="265"/>
      <c r="S6" s="265"/>
      <c r="T6" s="265"/>
      <c r="U6" s="265"/>
    </row>
    <row r="7" spans="2:21">
      <c r="C7" s="10"/>
      <c r="D7" s="1"/>
      <c r="E7" s="12"/>
      <c r="F7" s="12"/>
      <c r="G7" s="12"/>
      <c r="H7" s="12"/>
      <c r="I7" s="1"/>
      <c r="J7" s="12"/>
      <c r="K7" s="12"/>
      <c r="L7" s="12"/>
      <c r="M7" s="12"/>
      <c r="N7" s="12"/>
      <c r="O7" s="12"/>
      <c r="P7" s="12"/>
    </row>
    <row r="8" spans="2:21">
      <c r="C8" s="10"/>
      <c r="D8" s="1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</row>
    <row r="9" spans="2:21">
      <c r="C9" s="10"/>
      <c r="D9" s="1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2:21"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</sheetData>
  <mergeCells count="1">
    <mergeCell ref="Q3:U5"/>
  </mergeCells>
  <phoneticPr fontId="1"/>
  <pageMargins left="0.7" right="0.7" top="0.75" bottom="0.75" header="0.3" footer="0.3"/>
  <pageSetup paperSize="9" scale="83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1.5" customWidth="1"/>
    <col min="4" max="16" width="11.125" customWidth="1"/>
    <col min="17" max="21" width="9" customWidth="1"/>
  </cols>
  <sheetData>
    <row r="1" spans="2:21">
      <c r="B1" t="s">
        <v>701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7">
        <v>2006</v>
      </c>
      <c r="C3" s="37" t="s">
        <v>700</v>
      </c>
      <c r="D3" s="36">
        <v>250</v>
      </c>
      <c r="E3" s="45">
        <v>330</v>
      </c>
      <c r="F3" s="44">
        <v>3</v>
      </c>
      <c r="G3" s="44">
        <v>0.5</v>
      </c>
      <c r="H3" s="44">
        <v>78.75</v>
      </c>
      <c r="I3" s="45">
        <v>100</v>
      </c>
      <c r="J3" s="44">
        <v>1.75</v>
      </c>
      <c r="K3" s="47">
        <v>5</v>
      </c>
      <c r="L3" s="46">
        <v>0.27500000000000002</v>
      </c>
      <c r="M3" s="46">
        <v>7.4999999999999997E-2</v>
      </c>
      <c r="N3" s="45">
        <v>72.5</v>
      </c>
      <c r="O3" s="44">
        <v>5.75</v>
      </c>
      <c r="P3" s="44">
        <v>0</v>
      </c>
      <c r="Q3" s="936"/>
      <c r="R3" s="936"/>
      <c r="S3" s="936"/>
      <c r="T3" s="936"/>
      <c r="U3" s="936"/>
    </row>
    <row r="4" spans="2:21">
      <c r="B4" s="27">
        <v>16025</v>
      </c>
      <c r="C4" s="37" t="s">
        <v>649</v>
      </c>
      <c r="D4" s="31">
        <v>115</v>
      </c>
      <c r="E4" s="45">
        <v>277.14999999999998</v>
      </c>
      <c r="F4" s="44">
        <v>0.34499999999999997</v>
      </c>
      <c r="G4" s="44">
        <v>0</v>
      </c>
      <c r="H4" s="44">
        <v>49.68</v>
      </c>
      <c r="I4" s="45">
        <v>2.2999999999999998</v>
      </c>
      <c r="J4" s="44">
        <v>0</v>
      </c>
      <c r="K4" s="47">
        <v>0</v>
      </c>
      <c r="L4" s="46">
        <v>0</v>
      </c>
      <c r="M4" s="46">
        <v>0</v>
      </c>
      <c r="N4" s="45">
        <v>0</v>
      </c>
      <c r="O4" s="44">
        <v>0</v>
      </c>
      <c r="P4" s="44">
        <v>0</v>
      </c>
      <c r="Q4" s="936"/>
      <c r="R4" s="936"/>
      <c r="S4" s="936"/>
      <c r="T4" s="936"/>
      <c r="U4" s="936"/>
    </row>
    <row r="5" spans="2:21">
      <c r="B5" s="27">
        <v>3003</v>
      </c>
      <c r="C5" s="274" t="s">
        <v>614</v>
      </c>
      <c r="D5" s="31">
        <v>100</v>
      </c>
      <c r="E5" s="45">
        <v>384</v>
      </c>
      <c r="F5" s="44">
        <v>0</v>
      </c>
      <c r="G5" s="44">
        <v>0</v>
      </c>
      <c r="H5" s="44">
        <v>99.2</v>
      </c>
      <c r="I5" s="45">
        <v>1</v>
      </c>
      <c r="J5" s="44">
        <v>0</v>
      </c>
      <c r="K5" s="47">
        <v>0</v>
      </c>
      <c r="L5" s="46">
        <v>0</v>
      </c>
      <c r="M5" s="46">
        <v>0</v>
      </c>
      <c r="N5" s="45">
        <v>0</v>
      </c>
      <c r="O5" s="44">
        <v>0</v>
      </c>
      <c r="P5" s="44">
        <v>0</v>
      </c>
      <c r="Q5" s="936"/>
      <c r="R5" s="936"/>
      <c r="S5" s="936"/>
      <c r="T5" s="936"/>
      <c r="U5" s="936"/>
    </row>
    <row r="6" spans="2:21">
      <c r="B6" s="40">
        <v>5012</v>
      </c>
      <c r="C6" s="242" t="s">
        <v>699</v>
      </c>
      <c r="D6" s="171">
        <v>60</v>
      </c>
      <c r="E6" s="50">
        <v>142.80000000000001</v>
      </c>
      <c r="F6" s="49">
        <v>1.08</v>
      </c>
      <c r="G6" s="49">
        <v>0.24</v>
      </c>
      <c r="H6" s="49">
        <v>34.08</v>
      </c>
      <c r="I6" s="50">
        <v>4.8</v>
      </c>
      <c r="J6" s="49">
        <v>0.36</v>
      </c>
      <c r="K6" s="52">
        <v>1.8</v>
      </c>
      <c r="L6" s="51">
        <v>4.2000000000000003E-2</v>
      </c>
      <c r="M6" s="51">
        <v>1.7999999999999999E-2</v>
      </c>
      <c r="N6" s="50">
        <v>0</v>
      </c>
      <c r="O6" s="49">
        <v>1.68</v>
      </c>
      <c r="P6" s="49">
        <v>0</v>
      </c>
      <c r="Q6" s="937"/>
      <c r="R6" s="937"/>
      <c r="S6" s="937"/>
      <c r="T6" s="937"/>
      <c r="U6" s="937"/>
    </row>
    <row r="7" spans="2:21">
      <c r="B7" s="31"/>
      <c r="C7" s="28" t="s">
        <v>25</v>
      </c>
      <c r="D7" s="22">
        <v>525</v>
      </c>
      <c r="E7" s="55">
        <v>1133.95</v>
      </c>
      <c r="F7" s="54">
        <v>4.4249999999999998</v>
      </c>
      <c r="G7" s="54">
        <v>0.74</v>
      </c>
      <c r="H7" s="54">
        <v>261.70999999999998</v>
      </c>
      <c r="I7" s="55">
        <v>108.1</v>
      </c>
      <c r="J7" s="54">
        <v>2.11</v>
      </c>
      <c r="K7" s="57">
        <v>6.8</v>
      </c>
      <c r="L7" s="56">
        <v>0.317</v>
      </c>
      <c r="M7" s="56">
        <v>9.2999999999999999E-2</v>
      </c>
      <c r="N7" s="55">
        <v>72.5</v>
      </c>
      <c r="O7" s="54">
        <v>7.43</v>
      </c>
      <c r="P7" s="54">
        <v>0</v>
      </c>
    </row>
    <row r="8" spans="2:21">
      <c r="D8" s="14"/>
      <c r="E8" s="14"/>
      <c r="F8" s="14"/>
      <c r="G8" s="14"/>
    </row>
    <row r="9" spans="2:21">
      <c r="C9" s="10"/>
      <c r="D9" s="17"/>
      <c r="E9" s="18"/>
      <c r="F9" s="17"/>
      <c r="G9" s="18"/>
      <c r="H9" s="11"/>
      <c r="I9" s="12"/>
      <c r="J9" s="12"/>
      <c r="K9" s="12"/>
      <c r="L9" s="12"/>
      <c r="M9" s="12"/>
      <c r="N9" s="12"/>
      <c r="O9" s="12"/>
      <c r="P9" s="12"/>
    </row>
    <row r="10" spans="2:21">
      <c r="C10" s="10"/>
      <c r="D10" s="1"/>
      <c r="E10" s="12"/>
      <c r="F10" s="12"/>
      <c r="G10" s="12"/>
      <c r="H10" s="12"/>
      <c r="I10" s="1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2:21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</sheetData>
  <mergeCells count="1">
    <mergeCell ref="Q3:U6"/>
  </mergeCells>
  <phoneticPr fontId="1"/>
  <pageMargins left="0.7" right="0.7" top="0.75" bottom="0.75" header="0.3" footer="0.3"/>
  <pageSetup paperSize="9" scale="81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9.125" customWidth="1"/>
    <col min="4" max="16" width="11.125" customWidth="1"/>
    <col min="17" max="21" width="9" customWidth="1"/>
  </cols>
  <sheetData>
    <row r="1" spans="2:21">
      <c r="B1" t="s">
        <v>281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10192</v>
      </c>
      <c r="C3" s="29" t="s">
        <v>148</v>
      </c>
      <c r="D3" s="10">
        <v>50</v>
      </c>
      <c r="E3" s="248">
        <v>71</v>
      </c>
      <c r="F3" s="249">
        <v>10.3</v>
      </c>
      <c r="G3" s="249">
        <v>2.9</v>
      </c>
      <c r="H3" s="249">
        <v>0.05</v>
      </c>
      <c r="I3" s="250">
        <v>5.5</v>
      </c>
      <c r="J3" s="251">
        <v>0.1</v>
      </c>
      <c r="K3" s="252">
        <v>4</v>
      </c>
      <c r="L3" s="253">
        <v>4.4999999999999998E-2</v>
      </c>
      <c r="M3" s="254">
        <v>2.5000000000000001E-2</v>
      </c>
      <c r="N3" s="252">
        <v>0.5</v>
      </c>
      <c r="O3" s="255">
        <v>0</v>
      </c>
      <c r="P3" s="255">
        <v>0.05</v>
      </c>
      <c r="Q3" s="934"/>
      <c r="R3" s="934"/>
      <c r="S3" s="934"/>
      <c r="T3" s="934"/>
      <c r="U3" s="934"/>
    </row>
    <row r="4" spans="2:21">
      <c r="B4" s="10">
        <v>6134</v>
      </c>
      <c r="C4" s="29" t="s">
        <v>2223</v>
      </c>
      <c r="D4" s="10">
        <v>20</v>
      </c>
      <c r="E4" s="248">
        <v>3.6</v>
      </c>
      <c r="F4" s="249">
        <v>0.08</v>
      </c>
      <c r="G4" s="249">
        <v>0.02</v>
      </c>
      <c r="H4" s="249">
        <v>0.82</v>
      </c>
      <c r="I4" s="250">
        <v>4.5999999999999996</v>
      </c>
      <c r="J4" s="251">
        <v>0.04</v>
      </c>
      <c r="K4" s="252">
        <v>0</v>
      </c>
      <c r="L4" s="253">
        <v>4.0000000000000001E-3</v>
      </c>
      <c r="M4" s="254">
        <v>2E-3</v>
      </c>
      <c r="N4" s="252">
        <v>2.2000000000000002</v>
      </c>
      <c r="O4" s="255">
        <v>0.26</v>
      </c>
      <c r="P4" s="255">
        <v>0</v>
      </c>
      <c r="Q4" s="938"/>
      <c r="R4" s="938"/>
      <c r="S4" s="938"/>
      <c r="T4" s="938"/>
      <c r="U4" s="938"/>
    </row>
    <row r="5" spans="2:21">
      <c r="B5" s="10">
        <v>6095</v>
      </c>
      <c r="C5" s="29" t="s">
        <v>230</v>
      </c>
      <c r="D5" s="10">
        <v>1</v>
      </c>
      <c r="E5" s="248">
        <v>0.37</v>
      </c>
      <c r="F5" s="249">
        <v>3.9E-2</v>
      </c>
      <c r="G5" s="249">
        <v>1E-3</v>
      </c>
      <c r="H5" s="249">
        <v>7.4999999999999997E-2</v>
      </c>
      <c r="I5" s="250">
        <v>2.2999999999999998</v>
      </c>
      <c r="J5" s="251">
        <v>1.7000000000000001E-2</v>
      </c>
      <c r="K5" s="252">
        <v>8.8000000000000007</v>
      </c>
      <c r="L5" s="253">
        <v>1.2999999999999999E-3</v>
      </c>
      <c r="M5" s="254">
        <v>3.4000000000000002E-3</v>
      </c>
      <c r="N5" s="252">
        <v>0.26</v>
      </c>
      <c r="O5" s="255">
        <v>7.2999999999999995E-2</v>
      </c>
      <c r="P5" s="255">
        <v>0</v>
      </c>
      <c r="Q5" s="938"/>
      <c r="R5" s="938"/>
      <c r="S5" s="938"/>
      <c r="T5" s="938"/>
      <c r="U5" s="938"/>
    </row>
    <row r="6" spans="2:21">
      <c r="B6" s="10">
        <v>17081</v>
      </c>
      <c r="C6" s="29" t="s">
        <v>239</v>
      </c>
      <c r="D6" s="10">
        <v>1</v>
      </c>
      <c r="E6" s="248">
        <v>2.65</v>
      </c>
      <c r="F6" s="249">
        <v>3.3000000000000002E-2</v>
      </c>
      <c r="G6" s="249">
        <v>0.10300000000000001</v>
      </c>
      <c r="H6" s="249">
        <v>0.39799999999999996</v>
      </c>
      <c r="I6" s="250">
        <v>0.62</v>
      </c>
      <c r="J6" s="251">
        <v>0.02</v>
      </c>
      <c r="K6" s="252">
        <v>0.01</v>
      </c>
      <c r="L6" s="253">
        <v>1.1000000000000001E-3</v>
      </c>
      <c r="M6" s="254">
        <v>7.000000000000001E-4</v>
      </c>
      <c r="N6" s="252">
        <v>0</v>
      </c>
      <c r="O6" s="255">
        <v>0</v>
      </c>
      <c r="P6" s="255">
        <v>6.0999999999999999E-2</v>
      </c>
      <c r="Q6" s="938"/>
      <c r="R6" s="938"/>
      <c r="S6" s="938"/>
      <c r="T6" s="938"/>
      <c r="U6" s="938"/>
    </row>
    <row r="7" spans="2:21">
      <c r="B7" s="10">
        <v>17009</v>
      </c>
      <c r="C7" s="29" t="s">
        <v>250</v>
      </c>
      <c r="D7" s="10">
        <v>3</v>
      </c>
      <c r="E7" s="248">
        <v>3.33</v>
      </c>
      <c r="F7" s="249">
        <v>0.35400000000000004</v>
      </c>
      <c r="G7" s="249">
        <v>0</v>
      </c>
      <c r="H7" s="249">
        <v>0.47700000000000004</v>
      </c>
      <c r="I7" s="250">
        <v>1.2</v>
      </c>
      <c r="J7" s="251">
        <v>8.1000000000000016E-2</v>
      </c>
      <c r="K7" s="252">
        <v>0</v>
      </c>
      <c r="L7" s="253">
        <v>2.1000000000000003E-3</v>
      </c>
      <c r="M7" s="254">
        <v>5.1000000000000004E-3</v>
      </c>
      <c r="N7" s="252">
        <v>0</v>
      </c>
      <c r="O7" s="255">
        <v>0</v>
      </c>
      <c r="P7" s="255">
        <v>0.39</v>
      </c>
      <c r="Q7" s="938"/>
      <c r="R7" s="938"/>
      <c r="S7" s="938"/>
      <c r="T7" s="938"/>
      <c r="U7" s="938"/>
    </row>
    <row r="8" spans="2:21">
      <c r="B8" s="28"/>
      <c r="C8" s="28" t="s">
        <v>280</v>
      </c>
      <c r="D8" s="256">
        <v>75</v>
      </c>
      <c r="E8" s="257">
        <v>80.95</v>
      </c>
      <c r="F8" s="258">
        <v>10.805999999999999</v>
      </c>
      <c r="G8" s="258">
        <v>3.024</v>
      </c>
      <c r="H8" s="258">
        <v>1.82</v>
      </c>
      <c r="I8" s="259">
        <v>14.219999999999997</v>
      </c>
      <c r="J8" s="258">
        <v>0.25800000000000001</v>
      </c>
      <c r="K8" s="260">
        <v>12.81</v>
      </c>
      <c r="L8" s="261">
        <v>5.3499999999999999E-2</v>
      </c>
      <c r="M8" s="262">
        <v>3.6200000000000003E-2</v>
      </c>
      <c r="N8" s="260">
        <v>2.96</v>
      </c>
      <c r="O8" s="263">
        <v>0.33300000000000002</v>
      </c>
      <c r="P8" s="263">
        <v>0.501</v>
      </c>
      <c r="Q8" s="265">
        <v>0</v>
      </c>
      <c r="R8" s="265">
        <v>2</v>
      </c>
      <c r="S8" s="265">
        <v>0</v>
      </c>
      <c r="T8" s="265">
        <v>0</v>
      </c>
      <c r="U8" s="265">
        <v>0</v>
      </c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81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3.5" customWidth="1"/>
    <col min="4" max="16" width="11.125" customWidth="1"/>
    <col min="17" max="21" width="9" customWidth="1"/>
  </cols>
  <sheetData>
    <row r="1" spans="2:21">
      <c r="B1" t="s">
        <v>283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10253</v>
      </c>
      <c r="C3" s="22" t="s">
        <v>253</v>
      </c>
      <c r="D3" s="10">
        <v>100</v>
      </c>
      <c r="E3" s="248">
        <v>125</v>
      </c>
      <c r="F3" s="249">
        <v>26.4</v>
      </c>
      <c r="G3" s="249">
        <v>1.4</v>
      </c>
      <c r="H3" s="249">
        <v>0.1</v>
      </c>
      <c r="I3" s="250">
        <v>5</v>
      </c>
      <c r="J3" s="251">
        <v>1.1000000000000001</v>
      </c>
      <c r="K3" s="252">
        <v>83</v>
      </c>
      <c r="L3" s="253">
        <v>0.1</v>
      </c>
      <c r="M3" s="254">
        <v>0.05</v>
      </c>
      <c r="N3" s="252">
        <v>2</v>
      </c>
      <c r="O3" s="255">
        <v>0</v>
      </c>
      <c r="P3" s="255">
        <v>0.1</v>
      </c>
      <c r="Q3" s="934"/>
      <c r="R3" s="934"/>
      <c r="S3" s="934"/>
      <c r="T3" s="934"/>
      <c r="U3" s="934"/>
    </row>
    <row r="4" spans="2:21">
      <c r="B4" s="10">
        <v>6095</v>
      </c>
      <c r="C4" s="22" t="s">
        <v>230</v>
      </c>
      <c r="D4" s="10">
        <v>1</v>
      </c>
      <c r="E4" s="248">
        <v>0.37</v>
      </c>
      <c r="F4" s="249">
        <v>3.9E-2</v>
      </c>
      <c r="G4" s="249">
        <v>1E-3</v>
      </c>
      <c r="H4" s="249">
        <v>7.4999999999999997E-2</v>
      </c>
      <c r="I4" s="250">
        <v>2.2999999999999998</v>
      </c>
      <c r="J4" s="251">
        <v>1.7000000000000001E-2</v>
      </c>
      <c r="K4" s="252">
        <v>8.8000000000000007</v>
      </c>
      <c r="L4" s="253">
        <v>1.2999999999999999E-3</v>
      </c>
      <c r="M4" s="254">
        <v>3.4000000000000002E-3</v>
      </c>
      <c r="N4" s="252">
        <v>0.26</v>
      </c>
      <c r="O4" s="255">
        <v>7.2999999999999995E-2</v>
      </c>
      <c r="P4" s="255">
        <v>0</v>
      </c>
      <c r="Q4" s="938"/>
      <c r="R4" s="938"/>
      <c r="S4" s="938"/>
      <c r="T4" s="938"/>
      <c r="U4" s="938"/>
    </row>
    <row r="5" spans="2:21">
      <c r="B5" s="10">
        <v>6134</v>
      </c>
      <c r="C5" s="22" t="s">
        <v>2223</v>
      </c>
      <c r="D5" s="10">
        <v>20</v>
      </c>
      <c r="E5" s="248">
        <v>3.6</v>
      </c>
      <c r="F5" s="249">
        <v>0.08</v>
      </c>
      <c r="G5" s="249">
        <v>0.02</v>
      </c>
      <c r="H5" s="249">
        <v>0.82</v>
      </c>
      <c r="I5" s="250">
        <v>4.5999999999999996</v>
      </c>
      <c r="J5" s="251">
        <v>0.04</v>
      </c>
      <c r="K5" s="252">
        <v>0</v>
      </c>
      <c r="L5" s="253">
        <v>4.0000000000000001E-3</v>
      </c>
      <c r="M5" s="254">
        <v>2E-3</v>
      </c>
      <c r="N5" s="252">
        <v>2.2000000000000002</v>
      </c>
      <c r="O5" s="255">
        <v>0.26</v>
      </c>
      <c r="P5" s="255">
        <v>0</v>
      </c>
      <c r="Q5" s="938"/>
      <c r="R5" s="938"/>
      <c r="S5" s="938"/>
      <c r="T5" s="938"/>
      <c r="U5" s="938"/>
    </row>
    <row r="6" spans="2:21">
      <c r="B6" s="10">
        <v>17081</v>
      </c>
      <c r="C6" s="22" t="s">
        <v>239</v>
      </c>
      <c r="D6" s="10">
        <v>2</v>
      </c>
      <c r="E6" s="248">
        <v>5.3</v>
      </c>
      <c r="F6" s="249">
        <v>6.6000000000000003E-2</v>
      </c>
      <c r="G6" s="249">
        <v>0.20600000000000002</v>
      </c>
      <c r="H6" s="249">
        <v>0.79599999999999993</v>
      </c>
      <c r="I6" s="250">
        <v>1.24</v>
      </c>
      <c r="J6" s="251">
        <v>0.04</v>
      </c>
      <c r="K6" s="252">
        <v>0.02</v>
      </c>
      <c r="L6" s="253">
        <v>2.2000000000000001E-3</v>
      </c>
      <c r="M6" s="254">
        <v>1.4000000000000002E-3</v>
      </c>
      <c r="N6" s="252">
        <v>0</v>
      </c>
      <c r="O6" s="255">
        <v>0</v>
      </c>
      <c r="P6" s="255">
        <v>0.122</v>
      </c>
      <c r="Q6" s="938"/>
      <c r="R6" s="938"/>
      <c r="S6" s="938"/>
      <c r="T6" s="938"/>
      <c r="U6" s="938"/>
    </row>
    <row r="7" spans="2:21">
      <c r="B7" s="10">
        <v>17009</v>
      </c>
      <c r="C7" s="22" t="s">
        <v>250</v>
      </c>
      <c r="D7" s="10">
        <v>5</v>
      </c>
      <c r="E7" s="248">
        <v>5.55</v>
      </c>
      <c r="F7" s="249">
        <v>0.59</v>
      </c>
      <c r="G7" s="249">
        <v>0</v>
      </c>
      <c r="H7" s="249">
        <v>0.79500000000000004</v>
      </c>
      <c r="I7" s="250">
        <v>2</v>
      </c>
      <c r="J7" s="251">
        <v>0.13500000000000001</v>
      </c>
      <c r="K7" s="252">
        <v>0</v>
      </c>
      <c r="L7" s="253">
        <v>3.5000000000000005E-3</v>
      </c>
      <c r="M7" s="254">
        <v>8.5000000000000006E-3</v>
      </c>
      <c r="N7" s="252">
        <v>0</v>
      </c>
      <c r="O7" s="255">
        <v>0</v>
      </c>
      <c r="P7" s="255">
        <v>0.65</v>
      </c>
      <c r="Q7" s="938"/>
      <c r="R7" s="938"/>
      <c r="S7" s="938"/>
      <c r="T7" s="938"/>
      <c r="U7" s="938"/>
    </row>
    <row r="8" spans="2:21">
      <c r="B8" s="28"/>
      <c r="C8" s="28" t="s">
        <v>282</v>
      </c>
      <c r="D8" s="256">
        <v>128</v>
      </c>
      <c r="E8" s="257">
        <v>139.82000000000002</v>
      </c>
      <c r="F8" s="258">
        <v>27.174999999999997</v>
      </c>
      <c r="G8" s="258">
        <v>1.6269999999999998</v>
      </c>
      <c r="H8" s="258">
        <v>2.5859999999999999</v>
      </c>
      <c r="I8" s="259">
        <v>15.139999999999999</v>
      </c>
      <c r="J8" s="258">
        <v>1.3320000000000001</v>
      </c>
      <c r="K8" s="260">
        <v>91.82</v>
      </c>
      <c r="L8" s="261">
        <v>0.111</v>
      </c>
      <c r="M8" s="262">
        <v>6.5299999999999997E-2</v>
      </c>
      <c r="N8" s="260">
        <v>4.46</v>
      </c>
      <c r="O8" s="263">
        <v>0.33300000000000002</v>
      </c>
      <c r="P8" s="263">
        <v>0.872</v>
      </c>
      <c r="Q8" s="265">
        <v>0</v>
      </c>
      <c r="R8" s="265">
        <v>4</v>
      </c>
      <c r="S8" s="265">
        <v>0</v>
      </c>
      <c r="T8" s="265">
        <v>0</v>
      </c>
      <c r="U8" s="265">
        <v>0</v>
      </c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81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2.125" customWidth="1"/>
    <col min="4" max="16" width="11.125" customWidth="1"/>
    <col min="17" max="21" width="9" customWidth="1"/>
  </cols>
  <sheetData>
    <row r="1" spans="2:21">
      <c r="B1" t="s">
        <v>285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10192</v>
      </c>
      <c r="C3" s="29" t="s">
        <v>148</v>
      </c>
      <c r="D3" s="10">
        <v>50</v>
      </c>
      <c r="E3" s="248">
        <v>71</v>
      </c>
      <c r="F3" s="249">
        <v>10.3</v>
      </c>
      <c r="G3" s="249">
        <v>2.9</v>
      </c>
      <c r="H3" s="249">
        <v>0.05</v>
      </c>
      <c r="I3" s="250">
        <v>5.5</v>
      </c>
      <c r="J3" s="251">
        <v>0.1</v>
      </c>
      <c r="K3" s="252">
        <v>4</v>
      </c>
      <c r="L3" s="253">
        <v>4.4999999999999998E-2</v>
      </c>
      <c r="M3" s="254">
        <v>2.5000000000000001E-2</v>
      </c>
      <c r="N3" s="252">
        <v>0.5</v>
      </c>
      <c r="O3" s="255">
        <v>0</v>
      </c>
      <c r="P3" s="255">
        <v>0.05</v>
      </c>
      <c r="Q3" s="934"/>
      <c r="R3" s="934"/>
      <c r="S3" s="934"/>
      <c r="T3" s="934"/>
      <c r="U3" s="934"/>
    </row>
    <row r="4" spans="2:21">
      <c r="B4" s="10">
        <v>6065</v>
      </c>
      <c r="C4" s="29" t="s">
        <v>10</v>
      </c>
      <c r="D4" s="10">
        <v>20</v>
      </c>
      <c r="E4" s="248">
        <v>2.8</v>
      </c>
      <c r="F4" s="249">
        <v>0.2</v>
      </c>
      <c r="G4" s="249">
        <v>0.02</v>
      </c>
      <c r="H4" s="249">
        <v>0.6</v>
      </c>
      <c r="I4" s="250">
        <v>5.2</v>
      </c>
      <c r="J4" s="251">
        <v>0.06</v>
      </c>
      <c r="K4" s="252">
        <v>5.6</v>
      </c>
      <c r="L4" s="253">
        <v>6.0000000000000001E-3</v>
      </c>
      <c r="M4" s="254">
        <v>6.0000000000000001E-3</v>
      </c>
      <c r="N4" s="252">
        <v>2.8</v>
      </c>
      <c r="O4" s="255">
        <v>0.22</v>
      </c>
      <c r="P4" s="255">
        <v>0</v>
      </c>
      <c r="Q4" s="938"/>
      <c r="R4" s="938"/>
      <c r="S4" s="938"/>
      <c r="T4" s="938"/>
      <c r="U4" s="938"/>
    </row>
    <row r="5" spans="2:21">
      <c r="B5" s="10">
        <v>6280</v>
      </c>
      <c r="C5" s="29" t="s">
        <v>284</v>
      </c>
      <c r="D5" s="10">
        <v>10</v>
      </c>
      <c r="E5" s="248">
        <v>1.2</v>
      </c>
      <c r="F5" s="249">
        <v>0.09</v>
      </c>
      <c r="G5" s="249">
        <v>0.01</v>
      </c>
      <c r="H5" s="249">
        <v>0.26</v>
      </c>
      <c r="I5" s="250">
        <v>2.5</v>
      </c>
      <c r="J5" s="251">
        <v>0.05</v>
      </c>
      <c r="K5" s="252">
        <v>0.3</v>
      </c>
      <c r="L5" s="253">
        <v>5.0000000000000001E-3</v>
      </c>
      <c r="M5" s="254">
        <v>5.0000000000000001E-3</v>
      </c>
      <c r="N5" s="252">
        <v>0.2</v>
      </c>
      <c r="O5" s="255">
        <v>0.21</v>
      </c>
      <c r="P5" s="255">
        <v>0</v>
      </c>
      <c r="Q5" s="938"/>
      <c r="R5" s="938"/>
      <c r="S5" s="938"/>
      <c r="T5" s="938"/>
      <c r="U5" s="938"/>
    </row>
    <row r="6" spans="2:21">
      <c r="B6" s="10">
        <v>6095</v>
      </c>
      <c r="C6" s="29" t="s">
        <v>230</v>
      </c>
      <c r="D6" s="10">
        <v>1</v>
      </c>
      <c r="E6" s="248">
        <v>0.37</v>
      </c>
      <c r="F6" s="249">
        <v>3.9E-2</v>
      </c>
      <c r="G6" s="249">
        <v>1E-3</v>
      </c>
      <c r="H6" s="249">
        <v>7.4999999999999997E-2</v>
      </c>
      <c r="I6" s="250">
        <v>2.2999999999999998</v>
      </c>
      <c r="J6" s="251">
        <v>1.7000000000000001E-2</v>
      </c>
      <c r="K6" s="252">
        <v>8.8000000000000007</v>
      </c>
      <c r="L6" s="253">
        <v>1.2999999999999999E-3</v>
      </c>
      <c r="M6" s="254">
        <v>3.4000000000000002E-3</v>
      </c>
      <c r="N6" s="252">
        <v>0.26</v>
      </c>
      <c r="O6" s="255">
        <v>7.2999999999999995E-2</v>
      </c>
      <c r="P6" s="255">
        <v>0</v>
      </c>
      <c r="Q6" s="938"/>
      <c r="R6" s="938"/>
      <c r="S6" s="938"/>
      <c r="T6" s="938"/>
      <c r="U6" s="938"/>
    </row>
    <row r="7" spans="2:21">
      <c r="B7" s="10">
        <v>17081</v>
      </c>
      <c r="C7" s="29" t="s">
        <v>239</v>
      </c>
      <c r="D7" s="10">
        <v>1</v>
      </c>
      <c r="E7" s="248">
        <v>2.65</v>
      </c>
      <c r="F7" s="249">
        <v>3.3000000000000002E-2</v>
      </c>
      <c r="G7" s="249">
        <v>0.10300000000000001</v>
      </c>
      <c r="H7" s="249">
        <v>0.39799999999999996</v>
      </c>
      <c r="I7" s="250">
        <v>0.62</v>
      </c>
      <c r="J7" s="251">
        <v>0.02</v>
      </c>
      <c r="K7" s="252">
        <v>0.01</v>
      </c>
      <c r="L7" s="253">
        <v>1.1000000000000001E-3</v>
      </c>
      <c r="M7" s="254">
        <v>7.000000000000001E-4</v>
      </c>
      <c r="N7" s="252">
        <v>0</v>
      </c>
      <c r="O7" s="255">
        <v>0</v>
      </c>
      <c r="P7" s="255">
        <v>6.0999999999999999E-2</v>
      </c>
      <c r="Q7" s="938"/>
      <c r="R7" s="938"/>
      <c r="S7" s="938"/>
      <c r="T7" s="938"/>
      <c r="U7" s="938"/>
    </row>
    <row r="8" spans="2:21">
      <c r="B8" s="10">
        <v>17009</v>
      </c>
      <c r="C8" s="29" t="s">
        <v>250</v>
      </c>
      <c r="D8" s="10">
        <v>3</v>
      </c>
      <c r="E8" s="248">
        <v>3.33</v>
      </c>
      <c r="F8" s="249">
        <v>0.35400000000000004</v>
      </c>
      <c r="G8" s="249">
        <v>0</v>
      </c>
      <c r="H8" s="249">
        <v>0.47700000000000004</v>
      </c>
      <c r="I8" s="250">
        <v>1.2</v>
      </c>
      <c r="J8" s="251">
        <v>8.1000000000000016E-2</v>
      </c>
      <c r="K8" s="252">
        <v>0</v>
      </c>
      <c r="L8" s="253">
        <v>2.1000000000000003E-3</v>
      </c>
      <c r="M8" s="254">
        <v>5.1000000000000004E-3</v>
      </c>
      <c r="N8" s="252">
        <v>0</v>
      </c>
      <c r="O8" s="255">
        <v>0</v>
      </c>
      <c r="P8" s="255">
        <v>0.39</v>
      </c>
      <c r="Q8" s="938"/>
      <c r="R8" s="938"/>
      <c r="S8" s="938"/>
      <c r="T8" s="938"/>
      <c r="U8" s="938"/>
    </row>
    <row r="9" spans="2:21">
      <c r="B9" s="28"/>
      <c r="C9" s="28" t="s">
        <v>25</v>
      </c>
      <c r="D9" s="256">
        <v>85</v>
      </c>
      <c r="E9" s="257">
        <v>81.350000000000009</v>
      </c>
      <c r="F9" s="258">
        <v>11.015999999999998</v>
      </c>
      <c r="G9" s="258">
        <v>3.0339999999999998</v>
      </c>
      <c r="H9" s="258">
        <v>1.86</v>
      </c>
      <c r="I9" s="259">
        <v>17.32</v>
      </c>
      <c r="J9" s="258">
        <v>0.32800000000000007</v>
      </c>
      <c r="K9" s="260">
        <v>18.710000000000004</v>
      </c>
      <c r="L9" s="261">
        <v>6.0499999999999991E-2</v>
      </c>
      <c r="M9" s="262">
        <v>4.5199999999999997E-2</v>
      </c>
      <c r="N9" s="260">
        <v>3.76</v>
      </c>
      <c r="O9" s="263">
        <v>0.503</v>
      </c>
      <c r="P9" s="263">
        <v>0.501</v>
      </c>
      <c r="Q9" s="265">
        <v>0</v>
      </c>
      <c r="R9" s="265">
        <v>2</v>
      </c>
      <c r="S9" s="265">
        <v>0</v>
      </c>
      <c r="T9" s="265">
        <v>0</v>
      </c>
      <c r="U9" s="265">
        <v>0</v>
      </c>
    </row>
    <row r="10" spans="2:21">
      <c r="D10" s="14"/>
      <c r="E10" s="14"/>
      <c r="F10" s="14"/>
      <c r="G10" s="14"/>
    </row>
    <row r="11" spans="2:21">
      <c r="C11" s="10"/>
      <c r="D11" s="17"/>
      <c r="E11" s="18"/>
      <c r="F11" s="17"/>
      <c r="G11" s="18"/>
      <c r="H11" s="11"/>
      <c r="I11" s="12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3:16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</sheetData>
  <mergeCells count="1">
    <mergeCell ref="Q3:U8"/>
  </mergeCells>
  <phoneticPr fontId="1"/>
  <pageMargins left="0.7" right="0.7" top="0.75" bottom="0.75" header="0.3" footer="0.3"/>
  <pageSetup paperSize="9" scale="81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0.875" customWidth="1"/>
    <col min="4" max="16" width="11.125" customWidth="1"/>
    <col min="17" max="21" width="9" customWidth="1"/>
  </cols>
  <sheetData>
    <row r="1" spans="2:21">
      <c r="B1" t="s">
        <v>917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10192</v>
      </c>
      <c r="C3" s="29" t="s">
        <v>148</v>
      </c>
      <c r="D3" s="10">
        <v>50</v>
      </c>
      <c r="E3" s="248">
        <v>71</v>
      </c>
      <c r="F3" s="249">
        <v>10.3</v>
      </c>
      <c r="G3" s="249">
        <v>2.9</v>
      </c>
      <c r="H3" s="249">
        <v>0.05</v>
      </c>
      <c r="I3" s="250">
        <v>5.5</v>
      </c>
      <c r="J3" s="251">
        <v>0.1</v>
      </c>
      <c r="K3" s="252">
        <v>4</v>
      </c>
      <c r="L3" s="253">
        <v>4.4999999999999998E-2</v>
      </c>
      <c r="M3" s="254">
        <v>2.5000000000000001E-2</v>
      </c>
      <c r="N3" s="252">
        <v>0.5</v>
      </c>
      <c r="O3" s="255">
        <v>0</v>
      </c>
      <c r="P3" s="255">
        <v>0.05</v>
      </c>
      <c r="Q3" s="934"/>
      <c r="R3" s="934"/>
      <c r="S3" s="934"/>
      <c r="T3" s="934"/>
      <c r="U3" s="934"/>
    </row>
    <row r="4" spans="2:21">
      <c r="B4" s="10">
        <v>6012</v>
      </c>
      <c r="C4" s="29" t="s">
        <v>286</v>
      </c>
      <c r="D4" s="10">
        <v>20</v>
      </c>
      <c r="E4" s="248">
        <v>3.6</v>
      </c>
      <c r="F4" s="249">
        <v>0.16</v>
      </c>
      <c r="G4" s="249">
        <v>0.02</v>
      </c>
      <c r="H4" s="249">
        <v>0.86</v>
      </c>
      <c r="I4" s="250">
        <v>1.4</v>
      </c>
      <c r="J4" s="251">
        <v>0.04</v>
      </c>
      <c r="K4" s="252">
        <v>0</v>
      </c>
      <c r="L4" s="253">
        <v>4.0000000000000001E-3</v>
      </c>
      <c r="M4" s="254">
        <v>2E-3</v>
      </c>
      <c r="N4" s="252">
        <v>0.8</v>
      </c>
      <c r="O4" s="255">
        <v>0.28000000000000003</v>
      </c>
      <c r="P4" s="255">
        <v>0</v>
      </c>
      <c r="Q4" s="938"/>
      <c r="R4" s="938"/>
      <c r="S4" s="938"/>
      <c r="T4" s="938"/>
      <c r="U4" s="938"/>
    </row>
    <row r="5" spans="2:21">
      <c r="B5" s="10">
        <v>17081</v>
      </c>
      <c r="C5" s="29" t="s">
        <v>239</v>
      </c>
      <c r="D5" s="10">
        <v>1</v>
      </c>
      <c r="E5" s="248">
        <v>2.65</v>
      </c>
      <c r="F5" s="249">
        <v>3.3000000000000002E-2</v>
      </c>
      <c r="G5" s="249">
        <v>0.10300000000000001</v>
      </c>
      <c r="H5" s="249">
        <v>0.39799999999999996</v>
      </c>
      <c r="I5" s="250">
        <v>0.62</v>
      </c>
      <c r="J5" s="251">
        <v>0.02</v>
      </c>
      <c r="K5" s="252">
        <v>0.01</v>
      </c>
      <c r="L5" s="253">
        <v>1.1000000000000001E-3</v>
      </c>
      <c r="M5" s="254">
        <v>7.000000000000001E-4</v>
      </c>
      <c r="N5" s="252">
        <v>0</v>
      </c>
      <c r="O5" s="255">
        <v>0</v>
      </c>
      <c r="P5" s="255">
        <v>6.0999999999999999E-2</v>
      </c>
      <c r="Q5" s="938"/>
      <c r="R5" s="938"/>
      <c r="S5" s="938"/>
      <c r="T5" s="938"/>
      <c r="U5" s="938"/>
    </row>
    <row r="6" spans="2:21">
      <c r="B6" s="10">
        <v>17007</v>
      </c>
      <c r="C6" s="29" t="s">
        <v>5</v>
      </c>
      <c r="D6" s="10">
        <v>5</v>
      </c>
      <c r="E6" s="248">
        <v>3.55</v>
      </c>
      <c r="F6" s="249">
        <v>0.38500000000000001</v>
      </c>
      <c r="G6" s="249">
        <v>0</v>
      </c>
      <c r="H6" s="249">
        <v>0.505</v>
      </c>
      <c r="I6" s="250">
        <v>1.45</v>
      </c>
      <c r="J6" s="251">
        <v>8.5000000000000006E-2</v>
      </c>
      <c r="K6" s="252">
        <v>0</v>
      </c>
      <c r="L6" s="253">
        <v>2.5000000000000001E-3</v>
      </c>
      <c r="M6" s="254">
        <v>8.5000000000000006E-3</v>
      </c>
      <c r="N6" s="252">
        <v>0</v>
      </c>
      <c r="O6" s="255">
        <v>0</v>
      </c>
      <c r="P6" s="255">
        <v>0.72499999999999998</v>
      </c>
      <c r="Q6" s="938"/>
      <c r="R6" s="938"/>
      <c r="S6" s="938"/>
      <c r="T6" s="938"/>
      <c r="U6" s="938"/>
    </row>
    <row r="7" spans="2:21">
      <c r="B7" s="10">
        <v>16025</v>
      </c>
      <c r="C7" s="29" t="s">
        <v>66</v>
      </c>
      <c r="D7" s="10">
        <v>1.5</v>
      </c>
      <c r="E7" s="248">
        <v>3.6150000000000002</v>
      </c>
      <c r="F7" s="249">
        <v>4.4999999999999997E-3</v>
      </c>
      <c r="G7" s="249">
        <v>0</v>
      </c>
      <c r="H7" s="249">
        <v>0.64800000000000013</v>
      </c>
      <c r="I7" s="250">
        <v>0.03</v>
      </c>
      <c r="J7" s="251">
        <v>0</v>
      </c>
      <c r="K7" s="252">
        <v>0</v>
      </c>
      <c r="L7" s="253">
        <v>0</v>
      </c>
      <c r="M7" s="254">
        <v>0</v>
      </c>
      <c r="N7" s="252">
        <v>0</v>
      </c>
      <c r="O7" s="255">
        <v>0</v>
      </c>
      <c r="P7" s="255">
        <v>0</v>
      </c>
      <c r="Q7" s="938"/>
      <c r="R7" s="938"/>
      <c r="S7" s="938"/>
      <c r="T7" s="938"/>
      <c r="U7" s="938"/>
    </row>
    <row r="8" spans="2:21">
      <c r="B8" s="28"/>
      <c r="C8" s="28" t="s">
        <v>25</v>
      </c>
      <c r="D8" s="256">
        <v>77.5</v>
      </c>
      <c r="E8" s="257">
        <v>84.414999999999992</v>
      </c>
      <c r="F8" s="258">
        <v>10.8825</v>
      </c>
      <c r="G8" s="258">
        <v>3.0230000000000001</v>
      </c>
      <c r="H8" s="258">
        <v>2.4610000000000003</v>
      </c>
      <c r="I8" s="259">
        <v>9</v>
      </c>
      <c r="J8" s="258">
        <v>0.245</v>
      </c>
      <c r="K8" s="260">
        <v>4.01</v>
      </c>
      <c r="L8" s="261">
        <v>5.2600000000000001E-2</v>
      </c>
      <c r="M8" s="262">
        <v>3.6200000000000003E-2</v>
      </c>
      <c r="N8" s="260">
        <v>1.3</v>
      </c>
      <c r="O8" s="263">
        <v>0.28000000000000003</v>
      </c>
      <c r="P8" s="263">
        <v>0.83599999999999997</v>
      </c>
      <c r="Q8" s="265">
        <v>0</v>
      </c>
      <c r="R8" s="265">
        <v>2</v>
      </c>
      <c r="S8" s="265">
        <v>0</v>
      </c>
      <c r="T8" s="265">
        <v>0</v>
      </c>
      <c r="U8" s="265">
        <v>0</v>
      </c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81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0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1.25" customWidth="1"/>
    <col min="4" max="16" width="11.125" customWidth="1"/>
    <col min="17" max="21" width="9" customWidth="1"/>
  </cols>
  <sheetData>
    <row r="1" spans="2:21">
      <c r="B1" t="s">
        <v>289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10086</v>
      </c>
      <c r="C3" s="29" t="s">
        <v>288</v>
      </c>
      <c r="D3" s="10">
        <v>300</v>
      </c>
      <c r="E3" s="250">
        <v>342</v>
      </c>
      <c r="F3" s="249">
        <v>77.400000000000006</v>
      </c>
      <c r="G3" s="249">
        <v>1.5</v>
      </c>
      <c r="H3" s="249">
        <v>0.3</v>
      </c>
      <c r="I3" s="250">
        <v>33</v>
      </c>
      <c r="J3" s="251">
        <v>5.7</v>
      </c>
      <c r="K3" s="252">
        <v>15</v>
      </c>
      <c r="L3" s="253">
        <v>0.39</v>
      </c>
      <c r="M3" s="254">
        <v>0.51000000000000012</v>
      </c>
      <c r="N3" s="252">
        <v>0</v>
      </c>
      <c r="O3" s="255">
        <v>0</v>
      </c>
      <c r="P3" s="255">
        <v>0.3</v>
      </c>
      <c r="Q3" s="934"/>
      <c r="R3" s="934"/>
      <c r="S3" s="934"/>
      <c r="T3" s="934"/>
      <c r="U3" s="934"/>
    </row>
    <row r="4" spans="2:21">
      <c r="B4" s="10">
        <v>17015</v>
      </c>
      <c r="C4" s="29" t="s">
        <v>73</v>
      </c>
      <c r="D4" s="10">
        <v>30</v>
      </c>
      <c r="E4" s="250">
        <v>7.5</v>
      </c>
      <c r="F4" s="249">
        <v>0.03</v>
      </c>
      <c r="G4" s="249">
        <v>0</v>
      </c>
      <c r="H4" s="249">
        <v>0.72</v>
      </c>
      <c r="I4" s="250">
        <v>0.6</v>
      </c>
      <c r="J4" s="251">
        <v>0</v>
      </c>
      <c r="K4" s="252">
        <v>0</v>
      </c>
      <c r="L4" s="253">
        <v>3.0000000000000001E-3</v>
      </c>
      <c r="M4" s="254">
        <v>3.0000000000000001E-3</v>
      </c>
      <c r="N4" s="252">
        <v>0</v>
      </c>
      <c r="O4" s="255">
        <v>0</v>
      </c>
      <c r="P4" s="255">
        <v>0</v>
      </c>
      <c r="Q4" s="938"/>
      <c r="R4" s="938"/>
      <c r="S4" s="938"/>
      <c r="T4" s="938"/>
      <c r="U4" s="938"/>
    </row>
    <row r="5" spans="2:21">
      <c r="B5" s="10">
        <v>6227</v>
      </c>
      <c r="C5" s="29" t="s">
        <v>27</v>
      </c>
      <c r="D5" s="10">
        <v>20</v>
      </c>
      <c r="E5" s="248">
        <v>6.2</v>
      </c>
      <c r="F5" s="249">
        <v>0.3</v>
      </c>
      <c r="G5" s="249">
        <v>0.06</v>
      </c>
      <c r="H5" s="249">
        <v>1.4</v>
      </c>
      <c r="I5" s="250">
        <v>10.8</v>
      </c>
      <c r="J5" s="251">
        <v>0.14000000000000001</v>
      </c>
      <c r="K5" s="252">
        <v>30</v>
      </c>
      <c r="L5" s="253">
        <v>0.01</v>
      </c>
      <c r="M5" s="254">
        <v>1.7999999999999999E-2</v>
      </c>
      <c r="N5" s="252">
        <v>6.2</v>
      </c>
      <c r="O5" s="255">
        <v>0.57999999999999996</v>
      </c>
      <c r="P5" s="255">
        <v>0</v>
      </c>
      <c r="Q5" s="938"/>
      <c r="R5" s="938"/>
      <c r="S5" s="938"/>
      <c r="T5" s="938"/>
      <c r="U5" s="938"/>
    </row>
    <row r="6" spans="2:21">
      <c r="B6" s="10">
        <v>6095</v>
      </c>
      <c r="C6" s="29" t="s">
        <v>230</v>
      </c>
      <c r="D6" s="10">
        <v>4</v>
      </c>
      <c r="E6" s="250">
        <v>1.48</v>
      </c>
      <c r="F6" s="249">
        <v>0.156</v>
      </c>
      <c r="G6" s="249">
        <v>4.0000000000000001E-3</v>
      </c>
      <c r="H6" s="249">
        <v>0.3</v>
      </c>
      <c r="I6" s="250">
        <v>9.1999999999999993</v>
      </c>
      <c r="J6" s="251">
        <v>6.8000000000000005E-2</v>
      </c>
      <c r="K6" s="252">
        <v>35.200000000000003</v>
      </c>
      <c r="L6" s="253">
        <v>5.1999999999999998E-3</v>
      </c>
      <c r="M6" s="254">
        <v>1.3600000000000001E-2</v>
      </c>
      <c r="N6" s="252">
        <v>1.04</v>
      </c>
      <c r="O6" s="255">
        <v>0.29199999999999998</v>
      </c>
      <c r="P6" s="255">
        <v>0</v>
      </c>
      <c r="Q6" s="938"/>
      <c r="R6" s="938"/>
      <c r="S6" s="938"/>
      <c r="T6" s="938"/>
      <c r="U6" s="938"/>
    </row>
    <row r="7" spans="2:21">
      <c r="B7" s="10">
        <v>6280</v>
      </c>
      <c r="C7" s="29" t="s">
        <v>284</v>
      </c>
      <c r="D7" s="10">
        <v>10</v>
      </c>
      <c r="E7" s="250">
        <v>1.2</v>
      </c>
      <c r="F7" s="249">
        <v>0.09</v>
      </c>
      <c r="G7" s="249">
        <v>0.01</v>
      </c>
      <c r="H7" s="249">
        <v>0.26</v>
      </c>
      <c r="I7" s="250">
        <v>2.5</v>
      </c>
      <c r="J7" s="251">
        <v>0.05</v>
      </c>
      <c r="K7" s="252">
        <v>0.3</v>
      </c>
      <c r="L7" s="253">
        <v>5.0000000000000001E-3</v>
      </c>
      <c r="M7" s="254">
        <v>5.0000000000000001E-3</v>
      </c>
      <c r="N7" s="252">
        <v>0.2</v>
      </c>
      <c r="O7" s="255">
        <v>0.21</v>
      </c>
      <c r="P7" s="255">
        <v>0</v>
      </c>
      <c r="Q7" s="938"/>
      <c r="R7" s="938"/>
      <c r="S7" s="938"/>
      <c r="T7" s="938"/>
      <c r="U7" s="938"/>
    </row>
    <row r="8" spans="2:21">
      <c r="B8" s="10">
        <v>7083</v>
      </c>
      <c r="C8" s="29" t="s">
        <v>287</v>
      </c>
      <c r="D8" s="10">
        <v>20</v>
      </c>
      <c r="E8" s="250">
        <v>4.8</v>
      </c>
      <c r="F8" s="249">
        <v>0.06</v>
      </c>
      <c r="G8" s="249">
        <v>0.04</v>
      </c>
      <c r="H8" s="249">
        <v>1.6</v>
      </c>
      <c r="I8" s="250">
        <v>2</v>
      </c>
      <c r="J8" s="251">
        <v>0.02</v>
      </c>
      <c r="K8" s="252">
        <v>0.4</v>
      </c>
      <c r="L8" s="253">
        <v>6.0000000000000001E-3</v>
      </c>
      <c r="M8" s="254">
        <v>4.0000000000000001E-3</v>
      </c>
      <c r="N8" s="252">
        <v>7</v>
      </c>
      <c r="O8" s="255">
        <v>0</v>
      </c>
      <c r="P8" s="255">
        <v>0</v>
      </c>
      <c r="Q8" s="938"/>
      <c r="R8" s="938"/>
      <c r="S8" s="938"/>
      <c r="T8" s="938"/>
      <c r="U8" s="938"/>
    </row>
    <row r="9" spans="2:21">
      <c r="B9" s="10">
        <v>17007</v>
      </c>
      <c r="C9" s="29" t="s">
        <v>5</v>
      </c>
      <c r="D9" s="10">
        <v>20</v>
      </c>
      <c r="E9" s="250">
        <v>14.2</v>
      </c>
      <c r="F9" s="249">
        <v>1.54</v>
      </c>
      <c r="G9" s="249">
        <v>0</v>
      </c>
      <c r="H9" s="249">
        <v>2.02</v>
      </c>
      <c r="I9" s="250">
        <v>5.8</v>
      </c>
      <c r="J9" s="251">
        <v>0.34</v>
      </c>
      <c r="K9" s="252">
        <v>0</v>
      </c>
      <c r="L9" s="253">
        <v>0.01</v>
      </c>
      <c r="M9" s="254">
        <v>3.4000000000000002E-2</v>
      </c>
      <c r="N9" s="252">
        <v>0</v>
      </c>
      <c r="O9" s="255">
        <v>0</v>
      </c>
      <c r="P9" s="255">
        <v>2.9</v>
      </c>
      <c r="Q9" s="938"/>
      <c r="R9" s="938"/>
      <c r="S9" s="938"/>
      <c r="T9" s="938"/>
      <c r="U9" s="938"/>
    </row>
    <row r="10" spans="2:21">
      <c r="B10" s="10">
        <v>6103</v>
      </c>
      <c r="C10" s="29" t="s">
        <v>70</v>
      </c>
      <c r="D10" s="27">
        <v>4</v>
      </c>
      <c r="E10" s="364">
        <v>1.2</v>
      </c>
      <c r="F10" s="251">
        <v>3.6000000000000004E-2</v>
      </c>
      <c r="G10" s="251">
        <v>1.2E-2</v>
      </c>
      <c r="H10" s="251">
        <v>0.26400000000000001</v>
      </c>
      <c r="I10" s="364">
        <v>0.48</v>
      </c>
      <c r="J10" s="251">
        <v>0.02</v>
      </c>
      <c r="K10" s="252">
        <v>0</v>
      </c>
      <c r="L10" s="253">
        <v>1.1999999999999999E-3</v>
      </c>
      <c r="M10" s="254">
        <v>8.0000000000000004E-4</v>
      </c>
      <c r="N10" s="252">
        <v>0.08</v>
      </c>
      <c r="O10" s="255">
        <v>8.4000000000000005E-2</v>
      </c>
      <c r="P10" s="255">
        <v>0</v>
      </c>
      <c r="Q10" s="938"/>
      <c r="R10" s="938"/>
      <c r="S10" s="938"/>
      <c r="T10" s="938"/>
      <c r="U10" s="938"/>
    </row>
    <row r="11" spans="2:21">
      <c r="B11" s="28"/>
      <c r="C11" s="28" t="s">
        <v>25</v>
      </c>
      <c r="D11" s="265">
        <v>408</v>
      </c>
      <c r="E11" s="259">
        <v>378.58</v>
      </c>
      <c r="F11" s="258">
        <v>79.612000000000023</v>
      </c>
      <c r="G11" s="258">
        <v>1.6260000000000001</v>
      </c>
      <c r="H11" s="258">
        <v>6.8639999999999999</v>
      </c>
      <c r="I11" s="259">
        <v>64.38000000000001</v>
      </c>
      <c r="J11" s="258">
        <v>6.3379999999999983</v>
      </c>
      <c r="K11" s="260">
        <v>80.900000000000006</v>
      </c>
      <c r="L11" s="261">
        <v>0.4304</v>
      </c>
      <c r="M11" s="262">
        <v>0.58840000000000026</v>
      </c>
      <c r="N11" s="260">
        <v>14.520000000000001</v>
      </c>
      <c r="O11" s="263">
        <v>1.1659999999999999</v>
      </c>
      <c r="P11" s="263">
        <v>3.1999999999999997</v>
      </c>
      <c r="Q11" s="28"/>
      <c r="R11" s="28"/>
      <c r="S11" s="28"/>
      <c r="T11" s="28"/>
      <c r="U11" s="28"/>
    </row>
    <row r="12" spans="2:21">
      <c r="D12" s="14"/>
      <c r="E12" s="14"/>
      <c r="F12" s="14"/>
      <c r="G12" s="14"/>
    </row>
    <row r="13" spans="2:21">
      <c r="C13" s="10"/>
      <c r="D13" s="17"/>
      <c r="E13" s="18"/>
      <c r="F13" s="17"/>
      <c r="G13" s="18"/>
      <c r="H13" s="11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3:16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</sheetData>
  <mergeCells count="1">
    <mergeCell ref="Q3:U10"/>
  </mergeCells>
  <phoneticPr fontId="1"/>
  <pageMargins left="0.7" right="0.7" top="0.75" bottom="0.75" header="0.3" footer="0.3"/>
  <pageSetup paperSize="9" scale="81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0.5" customWidth="1"/>
    <col min="4" max="16" width="11.125" customWidth="1"/>
    <col min="17" max="21" width="9" customWidth="1"/>
  </cols>
  <sheetData>
    <row r="1" spans="2:21">
      <c r="B1" t="s">
        <v>291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10154</v>
      </c>
      <c r="C3" s="29" t="s">
        <v>290</v>
      </c>
      <c r="D3" s="10">
        <v>150</v>
      </c>
      <c r="E3" s="248">
        <v>303</v>
      </c>
      <c r="F3" s="249">
        <v>31.05</v>
      </c>
      <c r="G3" s="249">
        <v>18.149999999999999</v>
      </c>
      <c r="H3" s="249">
        <v>0.45</v>
      </c>
      <c r="I3" s="250">
        <v>13.5</v>
      </c>
      <c r="J3" s="251">
        <v>1.65</v>
      </c>
      <c r="K3" s="252">
        <v>36</v>
      </c>
      <c r="L3" s="253">
        <v>0.22500000000000001</v>
      </c>
      <c r="M3" s="254">
        <v>0.4200000000000001</v>
      </c>
      <c r="N3" s="252">
        <v>0</v>
      </c>
      <c r="O3" s="255">
        <v>0</v>
      </c>
      <c r="P3" s="255">
        <v>0.6</v>
      </c>
      <c r="Q3" s="934"/>
      <c r="R3" s="934"/>
      <c r="S3" s="934"/>
      <c r="T3" s="934"/>
      <c r="U3" s="934"/>
    </row>
    <row r="4" spans="2:21">
      <c r="B4" s="10">
        <v>17012</v>
      </c>
      <c r="C4" s="29" t="s">
        <v>0</v>
      </c>
      <c r="D4" s="10">
        <v>7.5</v>
      </c>
      <c r="E4" s="248">
        <v>0</v>
      </c>
      <c r="F4" s="249">
        <v>0</v>
      </c>
      <c r="G4" s="249">
        <v>0</v>
      </c>
      <c r="H4" s="249">
        <v>0</v>
      </c>
      <c r="I4" s="250">
        <v>1.65</v>
      </c>
      <c r="J4" s="251">
        <v>0</v>
      </c>
      <c r="K4" s="252">
        <v>0</v>
      </c>
      <c r="L4" s="253">
        <v>0</v>
      </c>
      <c r="M4" s="254">
        <v>0</v>
      </c>
      <c r="N4" s="252">
        <v>0</v>
      </c>
      <c r="O4" s="255">
        <v>0</v>
      </c>
      <c r="P4" s="255">
        <v>7.4325000000000001</v>
      </c>
      <c r="Q4" s="938"/>
      <c r="R4" s="938"/>
      <c r="S4" s="938"/>
      <c r="T4" s="938"/>
      <c r="U4" s="938"/>
    </row>
    <row r="5" spans="2:21">
      <c r="B5" s="10">
        <v>17015</v>
      </c>
      <c r="C5" s="29" t="s">
        <v>73</v>
      </c>
      <c r="D5" s="10">
        <v>45</v>
      </c>
      <c r="E5" s="248">
        <v>11.25</v>
      </c>
      <c r="F5" s="249">
        <v>4.4999999999999998E-2</v>
      </c>
      <c r="G5" s="249">
        <v>0</v>
      </c>
      <c r="H5" s="249">
        <v>1.08</v>
      </c>
      <c r="I5" s="250">
        <v>0.9</v>
      </c>
      <c r="J5" s="251">
        <v>0</v>
      </c>
      <c r="K5" s="252">
        <v>0</v>
      </c>
      <c r="L5" s="253">
        <v>4.5000000000000005E-3</v>
      </c>
      <c r="M5" s="254">
        <v>4.5000000000000005E-3</v>
      </c>
      <c r="N5" s="252">
        <v>0</v>
      </c>
      <c r="O5" s="255">
        <v>0</v>
      </c>
      <c r="P5" s="255">
        <v>0</v>
      </c>
      <c r="Q5" s="938"/>
      <c r="R5" s="938"/>
      <c r="S5" s="938"/>
      <c r="T5" s="938"/>
      <c r="U5" s="938"/>
    </row>
    <row r="6" spans="2:21">
      <c r="B6" s="10">
        <v>6134</v>
      </c>
      <c r="C6" s="29" t="s">
        <v>2223</v>
      </c>
      <c r="D6" s="10">
        <v>60</v>
      </c>
      <c r="E6" s="248">
        <v>10.8</v>
      </c>
      <c r="F6" s="249">
        <v>0.24</v>
      </c>
      <c r="G6" s="249">
        <v>0.06</v>
      </c>
      <c r="H6" s="249">
        <v>2.4599999999999995</v>
      </c>
      <c r="I6" s="250">
        <v>13.8</v>
      </c>
      <c r="J6" s="251">
        <v>0.12</v>
      </c>
      <c r="K6" s="252">
        <v>0</v>
      </c>
      <c r="L6" s="253">
        <v>1.2E-2</v>
      </c>
      <c r="M6" s="254">
        <v>6.0000000000000001E-3</v>
      </c>
      <c r="N6" s="252">
        <v>6.6</v>
      </c>
      <c r="O6" s="255">
        <v>0.78</v>
      </c>
      <c r="P6" s="255">
        <v>0</v>
      </c>
      <c r="Q6" s="938"/>
      <c r="R6" s="938"/>
      <c r="S6" s="938"/>
      <c r="T6" s="938"/>
      <c r="U6" s="938"/>
    </row>
    <row r="7" spans="2:21">
      <c r="B7" s="10">
        <v>6103</v>
      </c>
      <c r="C7" s="29" t="s">
        <v>70</v>
      </c>
      <c r="D7" s="10">
        <v>15</v>
      </c>
      <c r="E7" s="248">
        <v>4.5</v>
      </c>
      <c r="F7" s="249">
        <v>0.13500000000000001</v>
      </c>
      <c r="G7" s="249">
        <v>4.4999999999999998E-2</v>
      </c>
      <c r="H7" s="249">
        <v>0.99</v>
      </c>
      <c r="I7" s="250">
        <v>1.8</v>
      </c>
      <c r="J7" s="251">
        <v>7.4999999999999997E-2</v>
      </c>
      <c r="K7" s="252">
        <v>0</v>
      </c>
      <c r="L7" s="253">
        <v>4.4999999999999997E-3</v>
      </c>
      <c r="M7" s="254">
        <v>3.0000000000000001E-3</v>
      </c>
      <c r="N7" s="252">
        <v>0.3</v>
      </c>
      <c r="O7" s="255">
        <v>0.315</v>
      </c>
      <c r="P7" s="255">
        <v>0</v>
      </c>
      <c r="Q7" s="938"/>
      <c r="R7" s="938"/>
      <c r="S7" s="938"/>
      <c r="T7" s="938"/>
      <c r="U7" s="938"/>
    </row>
    <row r="8" spans="2:21">
      <c r="B8" s="28"/>
      <c r="C8" s="28" t="s">
        <v>25</v>
      </c>
      <c r="D8" s="256">
        <v>277.5</v>
      </c>
      <c r="E8" s="257">
        <v>329.55</v>
      </c>
      <c r="F8" s="258">
        <v>31.470000000000002</v>
      </c>
      <c r="G8" s="258">
        <v>18.254999999999999</v>
      </c>
      <c r="H8" s="258">
        <v>4.9799999999999995</v>
      </c>
      <c r="I8" s="259">
        <v>31.650000000000002</v>
      </c>
      <c r="J8" s="258">
        <v>1.845</v>
      </c>
      <c r="K8" s="260">
        <v>36</v>
      </c>
      <c r="L8" s="261">
        <v>0.24600000000000002</v>
      </c>
      <c r="M8" s="262">
        <v>0.43350000000000011</v>
      </c>
      <c r="N8" s="260">
        <v>6.8999999999999995</v>
      </c>
      <c r="O8" s="263">
        <v>1.095</v>
      </c>
      <c r="P8" s="263">
        <v>8.0325000000000006</v>
      </c>
      <c r="Q8" s="265"/>
      <c r="R8" s="265"/>
      <c r="S8" s="265"/>
      <c r="T8" s="265"/>
      <c r="U8" s="265"/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81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5.875" customWidth="1"/>
    <col min="4" max="16" width="11.125" customWidth="1"/>
    <col min="17" max="21" width="9" customWidth="1"/>
  </cols>
  <sheetData>
    <row r="1" spans="1:21" s="478" customFormat="1">
      <c r="B1" s="478" t="s">
        <v>2231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433</v>
      </c>
      <c r="C3" s="366" t="s">
        <v>432</v>
      </c>
      <c r="D3" s="176">
        <v>40</v>
      </c>
      <c r="E3" s="176">
        <v>7.2</v>
      </c>
      <c r="F3" s="176">
        <v>0.2</v>
      </c>
      <c r="G3" s="176">
        <v>0.04</v>
      </c>
      <c r="H3" s="176">
        <v>1.64</v>
      </c>
      <c r="I3" s="176">
        <v>9.6</v>
      </c>
      <c r="J3" s="176">
        <v>0.08</v>
      </c>
      <c r="K3" s="176">
        <v>0</v>
      </c>
      <c r="L3" s="176">
        <v>0.01</v>
      </c>
      <c r="M3" s="176">
        <v>0</v>
      </c>
      <c r="N3" s="176">
        <v>4.8</v>
      </c>
      <c r="O3" s="176">
        <v>0.56000000000000005</v>
      </c>
      <c r="P3" s="176">
        <v>0</v>
      </c>
      <c r="Q3" s="974"/>
      <c r="R3" s="974"/>
      <c r="S3" s="974"/>
      <c r="T3" s="974"/>
      <c r="U3" s="974"/>
    </row>
    <row r="4" spans="1:21" s="30" customFormat="1">
      <c r="A4" s="478"/>
      <c r="B4" s="365" t="s">
        <v>422</v>
      </c>
      <c r="C4" s="366" t="s">
        <v>421</v>
      </c>
      <c r="D4" s="176">
        <v>20</v>
      </c>
      <c r="E4" s="176">
        <v>7.4</v>
      </c>
      <c r="F4" s="176">
        <v>0.12</v>
      </c>
      <c r="G4" s="176">
        <v>0.02</v>
      </c>
      <c r="H4" s="176">
        <v>1.82</v>
      </c>
      <c r="I4" s="176">
        <v>5.6</v>
      </c>
      <c r="J4" s="176">
        <v>0.04</v>
      </c>
      <c r="K4" s="176">
        <v>152</v>
      </c>
      <c r="L4" s="176">
        <v>0.01</v>
      </c>
      <c r="M4" s="176">
        <v>0.01</v>
      </c>
      <c r="N4" s="176">
        <v>0.8</v>
      </c>
      <c r="O4" s="176">
        <v>0.54</v>
      </c>
      <c r="P4" s="176">
        <v>0.02</v>
      </c>
      <c r="Q4" s="975"/>
      <c r="R4" s="975"/>
      <c r="S4" s="975"/>
      <c r="T4" s="975"/>
      <c r="U4" s="975"/>
    </row>
    <row r="5" spans="1:21" s="30" customFormat="1">
      <c r="A5" s="478"/>
      <c r="B5" s="365" t="s">
        <v>373</v>
      </c>
      <c r="C5" s="366" t="s">
        <v>372</v>
      </c>
      <c r="D5" s="176">
        <v>0.16</v>
      </c>
      <c r="E5" s="176">
        <v>0</v>
      </c>
      <c r="F5" s="176">
        <v>0</v>
      </c>
      <c r="G5" s="176">
        <v>0</v>
      </c>
      <c r="H5" s="176">
        <v>0</v>
      </c>
      <c r="I5" s="176">
        <v>0.04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0.16</v>
      </c>
      <c r="Q5" s="975"/>
      <c r="R5" s="975"/>
      <c r="S5" s="975"/>
      <c r="T5" s="975"/>
      <c r="U5" s="975"/>
    </row>
    <row r="6" spans="1:21" s="30" customFormat="1">
      <c r="A6" s="478"/>
      <c r="B6" s="365" t="s">
        <v>529</v>
      </c>
      <c r="C6" s="366" t="s">
        <v>528</v>
      </c>
      <c r="D6" s="176">
        <v>6</v>
      </c>
      <c r="E6" s="176">
        <v>1.5</v>
      </c>
      <c r="F6" s="176">
        <v>0.01</v>
      </c>
      <c r="G6" s="176">
        <v>0</v>
      </c>
      <c r="H6" s="176">
        <v>0.14000000000000001</v>
      </c>
      <c r="I6" s="176">
        <v>0.12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975"/>
      <c r="R6" s="975"/>
      <c r="S6" s="975"/>
      <c r="T6" s="975"/>
      <c r="U6" s="975"/>
    </row>
    <row r="7" spans="1:21" s="30" customFormat="1">
      <c r="A7" s="478"/>
      <c r="B7" s="365" t="s">
        <v>365</v>
      </c>
      <c r="C7" s="366" t="s">
        <v>364</v>
      </c>
      <c r="D7" s="176">
        <v>6</v>
      </c>
      <c r="E7" s="176">
        <v>23.04</v>
      </c>
      <c r="F7" s="176">
        <v>0</v>
      </c>
      <c r="G7" s="176">
        <v>0</v>
      </c>
      <c r="H7" s="176">
        <v>5.95</v>
      </c>
      <c r="I7" s="176">
        <v>0.06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975"/>
      <c r="R7" s="975"/>
      <c r="S7" s="975"/>
      <c r="T7" s="975"/>
      <c r="U7" s="975"/>
    </row>
    <row r="8" spans="1:21" s="30" customFormat="1">
      <c r="A8" s="478"/>
      <c r="B8" s="365" t="s">
        <v>587</v>
      </c>
      <c r="C8" s="366" t="s">
        <v>586</v>
      </c>
      <c r="D8" s="176">
        <v>1</v>
      </c>
      <c r="E8" s="176">
        <v>0.59</v>
      </c>
      <c r="F8" s="176">
        <v>0.01</v>
      </c>
      <c r="G8" s="176">
        <v>0.01</v>
      </c>
      <c r="H8" s="176">
        <v>0.14000000000000001</v>
      </c>
      <c r="I8" s="176">
        <v>0.41</v>
      </c>
      <c r="J8" s="176">
        <v>0</v>
      </c>
      <c r="K8" s="176">
        <v>0.2</v>
      </c>
      <c r="L8" s="176">
        <v>0</v>
      </c>
      <c r="M8" s="176">
        <v>0</v>
      </c>
      <c r="N8" s="176">
        <v>1.5</v>
      </c>
      <c r="O8" s="176">
        <v>7.0000000000000007E-2</v>
      </c>
      <c r="P8" s="176">
        <v>0</v>
      </c>
      <c r="Q8" s="976"/>
      <c r="R8" s="976"/>
      <c r="S8" s="976"/>
      <c r="T8" s="976"/>
      <c r="U8" s="976"/>
    </row>
    <row r="9" spans="1:21" s="30" customFormat="1">
      <c r="A9" s="478"/>
      <c r="B9" s="182"/>
      <c r="C9" s="182" t="s">
        <v>12</v>
      </c>
      <c r="D9" s="181">
        <f t="shared" ref="D9:U9" si="0">SUM(D3:D8)</f>
        <v>73.16</v>
      </c>
      <c r="E9" s="180">
        <f t="shared" si="0"/>
        <v>39.730000000000004</v>
      </c>
      <c r="F9" s="179">
        <f t="shared" si="0"/>
        <v>0.34</v>
      </c>
      <c r="G9" s="179">
        <f t="shared" si="0"/>
        <v>6.9999999999999993E-2</v>
      </c>
      <c r="H9" s="179">
        <f t="shared" si="0"/>
        <v>9.6900000000000013</v>
      </c>
      <c r="I9" s="180">
        <f t="shared" si="0"/>
        <v>15.829999999999998</v>
      </c>
      <c r="J9" s="179">
        <f t="shared" si="0"/>
        <v>0.12</v>
      </c>
      <c r="K9" s="180">
        <f t="shared" si="0"/>
        <v>152.19999999999999</v>
      </c>
      <c r="L9" s="181">
        <f t="shared" si="0"/>
        <v>0.02</v>
      </c>
      <c r="M9" s="181">
        <f t="shared" si="0"/>
        <v>0.01</v>
      </c>
      <c r="N9" s="180">
        <f t="shared" si="0"/>
        <v>7.1</v>
      </c>
      <c r="O9" s="179">
        <f t="shared" si="0"/>
        <v>1.1700000000000002</v>
      </c>
      <c r="P9" s="179">
        <f t="shared" si="0"/>
        <v>0.18</v>
      </c>
      <c r="Q9" s="180">
        <f t="shared" si="0"/>
        <v>0</v>
      </c>
      <c r="R9" s="180">
        <f t="shared" si="0"/>
        <v>0</v>
      </c>
      <c r="S9" s="180">
        <v>1</v>
      </c>
      <c r="T9" s="180">
        <f t="shared" si="0"/>
        <v>0</v>
      </c>
      <c r="U9" s="180">
        <f t="shared" si="0"/>
        <v>0</v>
      </c>
    </row>
    <row r="10" spans="1:21" s="30" customFormat="1">
      <c r="A10" s="478"/>
      <c r="B10" s="177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8"/>
  </mergeCells>
  <phoneticPr fontId="1"/>
  <pageMargins left="0.7" right="0.7" top="0.75" bottom="0.75" header="0.3" footer="0.3"/>
  <pageSetup paperSize="9" scale="63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"/>
  <sheetViews>
    <sheetView zoomScaleNormal="100" workbookViewId="0"/>
  </sheetViews>
  <sheetFormatPr defaultRowHeight="13.5"/>
  <cols>
    <col min="1" max="1" width="3.875" style="478" customWidth="1"/>
    <col min="2" max="2" width="12.625" style="195" customWidth="1"/>
    <col min="3" max="3" width="20.875" customWidth="1"/>
    <col min="4" max="16" width="11.125" customWidth="1"/>
    <col min="17" max="21" width="9" customWidth="1"/>
  </cols>
  <sheetData>
    <row r="1" spans="2:21">
      <c r="B1" t="s">
        <v>793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6038</v>
      </c>
      <c r="C3" s="29" t="s">
        <v>2232</v>
      </c>
      <c r="D3" s="10">
        <v>50</v>
      </c>
      <c r="E3" s="250">
        <v>10.5</v>
      </c>
      <c r="F3" s="249">
        <v>0.3</v>
      </c>
      <c r="G3" s="249">
        <v>0.05</v>
      </c>
      <c r="H3" s="249">
        <v>2.4</v>
      </c>
      <c r="I3" s="250">
        <v>12</v>
      </c>
      <c r="J3" s="251">
        <v>0.1</v>
      </c>
      <c r="K3" s="252">
        <v>0</v>
      </c>
      <c r="L3" s="253">
        <v>1.4999999999999999E-2</v>
      </c>
      <c r="M3" s="254">
        <v>1.4999999999999999E-2</v>
      </c>
      <c r="N3" s="252">
        <v>9</v>
      </c>
      <c r="O3" s="255">
        <v>0.7</v>
      </c>
      <c r="P3" s="255">
        <v>0</v>
      </c>
      <c r="Q3" s="974"/>
      <c r="R3" s="974"/>
      <c r="S3" s="974"/>
      <c r="T3" s="974"/>
      <c r="U3" s="974"/>
    </row>
    <row r="4" spans="2:21">
      <c r="B4" s="195">
        <v>17015</v>
      </c>
      <c r="C4" s="29" t="s">
        <v>73</v>
      </c>
      <c r="D4" s="10">
        <v>20</v>
      </c>
      <c r="E4" s="250">
        <v>5</v>
      </c>
      <c r="F4" s="249">
        <v>0.02</v>
      </c>
      <c r="G4" s="249">
        <v>0</v>
      </c>
      <c r="H4" s="249">
        <v>0.48</v>
      </c>
      <c r="I4" s="250">
        <v>0.4</v>
      </c>
      <c r="J4" s="251">
        <v>0</v>
      </c>
      <c r="K4" s="252">
        <v>0</v>
      </c>
      <c r="L4" s="253">
        <v>2E-3</v>
      </c>
      <c r="M4" s="254">
        <v>2E-3</v>
      </c>
      <c r="N4" s="252">
        <v>0</v>
      </c>
      <c r="O4" s="255">
        <v>0</v>
      </c>
      <c r="P4" s="255">
        <v>0</v>
      </c>
      <c r="Q4" s="975"/>
      <c r="R4" s="975"/>
      <c r="S4" s="975"/>
      <c r="T4" s="975"/>
      <c r="U4" s="975"/>
    </row>
    <row r="5" spans="2:21">
      <c r="B5" s="195">
        <v>3003</v>
      </c>
      <c r="C5" s="29" t="s">
        <v>4</v>
      </c>
      <c r="D5" s="10">
        <v>3</v>
      </c>
      <c r="E5" s="250">
        <v>11.52</v>
      </c>
      <c r="F5" s="249">
        <v>0</v>
      </c>
      <c r="G5" s="249">
        <v>0</v>
      </c>
      <c r="H5" s="249">
        <v>2.9760000000000004</v>
      </c>
      <c r="I5" s="250">
        <v>0.03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75"/>
      <c r="R5" s="975"/>
      <c r="S5" s="975"/>
      <c r="T5" s="975"/>
      <c r="U5" s="975"/>
    </row>
    <row r="6" spans="2:21">
      <c r="B6" s="195">
        <v>17012</v>
      </c>
      <c r="C6" s="29" t="s">
        <v>0</v>
      </c>
      <c r="D6" s="10">
        <v>0.5</v>
      </c>
      <c r="E6" s="250">
        <v>0</v>
      </c>
      <c r="F6" s="249">
        <v>0</v>
      </c>
      <c r="G6" s="249">
        <v>0</v>
      </c>
      <c r="H6" s="249">
        <v>0</v>
      </c>
      <c r="I6" s="250">
        <v>0.11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0.4955</v>
      </c>
      <c r="Q6" s="975"/>
      <c r="R6" s="975"/>
      <c r="S6" s="975"/>
      <c r="T6" s="975"/>
      <c r="U6" s="975"/>
    </row>
    <row r="7" spans="2:21">
      <c r="B7" s="195">
        <v>7142</v>
      </c>
      <c r="C7" s="29" t="s">
        <v>184</v>
      </c>
      <c r="D7" s="10">
        <v>0.5</v>
      </c>
      <c r="E7" s="250">
        <v>0.29499999999999998</v>
      </c>
      <c r="F7" s="249">
        <v>6.0000000000000001E-3</v>
      </c>
      <c r="G7" s="249">
        <v>2.5000000000000001E-3</v>
      </c>
      <c r="H7" s="249">
        <v>7.0999999999999994E-2</v>
      </c>
      <c r="I7" s="250">
        <v>0.20499999999999999</v>
      </c>
      <c r="J7" s="251">
        <v>1.5E-3</v>
      </c>
      <c r="K7" s="252">
        <v>0.1</v>
      </c>
      <c r="L7" s="253">
        <v>3.5000000000000005E-4</v>
      </c>
      <c r="M7" s="254">
        <v>5.0000000000000001E-4</v>
      </c>
      <c r="N7" s="252">
        <v>0.75</v>
      </c>
      <c r="O7" s="255">
        <v>3.4500000000000003E-2</v>
      </c>
      <c r="P7" s="255">
        <v>0</v>
      </c>
      <c r="Q7" s="975"/>
      <c r="R7" s="975"/>
      <c r="S7" s="975"/>
      <c r="T7" s="975"/>
      <c r="U7" s="975"/>
    </row>
    <row r="8" spans="2:21">
      <c r="B8" s="195">
        <v>6095</v>
      </c>
      <c r="C8" s="29" t="s">
        <v>230</v>
      </c>
      <c r="D8" s="10">
        <v>1</v>
      </c>
      <c r="E8" s="250">
        <v>0.37</v>
      </c>
      <c r="F8" s="249">
        <v>3.9E-2</v>
      </c>
      <c r="G8" s="249">
        <v>1E-3</v>
      </c>
      <c r="H8" s="249">
        <v>7.4999999999999997E-2</v>
      </c>
      <c r="I8" s="250">
        <v>2.2999999999999998</v>
      </c>
      <c r="J8" s="251">
        <v>1.7000000000000001E-2</v>
      </c>
      <c r="K8" s="252">
        <v>8.8000000000000007</v>
      </c>
      <c r="L8" s="253">
        <v>1.2999999999999999E-3</v>
      </c>
      <c r="M8" s="254">
        <v>3.4000000000000002E-3</v>
      </c>
      <c r="N8" s="252">
        <v>0.26</v>
      </c>
      <c r="O8" s="255">
        <v>7.2999999999999995E-2</v>
      </c>
      <c r="P8" s="255">
        <v>0</v>
      </c>
      <c r="Q8" s="975"/>
      <c r="R8" s="975"/>
      <c r="S8" s="975"/>
      <c r="T8" s="975"/>
      <c r="U8" s="975"/>
    </row>
    <row r="9" spans="2:21">
      <c r="B9" s="244"/>
      <c r="C9" s="182" t="s">
        <v>12</v>
      </c>
      <c r="D9" s="265">
        <v>75</v>
      </c>
      <c r="E9" s="259">
        <v>27.685000000000002</v>
      </c>
      <c r="F9" s="258">
        <v>0.36499999999999999</v>
      </c>
      <c r="G9" s="258">
        <v>5.3500000000000006E-2</v>
      </c>
      <c r="H9" s="258">
        <v>6.0019999999999998</v>
      </c>
      <c r="I9" s="259">
        <v>15.044999999999998</v>
      </c>
      <c r="J9" s="258">
        <v>0.11850000000000001</v>
      </c>
      <c r="K9" s="260">
        <v>8.9</v>
      </c>
      <c r="L9" s="261">
        <v>1.865E-2</v>
      </c>
      <c r="M9" s="262">
        <v>2.0900000000000002E-2</v>
      </c>
      <c r="N9" s="260">
        <v>10.01</v>
      </c>
      <c r="O9" s="263">
        <v>0.80749999999999988</v>
      </c>
      <c r="P9" s="263">
        <v>0.4955</v>
      </c>
      <c r="Q9" s="180">
        <f t="shared" ref="Q9:U9" si="0">SUM(Q3:Q8)</f>
        <v>0</v>
      </c>
      <c r="R9" s="180">
        <f t="shared" si="0"/>
        <v>0</v>
      </c>
      <c r="S9" s="180">
        <v>1</v>
      </c>
      <c r="T9" s="180">
        <f t="shared" si="0"/>
        <v>0</v>
      </c>
      <c r="U9" s="180">
        <f t="shared" si="0"/>
        <v>0</v>
      </c>
    </row>
    <row r="10" spans="2:21">
      <c r="Q10" s="30"/>
      <c r="R10" s="30"/>
      <c r="S10" s="30"/>
      <c r="T10" s="30"/>
      <c r="U10" s="30"/>
    </row>
    <row r="11" spans="2:21">
      <c r="Q11" s="30"/>
      <c r="R11" s="30"/>
      <c r="S11" s="30"/>
      <c r="T11" s="30"/>
      <c r="U11" s="30"/>
    </row>
    <row r="12" spans="2:21">
      <c r="Q12" s="30"/>
      <c r="R12" s="30"/>
      <c r="S12" s="30"/>
      <c r="T12" s="30"/>
      <c r="U12" s="30"/>
    </row>
    <row r="13" spans="2:21">
      <c r="Q13" s="30"/>
      <c r="R13" s="30"/>
      <c r="S13" s="30"/>
      <c r="T13" s="30"/>
      <c r="U13" s="30"/>
    </row>
    <row r="14" spans="2:21">
      <c r="Q14" s="30"/>
      <c r="R14" s="30"/>
      <c r="S14" s="30"/>
      <c r="T14" s="30"/>
      <c r="U14" s="30"/>
    </row>
    <row r="15" spans="2:21">
      <c r="Q15" s="30"/>
      <c r="R15" s="30"/>
      <c r="S15" s="30"/>
      <c r="T15" s="30"/>
      <c r="U15" s="30"/>
    </row>
    <row r="16" spans="2:21">
      <c r="Q16" s="30"/>
      <c r="R16" s="30"/>
      <c r="S16" s="30"/>
      <c r="T16" s="30"/>
      <c r="U16" s="30"/>
    </row>
  </sheetData>
  <mergeCells count="1">
    <mergeCell ref="Q3:U8"/>
  </mergeCells>
  <phoneticPr fontId="1"/>
  <pageMargins left="0.7" right="0.7" top="0.75" bottom="0.75" header="0.3" footer="0.3"/>
  <pageSetup paperSize="9" scale="8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"/>
  <sheetViews>
    <sheetView zoomScaleNormal="100" workbookViewId="0"/>
  </sheetViews>
  <sheetFormatPr defaultRowHeight="13.5"/>
  <cols>
    <col min="1" max="1" width="3.875" style="478" customWidth="1"/>
    <col min="2" max="2" width="12.75" customWidth="1"/>
    <col min="3" max="3" width="15.25" bestFit="1" customWidth="1"/>
    <col min="4" max="16" width="11.125" customWidth="1"/>
    <col min="17" max="21" width="9" customWidth="1"/>
  </cols>
  <sheetData>
    <row r="1" spans="2:21">
      <c r="B1" t="s">
        <v>233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1083</v>
      </c>
      <c r="C3" s="29" t="s">
        <v>39</v>
      </c>
      <c r="D3" s="10">
        <v>170</v>
      </c>
      <c r="E3" s="248">
        <v>605.20000000000005</v>
      </c>
      <c r="F3" s="249">
        <v>10.37</v>
      </c>
      <c r="G3" s="249">
        <v>1.53</v>
      </c>
      <c r="H3" s="249">
        <v>131.07</v>
      </c>
      <c r="I3" s="250">
        <v>8.5</v>
      </c>
      <c r="J3" s="251">
        <v>1.36</v>
      </c>
      <c r="K3" s="252">
        <v>0</v>
      </c>
      <c r="L3" s="253">
        <v>0.13600000000000001</v>
      </c>
      <c r="M3" s="254">
        <v>3.4000000000000002E-2</v>
      </c>
      <c r="N3" s="252">
        <v>0</v>
      </c>
      <c r="O3" s="255">
        <v>0.85</v>
      </c>
      <c r="P3" s="255">
        <v>0</v>
      </c>
      <c r="Q3" s="935"/>
      <c r="R3" s="935"/>
      <c r="S3" s="935"/>
      <c r="T3" s="935"/>
      <c r="U3" s="935"/>
    </row>
    <row r="4" spans="2:21">
      <c r="B4" s="10">
        <v>17015</v>
      </c>
      <c r="C4" s="29" t="s">
        <v>73</v>
      </c>
      <c r="D4" s="10">
        <v>23</v>
      </c>
      <c r="E4" s="248">
        <v>5.75</v>
      </c>
      <c r="F4" s="249">
        <v>2.3000000000000003E-2</v>
      </c>
      <c r="G4" s="249">
        <v>0</v>
      </c>
      <c r="H4" s="249">
        <v>0.55199999999999994</v>
      </c>
      <c r="I4" s="250">
        <v>0.46</v>
      </c>
      <c r="J4" s="251">
        <v>0</v>
      </c>
      <c r="K4" s="252">
        <v>0</v>
      </c>
      <c r="L4" s="253">
        <v>2.3E-3</v>
      </c>
      <c r="M4" s="254">
        <v>2.3E-3</v>
      </c>
      <c r="N4" s="252">
        <v>0</v>
      </c>
      <c r="O4" s="255">
        <v>0</v>
      </c>
      <c r="P4" s="255">
        <v>0</v>
      </c>
      <c r="Q4" s="936"/>
      <c r="R4" s="936"/>
      <c r="S4" s="936"/>
      <c r="T4" s="936"/>
      <c r="U4" s="936"/>
    </row>
    <row r="5" spans="2:21">
      <c r="B5" s="10">
        <v>3003</v>
      </c>
      <c r="C5" s="29" t="s">
        <v>4</v>
      </c>
      <c r="D5" s="10">
        <v>7</v>
      </c>
      <c r="E5" s="248">
        <v>26.88</v>
      </c>
      <c r="F5" s="249">
        <v>0</v>
      </c>
      <c r="G5" s="249">
        <v>0</v>
      </c>
      <c r="H5" s="249">
        <v>6.944</v>
      </c>
      <c r="I5" s="250">
        <v>7.0000000000000007E-2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36"/>
      <c r="R5" s="936"/>
      <c r="S5" s="936"/>
      <c r="T5" s="936"/>
      <c r="U5" s="936"/>
    </row>
    <row r="6" spans="2:21">
      <c r="B6" s="10">
        <v>17012</v>
      </c>
      <c r="C6" s="29" t="s">
        <v>0</v>
      </c>
      <c r="D6" s="10">
        <v>4</v>
      </c>
      <c r="E6" s="248">
        <v>0</v>
      </c>
      <c r="F6" s="249">
        <v>0</v>
      </c>
      <c r="G6" s="249">
        <v>0</v>
      </c>
      <c r="H6" s="249">
        <v>0</v>
      </c>
      <c r="I6" s="250">
        <v>0.88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3.964</v>
      </c>
      <c r="Q6" s="936"/>
      <c r="R6" s="936"/>
      <c r="S6" s="936"/>
      <c r="T6" s="936"/>
      <c r="U6" s="936"/>
    </row>
    <row r="7" spans="2:21">
      <c r="B7" s="10">
        <v>10070</v>
      </c>
      <c r="C7" s="29" t="s">
        <v>232</v>
      </c>
      <c r="D7" s="10">
        <v>60</v>
      </c>
      <c r="E7" s="248">
        <v>175.8</v>
      </c>
      <c r="F7" s="249">
        <v>13.8</v>
      </c>
      <c r="G7" s="249">
        <v>12.6</v>
      </c>
      <c r="H7" s="249">
        <v>1.86</v>
      </c>
      <c r="I7" s="250">
        <v>90</v>
      </c>
      <c r="J7" s="251">
        <v>0.48</v>
      </c>
      <c r="K7" s="252">
        <v>900</v>
      </c>
      <c r="L7" s="253">
        <v>0.45</v>
      </c>
      <c r="M7" s="254">
        <v>0.44400000000000001</v>
      </c>
      <c r="N7" s="252">
        <v>0</v>
      </c>
      <c r="O7" s="255">
        <v>0</v>
      </c>
      <c r="P7" s="255">
        <v>0.78</v>
      </c>
      <c r="Q7" s="936"/>
      <c r="R7" s="936"/>
      <c r="S7" s="936"/>
      <c r="T7" s="936"/>
      <c r="U7" s="936"/>
    </row>
    <row r="8" spans="2:21">
      <c r="B8" s="28"/>
      <c r="C8" s="28" t="s">
        <v>227</v>
      </c>
      <c r="D8" s="256">
        <v>264</v>
      </c>
      <c r="E8" s="257">
        <v>813.63000000000011</v>
      </c>
      <c r="F8" s="258">
        <v>24.192999999999998</v>
      </c>
      <c r="G8" s="258">
        <v>14.129999999999999</v>
      </c>
      <c r="H8" s="258">
        <v>140.42599999999999</v>
      </c>
      <c r="I8" s="259">
        <v>99.91</v>
      </c>
      <c r="J8" s="258">
        <v>1.84</v>
      </c>
      <c r="K8" s="260">
        <v>900</v>
      </c>
      <c r="L8" s="261">
        <v>0.58830000000000005</v>
      </c>
      <c r="M8" s="262">
        <v>0.4803</v>
      </c>
      <c r="N8" s="260">
        <v>0</v>
      </c>
      <c r="O8" s="263">
        <v>0.85</v>
      </c>
      <c r="P8" s="263">
        <v>4.7439999999999998</v>
      </c>
      <c r="Q8" s="28"/>
      <c r="R8" s="28"/>
      <c r="S8" s="28"/>
      <c r="T8" s="28"/>
      <c r="U8" s="28"/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0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2:21">
      <c r="B1" s="30" t="s">
        <v>918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10362</v>
      </c>
      <c r="C3" s="29" t="s">
        <v>279</v>
      </c>
      <c r="D3" s="264">
        <v>30</v>
      </c>
      <c r="E3" s="248">
        <f ca="1">'[2]10'!E$387*$F3/100</f>
        <v>29.7</v>
      </c>
      <c r="F3" s="462">
        <f ca="1">'[2]10'!G$387*$F3/100</f>
        <v>6.51</v>
      </c>
      <c r="G3" s="462">
        <f ca="1">'[2]10'!I$387*$F3/100</f>
        <v>0.21</v>
      </c>
      <c r="H3" s="462">
        <f ca="1">'[2]10'!K$387*$F3/100</f>
        <v>0.03</v>
      </c>
      <c r="I3" s="461">
        <f ca="1">'[2]10'!O$387*$F3/100</f>
        <v>5.7</v>
      </c>
      <c r="J3" s="471">
        <f ca="1">'[2]10'!R$387*$F3/100</f>
        <v>0.06</v>
      </c>
      <c r="K3" s="472">
        <f ca="1">'[2]10'!AE$387*$F3/100</f>
        <v>1.5</v>
      </c>
      <c r="L3" s="473">
        <f ca="1">'[2]10'!AM$387*$F3/100</f>
        <v>8.9999999999999993E-3</v>
      </c>
      <c r="M3" s="474">
        <f ca="1">'[2]10'!AN$387*$F3/100</f>
        <v>1.4999999999999999E-2</v>
      </c>
      <c r="N3" s="472">
        <f ca="1">'[2]10'!AV$387*$F3/100</f>
        <v>0</v>
      </c>
      <c r="O3" s="475">
        <f ca="1">'[2]10'!BC$387*$F3/100</f>
        <v>0</v>
      </c>
      <c r="P3" s="475">
        <f ca="1">'[2]10'!BD$387*$F3/100</f>
        <v>0.18</v>
      </c>
      <c r="Q3" s="936"/>
      <c r="R3" s="936"/>
      <c r="S3" s="936"/>
      <c r="T3" s="936"/>
      <c r="U3" s="936"/>
    </row>
    <row r="4" spans="2:21">
      <c r="B4" s="10">
        <v>6065</v>
      </c>
      <c r="C4" s="29" t="s">
        <v>10</v>
      </c>
      <c r="D4" s="264">
        <v>40</v>
      </c>
      <c r="E4" s="248">
        <f ca="1">'[2]6'!E$70*$F4/100</f>
        <v>5.6</v>
      </c>
      <c r="F4" s="462">
        <f ca="1">'[2]6'!G$70*$F4/100</f>
        <v>0.4</v>
      </c>
      <c r="G4" s="462">
        <f ca="1">'[2]6'!I$70*$F4/100</f>
        <v>0.04</v>
      </c>
      <c r="H4" s="462">
        <f ca="1">'[2]6'!K$70*$F4/100</f>
        <v>1.2</v>
      </c>
      <c r="I4" s="461">
        <f ca="1">'[2]6'!O$70*$F4/100</f>
        <v>10.4</v>
      </c>
      <c r="J4" s="471">
        <f ca="1">'[2]6'!R$70*$F4/100</f>
        <v>0.12</v>
      </c>
      <c r="K4" s="472">
        <f ca="1">'[2]6'!AE$70*$F4/100</f>
        <v>11.2</v>
      </c>
      <c r="L4" s="473">
        <f ca="1">'[2]6'!AM$70*$F4/100</f>
        <v>1.2E-2</v>
      </c>
      <c r="M4" s="474">
        <f ca="1">'[2]6'!AN$70*$F4/100</f>
        <v>1.2E-2</v>
      </c>
      <c r="N4" s="472">
        <f ca="1">'[2]6'!AV$70*$F4/100</f>
        <v>5.6</v>
      </c>
      <c r="O4" s="475">
        <f ca="1">'[2]6'!BC$70*$F4/100</f>
        <v>0.44</v>
      </c>
      <c r="P4" s="475">
        <f ca="1">'[2]6'!BD$70*$F4/100</f>
        <v>0</v>
      </c>
      <c r="Q4" s="936"/>
      <c r="R4" s="936"/>
      <c r="S4" s="936"/>
      <c r="T4" s="936"/>
      <c r="U4" s="936"/>
    </row>
    <row r="5" spans="2:21">
      <c r="B5" s="10">
        <v>17012</v>
      </c>
      <c r="C5" s="29" t="s">
        <v>0</v>
      </c>
      <c r="D5" s="264">
        <v>0.4</v>
      </c>
      <c r="E5" s="461">
        <f ca="1">'[2]17'!E$13*$F5/100</f>
        <v>0</v>
      </c>
      <c r="F5" s="462">
        <f ca="1">'[2]17'!G$13*$F5/100</f>
        <v>0</v>
      </c>
      <c r="G5" s="462">
        <f ca="1">'[2]17'!I$13*$F5/100</f>
        <v>0</v>
      </c>
      <c r="H5" s="462">
        <f ca="1">'[2]17'!K$13*$F5/100</f>
        <v>0</v>
      </c>
      <c r="I5" s="461">
        <f ca="1">'[2]17'!O$13*$F5/100</f>
        <v>8.8000000000000009E-2</v>
      </c>
      <c r="J5" s="471">
        <f ca="1">'[2]17'!R$13*$F5/100</f>
        <v>0</v>
      </c>
      <c r="K5" s="472">
        <f ca="1">'[2]17'!AE$13*$F5/100</f>
        <v>0</v>
      </c>
      <c r="L5" s="473">
        <f ca="1">'[2]17'!AM$13*$F5/100</f>
        <v>0</v>
      </c>
      <c r="M5" s="474">
        <f ca="1">'[2]17'!AN$13*$F5/100</f>
        <v>0</v>
      </c>
      <c r="N5" s="472">
        <f ca="1">'[2]17'!AV$13*$F5/100</f>
        <v>0</v>
      </c>
      <c r="O5" s="475">
        <f ca="1">'[2]17'!BC$13*$F5/100</f>
        <v>0</v>
      </c>
      <c r="P5" s="475">
        <f ca="1">'[2]17'!BD$13*$F5/100</f>
        <v>0.39640000000000003</v>
      </c>
      <c r="Q5" s="936"/>
      <c r="R5" s="936"/>
      <c r="S5" s="936"/>
      <c r="T5" s="936"/>
      <c r="U5" s="936"/>
    </row>
    <row r="6" spans="2:21">
      <c r="B6" s="10">
        <v>17015</v>
      </c>
      <c r="C6" s="29" t="s">
        <v>73</v>
      </c>
      <c r="D6" s="264">
        <v>7.5</v>
      </c>
      <c r="E6" s="461">
        <f ca="1">'[2]17'!E$17*$F6/100</f>
        <v>1.875</v>
      </c>
      <c r="F6" s="462">
        <f ca="1">'[2]17'!G$17*$F6/100</f>
        <v>7.4999999999999997E-3</v>
      </c>
      <c r="G6" s="462">
        <f ca="1">'[2]17'!I$17*$F6/100</f>
        <v>0</v>
      </c>
      <c r="H6" s="462">
        <f ca="1">'[2]17'!K$17*$F6/100</f>
        <v>0.18</v>
      </c>
      <c r="I6" s="461">
        <f ca="1">'[2]17'!O$17*$F6/100</f>
        <v>0.15</v>
      </c>
      <c r="J6" s="471">
        <f ca="1">'[2]17'!R$17*$F6/100</f>
        <v>0</v>
      </c>
      <c r="K6" s="472">
        <f ca="1">'[2]17'!AE$17*$F6/100</f>
        <v>0</v>
      </c>
      <c r="L6" s="473">
        <f ca="1">'[2]17'!AM$17*$F6/100</f>
        <v>7.5000000000000002E-4</v>
      </c>
      <c r="M6" s="474">
        <f ca="1">'[2]17'!AN$17*$F6/100</f>
        <v>7.5000000000000002E-4</v>
      </c>
      <c r="N6" s="472">
        <f ca="1">'[2]17'!AV$17*$F6/100</f>
        <v>0</v>
      </c>
      <c r="O6" s="475">
        <f ca="1">'[2]17'!BC$17*$F6/100</f>
        <v>0</v>
      </c>
      <c r="P6" s="475">
        <f ca="1">'[2]17'!BD$17*$F6/100</f>
        <v>0</v>
      </c>
      <c r="Q6" s="936"/>
      <c r="R6" s="936"/>
      <c r="S6" s="936"/>
      <c r="T6" s="936"/>
      <c r="U6" s="936"/>
    </row>
    <row r="7" spans="2:21">
      <c r="B7" s="10">
        <v>17012</v>
      </c>
      <c r="C7" s="29" t="s">
        <v>0</v>
      </c>
      <c r="D7" s="264">
        <v>0.25</v>
      </c>
      <c r="E7" s="461">
        <f ca="1">'[2]17'!E$13*$F7/100</f>
        <v>0</v>
      </c>
      <c r="F7" s="462">
        <f ca="1">'[2]17'!G$13*$F7/100</f>
        <v>0</v>
      </c>
      <c r="G7" s="462">
        <f ca="1">'[2]17'!I$13*$F7/100</f>
        <v>0</v>
      </c>
      <c r="H7" s="462">
        <f ca="1">'[2]17'!K$13*$F7/100</f>
        <v>0</v>
      </c>
      <c r="I7" s="461">
        <f ca="1">'[2]17'!O$13*$F7/100</f>
        <v>5.5E-2</v>
      </c>
      <c r="J7" s="471">
        <f ca="1">'[2]17'!R$13*$F7/100</f>
        <v>0</v>
      </c>
      <c r="K7" s="472">
        <f ca="1">'[2]17'!AE$13*$F7/100</f>
        <v>0</v>
      </c>
      <c r="L7" s="473">
        <f ca="1">'[2]17'!AM$13*$F7/100</f>
        <v>0</v>
      </c>
      <c r="M7" s="474">
        <f ca="1">'[2]17'!AN$13*$F7/100</f>
        <v>0</v>
      </c>
      <c r="N7" s="472">
        <f ca="1">'[2]17'!AV$13*$F7/100</f>
        <v>0</v>
      </c>
      <c r="O7" s="475">
        <f ca="1">'[2]17'!BC$13*$F7/100</f>
        <v>0</v>
      </c>
      <c r="P7" s="475">
        <f ca="1">'[2]17'!BD$13*$F7/100</f>
        <v>0.24775</v>
      </c>
      <c r="Q7" s="936"/>
      <c r="R7" s="936"/>
      <c r="S7" s="936"/>
      <c r="T7" s="936"/>
      <c r="U7" s="936"/>
    </row>
    <row r="8" spans="2:21">
      <c r="B8" s="10">
        <v>17008</v>
      </c>
      <c r="C8" s="29" t="s">
        <v>170</v>
      </c>
      <c r="D8" s="264">
        <v>1.5</v>
      </c>
      <c r="E8" s="461">
        <f ca="1">'[2]17'!E$9*$F8/100</f>
        <v>0.81</v>
      </c>
      <c r="F8" s="462">
        <f ca="1">'[2]17'!G$9*$F8/100</f>
        <v>8.5500000000000007E-2</v>
      </c>
      <c r="G8" s="462">
        <f ca="1">'[2]17'!I$9*$F8/100</f>
        <v>0</v>
      </c>
      <c r="H8" s="462">
        <f ca="1">'[2]17'!K$9*$F8/100</f>
        <v>0.11699999999999999</v>
      </c>
      <c r="I8" s="461">
        <f ca="1">'[2]17'!O$9*$F8/100</f>
        <v>0.36</v>
      </c>
      <c r="J8" s="471">
        <f ca="1">'[2]17'!R$9*$F8/100</f>
        <v>1.6500000000000001E-2</v>
      </c>
      <c r="K8" s="472">
        <f ca="1">'[2]17'!AE$9*$F8/100</f>
        <v>0</v>
      </c>
      <c r="L8" s="473">
        <f ca="1">'[2]17'!AM$9*$F8/100</f>
        <v>7.5000000000000012E-4</v>
      </c>
      <c r="M8" s="474">
        <f ca="1">'[2]17'!AN$9*$F8/100</f>
        <v>1.65E-3</v>
      </c>
      <c r="N8" s="472">
        <f ca="1">'[2]17'!AV$9*$F8/100</f>
        <v>0</v>
      </c>
      <c r="O8" s="475">
        <f ca="1">'[2]17'!BC$9*$F8/100</f>
        <v>0</v>
      </c>
      <c r="P8" s="475">
        <f ca="1">'[2]17'!BD$9*$F8/100</f>
        <v>0.24</v>
      </c>
      <c r="Q8" s="936"/>
      <c r="R8" s="936"/>
      <c r="S8" s="936"/>
      <c r="T8" s="936"/>
      <c r="U8" s="936"/>
    </row>
    <row r="9" spans="2:21">
      <c r="B9" s="10">
        <v>3003</v>
      </c>
      <c r="C9" s="29" t="s">
        <v>4</v>
      </c>
      <c r="D9" s="441">
        <v>0.75</v>
      </c>
      <c r="E9" s="461">
        <f ca="1">'[2]3'!E$4*$F9/100</f>
        <v>2.88</v>
      </c>
      <c r="F9" s="462">
        <f ca="1">'[2]3'!G$4*$F9/100</f>
        <v>0</v>
      </c>
      <c r="G9" s="462">
        <f ca="1">'[2]3'!I$4*$F9/100</f>
        <v>0</v>
      </c>
      <c r="H9" s="462">
        <f ca="1">'[2]3'!K$4*$F9/100</f>
        <v>0.74400000000000011</v>
      </c>
      <c r="I9" s="461">
        <f ca="1">'[2]3'!O$4*$F9/100</f>
        <v>7.4999999999999997E-3</v>
      </c>
      <c r="J9" s="471">
        <f ca="1">'[2]3'!R$4*$F9/100</f>
        <v>0</v>
      </c>
      <c r="K9" s="472">
        <f ca="1">'[2]3'!AE$4*$F9/100</f>
        <v>0</v>
      </c>
      <c r="L9" s="473">
        <f ca="1">'[2]3'!AM$4*$F9/100</f>
        <v>0</v>
      </c>
      <c r="M9" s="474">
        <f ca="1">'[2]3'!AN$4*$F9/100</f>
        <v>0</v>
      </c>
      <c r="N9" s="472">
        <f ca="1">'[2]3'!AV$4*$F9/100</f>
        <v>0</v>
      </c>
      <c r="O9" s="475">
        <f ca="1">'[2]3'!BC$4*$F9/100</f>
        <v>0</v>
      </c>
      <c r="P9" s="475">
        <f ca="1">'[2]3'!BD$4*$F9/100</f>
        <v>0</v>
      </c>
      <c r="Q9" s="936"/>
      <c r="R9" s="936"/>
      <c r="S9" s="936"/>
      <c r="T9" s="936"/>
      <c r="U9" s="936"/>
    </row>
    <row r="10" spans="2:21">
      <c r="B10" s="40">
        <v>6103</v>
      </c>
      <c r="C10" s="242" t="s">
        <v>70</v>
      </c>
      <c r="D10" s="266">
        <v>1.5</v>
      </c>
      <c r="E10" s="269">
        <f ca="1">'[2]6'!E$111*$F10/100</f>
        <v>0.45</v>
      </c>
      <c r="F10" s="268">
        <f ca="1">'[2]6'!G$111*$F10/100</f>
        <v>1.3500000000000002E-2</v>
      </c>
      <c r="G10" s="268">
        <f ca="1">'[2]6'!I$111*$F10/100</f>
        <v>4.4999999999999997E-3</v>
      </c>
      <c r="H10" s="268">
        <f ca="1">'[2]6'!K$111*$F10/100</f>
        <v>9.8999999999999991E-2</v>
      </c>
      <c r="I10" s="269">
        <f ca="1">'[2]6'!O$111*$F10/100</f>
        <v>0.18</v>
      </c>
      <c r="J10" s="268">
        <f ca="1">'[2]6'!R$111*$F10/100</f>
        <v>7.4999999999999997E-3</v>
      </c>
      <c r="K10" s="270">
        <f ca="1">'[2]6'!AE$111*$F10/100</f>
        <v>0</v>
      </c>
      <c r="L10" s="271">
        <f ca="1">'[2]6'!AM$111*$F10/100</f>
        <v>4.4999999999999999E-4</v>
      </c>
      <c r="M10" s="272">
        <f ca="1">'[2]6'!AN$111*$F10/100</f>
        <v>2.9999999999999997E-4</v>
      </c>
      <c r="N10" s="270">
        <f ca="1">'[2]6'!AV$111*$F10/100</f>
        <v>0.03</v>
      </c>
      <c r="O10" s="273">
        <f ca="1">'[2]6'!BC$111*$F10/100</f>
        <v>3.15E-2</v>
      </c>
      <c r="P10" s="273">
        <f ca="1">'[2]6'!BD$111*$F10/100</f>
        <v>0</v>
      </c>
      <c r="Q10" s="937"/>
      <c r="R10" s="937"/>
      <c r="S10" s="937"/>
      <c r="T10" s="937"/>
      <c r="U10" s="937"/>
    </row>
    <row r="11" spans="2:21">
      <c r="C11" s="182" t="s">
        <v>12</v>
      </c>
      <c r="D11" s="10">
        <f t="shared" ref="D11:P11" si="0">SUM(D3:D10)</f>
        <v>81.900000000000006</v>
      </c>
      <c r="E11" s="461">
        <f t="shared" ca="1" si="0"/>
        <v>41.315000000000005</v>
      </c>
      <c r="F11" s="462">
        <f t="shared" ca="1" si="0"/>
        <v>7.0164999999999997</v>
      </c>
      <c r="G11" s="462">
        <f t="shared" ca="1" si="0"/>
        <v>0.2545</v>
      </c>
      <c r="H11" s="462">
        <f t="shared" ca="1" si="0"/>
        <v>2.37</v>
      </c>
      <c r="I11" s="461">
        <f t="shared" ca="1" si="0"/>
        <v>16.9405</v>
      </c>
      <c r="J11" s="471">
        <f t="shared" ca="1" si="0"/>
        <v>0.20400000000000001</v>
      </c>
      <c r="K11" s="472">
        <f t="shared" ca="1" si="0"/>
        <v>12.7</v>
      </c>
      <c r="L11" s="473">
        <f t="shared" ca="1" si="0"/>
        <v>2.2949999999999998E-2</v>
      </c>
      <c r="M11" s="474">
        <f t="shared" ca="1" si="0"/>
        <v>2.9700000000000001E-2</v>
      </c>
      <c r="N11" s="472">
        <f t="shared" ca="1" si="0"/>
        <v>5.63</v>
      </c>
      <c r="O11" s="475">
        <f t="shared" ca="1" si="0"/>
        <v>0.47150000000000003</v>
      </c>
      <c r="P11" s="475">
        <f t="shared" ca="1" si="0"/>
        <v>1.0641500000000002</v>
      </c>
      <c r="Q11" s="14">
        <v>0</v>
      </c>
      <c r="R11" s="14">
        <v>1</v>
      </c>
      <c r="S11" s="14">
        <v>0</v>
      </c>
      <c r="T11" s="14">
        <v>0</v>
      </c>
      <c r="U11" s="14">
        <v>0</v>
      </c>
    </row>
    <row r="12" spans="2:21">
      <c r="D12" s="14"/>
      <c r="E12" s="14"/>
      <c r="F12" s="14"/>
      <c r="G12" s="14"/>
    </row>
    <row r="13" spans="2:21">
      <c r="C13" s="10"/>
      <c r="D13" s="17"/>
      <c r="E13" s="18"/>
      <c r="F13" s="17"/>
      <c r="G13" s="18"/>
      <c r="H13" s="11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3:16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</sheetData>
  <mergeCells count="1">
    <mergeCell ref="Q3:U10"/>
  </mergeCells>
  <phoneticPr fontId="1"/>
  <pageMargins left="0.7" right="0.7" top="0.75" bottom="0.75" header="0.3" footer="0.3"/>
  <pageSetup paperSize="9" scale="83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zoomScaleNormal="100" workbookViewId="0"/>
  </sheetViews>
  <sheetFormatPr defaultRowHeight="13.5"/>
  <cols>
    <col min="1" max="1" width="3.875" style="478" customWidth="1"/>
    <col min="2" max="2" width="12.625" style="195" customWidth="1"/>
    <col min="3" max="3" width="21.625" customWidth="1"/>
    <col min="4" max="16" width="11.125" customWidth="1"/>
  </cols>
  <sheetData>
    <row r="1" spans="2:21">
      <c r="B1" s="196" t="s">
        <v>919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2023</v>
      </c>
      <c r="C3" s="29" t="s">
        <v>794</v>
      </c>
      <c r="D3" s="10">
        <v>30</v>
      </c>
      <c r="E3" s="250">
        <v>19.5</v>
      </c>
      <c r="F3" s="249">
        <v>0.66</v>
      </c>
      <c r="G3" s="249">
        <v>0.09</v>
      </c>
      <c r="H3" s="249">
        <v>4.17</v>
      </c>
      <c r="I3" s="250">
        <v>5.0999999999999996</v>
      </c>
      <c r="J3" s="251">
        <v>0.12</v>
      </c>
      <c r="K3" s="252">
        <v>0</v>
      </c>
      <c r="L3" s="253">
        <v>0.03</v>
      </c>
      <c r="M3" s="254">
        <v>6.0000000000000001E-3</v>
      </c>
      <c r="N3" s="252">
        <v>1.8</v>
      </c>
      <c r="O3" s="255">
        <v>0.3</v>
      </c>
      <c r="P3" s="255">
        <v>0</v>
      </c>
      <c r="Q3" s="934"/>
      <c r="R3" s="934"/>
      <c r="S3" s="934"/>
      <c r="T3" s="934"/>
      <c r="U3" s="934"/>
    </row>
    <row r="4" spans="2:21">
      <c r="B4" s="195">
        <v>9004</v>
      </c>
      <c r="C4" s="29" t="s">
        <v>234</v>
      </c>
      <c r="D4" s="10">
        <v>0.25</v>
      </c>
      <c r="E4" s="250">
        <v>0.47</v>
      </c>
      <c r="F4" s="249">
        <v>0.10349999999999999</v>
      </c>
      <c r="G4" s="249">
        <v>9.2500000000000013E-3</v>
      </c>
      <c r="H4" s="249">
        <v>0.11074999999999999</v>
      </c>
      <c r="I4" s="250">
        <v>0.7</v>
      </c>
      <c r="J4" s="251">
        <v>2.8500000000000001E-2</v>
      </c>
      <c r="K4" s="252">
        <v>5.75</v>
      </c>
      <c r="L4" s="253">
        <v>1.725E-3</v>
      </c>
      <c r="M4" s="254">
        <v>5.8250000000000003E-3</v>
      </c>
      <c r="N4" s="252">
        <v>0.52500000000000002</v>
      </c>
      <c r="O4" s="255">
        <v>0.09</v>
      </c>
      <c r="P4" s="255">
        <v>3.2500000000000003E-3</v>
      </c>
      <c r="Q4" s="938"/>
      <c r="R4" s="938"/>
      <c r="S4" s="938"/>
      <c r="T4" s="938"/>
      <c r="U4" s="938"/>
    </row>
    <row r="5" spans="2:21">
      <c r="B5" s="195">
        <v>17015</v>
      </c>
      <c r="C5" s="29" t="s">
        <v>73</v>
      </c>
      <c r="D5" s="10">
        <v>12</v>
      </c>
      <c r="E5" s="250">
        <v>3</v>
      </c>
      <c r="F5" s="249">
        <v>1.2000000000000002E-2</v>
      </c>
      <c r="G5" s="249">
        <v>0</v>
      </c>
      <c r="H5" s="249">
        <v>0.28799999999999998</v>
      </c>
      <c r="I5" s="250">
        <v>0.24</v>
      </c>
      <c r="J5" s="251">
        <v>0</v>
      </c>
      <c r="K5" s="252">
        <v>0</v>
      </c>
      <c r="L5" s="253">
        <v>1.1999999999999999E-3</v>
      </c>
      <c r="M5" s="254">
        <v>1.1999999999999999E-3</v>
      </c>
      <c r="N5" s="252">
        <v>0</v>
      </c>
      <c r="O5" s="255">
        <v>0</v>
      </c>
      <c r="P5" s="255">
        <v>0</v>
      </c>
      <c r="Q5" s="938"/>
      <c r="R5" s="938"/>
      <c r="S5" s="938"/>
      <c r="T5" s="938"/>
      <c r="U5" s="938"/>
    </row>
    <row r="6" spans="2:21">
      <c r="B6" s="195">
        <v>3003</v>
      </c>
      <c r="C6" s="29" t="s">
        <v>4</v>
      </c>
      <c r="D6" s="10">
        <v>2.5</v>
      </c>
      <c r="E6" s="250">
        <v>9.6</v>
      </c>
      <c r="F6" s="249">
        <v>0</v>
      </c>
      <c r="G6" s="249">
        <v>0</v>
      </c>
      <c r="H6" s="249">
        <v>2.48</v>
      </c>
      <c r="I6" s="250">
        <v>2.5000000000000001E-2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38"/>
      <c r="R6" s="938"/>
      <c r="S6" s="938"/>
      <c r="T6" s="938"/>
      <c r="U6" s="938"/>
    </row>
    <row r="7" spans="2:21">
      <c r="B7" s="195">
        <v>17012</v>
      </c>
      <c r="C7" s="29" t="s">
        <v>0</v>
      </c>
      <c r="D7" s="10">
        <v>0.25</v>
      </c>
      <c r="E7" s="250">
        <v>0</v>
      </c>
      <c r="F7" s="249">
        <v>0</v>
      </c>
      <c r="G7" s="249">
        <v>0</v>
      </c>
      <c r="H7" s="249">
        <v>0</v>
      </c>
      <c r="I7" s="250">
        <v>5.5E-2</v>
      </c>
      <c r="J7" s="251">
        <v>0</v>
      </c>
      <c r="K7" s="252">
        <v>0</v>
      </c>
      <c r="L7" s="253">
        <v>0</v>
      </c>
      <c r="M7" s="254">
        <v>0</v>
      </c>
      <c r="N7" s="252">
        <v>0</v>
      </c>
      <c r="O7" s="255">
        <v>0</v>
      </c>
      <c r="P7" s="255">
        <v>0.24775</v>
      </c>
      <c r="Q7" s="938"/>
      <c r="R7" s="938"/>
      <c r="S7" s="938"/>
      <c r="T7" s="938"/>
      <c r="U7" s="938"/>
    </row>
    <row r="8" spans="2:21">
      <c r="B8" s="195">
        <v>17007</v>
      </c>
      <c r="C8" s="29" t="s">
        <v>5</v>
      </c>
      <c r="D8" s="10">
        <v>0.4</v>
      </c>
      <c r="E8" s="250">
        <v>0.28400000000000003</v>
      </c>
      <c r="F8" s="249">
        <v>3.0800000000000001E-2</v>
      </c>
      <c r="G8" s="249">
        <v>0</v>
      </c>
      <c r="H8" s="249">
        <v>4.0399999999999998E-2</v>
      </c>
      <c r="I8" s="250">
        <v>0.11600000000000002</v>
      </c>
      <c r="J8" s="251">
        <v>6.8000000000000005E-3</v>
      </c>
      <c r="K8" s="252">
        <v>0</v>
      </c>
      <c r="L8" s="253">
        <v>2.0000000000000004E-4</v>
      </c>
      <c r="M8" s="254">
        <v>6.8000000000000005E-4</v>
      </c>
      <c r="N8" s="252">
        <v>0</v>
      </c>
      <c r="O8" s="255">
        <v>0</v>
      </c>
      <c r="P8" s="255">
        <v>5.800000000000001E-2</v>
      </c>
      <c r="Q8" s="938"/>
      <c r="R8" s="938"/>
      <c r="S8" s="938"/>
      <c r="T8" s="938"/>
      <c r="U8" s="938"/>
    </row>
    <row r="9" spans="2:21">
      <c r="B9" s="244"/>
      <c r="C9" s="182" t="s">
        <v>12</v>
      </c>
      <c r="D9" s="265">
        <v>45.4</v>
      </c>
      <c r="E9" s="259">
        <v>32.853999999999999</v>
      </c>
      <c r="F9" s="258">
        <v>0.80630000000000013</v>
      </c>
      <c r="G9" s="258">
        <v>9.9250000000000005E-2</v>
      </c>
      <c r="H9" s="258">
        <v>7.0891500000000001</v>
      </c>
      <c r="I9" s="259">
        <v>6.2359999999999998</v>
      </c>
      <c r="J9" s="258">
        <v>0.15529999999999999</v>
      </c>
      <c r="K9" s="260">
        <v>5.75</v>
      </c>
      <c r="L9" s="261">
        <v>3.3124999999999995E-2</v>
      </c>
      <c r="M9" s="262">
        <v>1.3705E-2</v>
      </c>
      <c r="N9" s="260">
        <v>2.3250000000000002</v>
      </c>
      <c r="O9" s="263">
        <v>0.39</v>
      </c>
      <c r="P9" s="263">
        <v>0.309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</row>
  </sheetData>
  <mergeCells count="1">
    <mergeCell ref="Q3:U8"/>
  </mergeCells>
  <phoneticPr fontId="1"/>
  <pageMargins left="0.7" right="0.7" top="0.75" bottom="0.75" header="0.3" footer="0.3"/>
  <pageSetup paperSize="9" scale="83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zoomScaleNormal="100" workbookViewId="0"/>
  </sheetViews>
  <sheetFormatPr defaultRowHeight="13.5"/>
  <cols>
    <col min="1" max="1" width="3.875" style="478" customWidth="1"/>
    <col min="2" max="2" width="12.625" style="195" customWidth="1"/>
    <col min="3" max="3" width="21" customWidth="1"/>
    <col min="4" max="16" width="11.125" customWidth="1"/>
  </cols>
  <sheetData>
    <row r="1" spans="2:21">
      <c r="B1" s="236" t="s">
        <v>796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6109</v>
      </c>
      <c r="C3" s="29" t="s">
        <v>795</v>
      </c>
      <c r="D3" s="10">
        <v>60</v>
      </c>
      <c r="E3" s="250">
        <v>9.6</v>
      </c>
      <c r="F3" s="249">
        <v>0.3</v>
      </c>
      <c r="G3" s="249">
        <v>0</v>
      </c>
      <c r="H3" s="249">
        <v>2.4599999999999995</v>
      </c>
      <c r="I3" s="250">
        <v>48</v>
      </c>
      <c r="J3" s="251">
        <v>0.06</v>
      </c>
      <c r="K3" s="252">
        <v>5.4</v>
      </c>
      <c r="L3" s="253">
        <v>6.0000000000000001E-3</v>
      </c>
      <c r="M3" s="254">
        <v>1.2E-2</v>
      </c>
      <c r="N3" s="252">
        <v>3</v>
      </c>
      <c r="O3" s="255">
        <v>0.96</v>
      </c>
      <c r="P3" s="255">
        <v>0</v>
      </c>
      <c r="Q3" s="934"/>
      <c r="R3" s="934"/>
      <c r="S3" s="934"/>
      <c r="T3" s="934"/>
      <c r="U3" s="934"/>
    </row>
    <row r="4" spans="2:21">
      <c r="B4" s="195">
        <v>17015</v>
      </c>
      <c r="C4" s="29" t="s">
        <v>73</v>
      </c>
      <c r="D4" s="10">
        <v>6</v>
      </c>
      <c r="E4" s="250">
        <v>1.5</v>
      </c>
      <c r="F4" s="249">
        <v>6.000000000000001E-3</v>
      </c>
      <c r="G4" s="249">
        <v>0</v>
      </c>
      <c r="H4" s="249">
        <v>0.14399999999999999</v>
      </c>
      <c r="I4" s="250">
        <v>0.12</v>
      </c>
      <c r="J4" s="251">
        <v>0</v>
      </c>
      <c r="K4" s="252">
        <v>0</v>
      </c>
      <c r="L4" s="253">
        <v>5.9999999999999995E-4</v>
      </c>
      <c r="M4" s="254">
        <v>5.9999999999999995E-4</v>
      </c>
      <c r="N4" s="252">
        <v>0</v>
      </c>
      <c r="O4" s="255">
        <v>0</v>
      </c>
      <c r="P4" s="255">
        <v>0</v>
      </c>
      <c r="Q4" s="938"/>
      <c r="R4" s="938"/>
      <c r="S4" s="938"/>
      <c r="T4" s="938"/>
      <c r="U4" s="938"/>
    </row>
    <row r="5" spans="2:21">
      <c r="B5" s="195">
        <v>3003</v>
      </c>
      <c r="C5" s="29" t="s">
        <v>4</v>
      </c>
      <c r="D5" s="10">
        <v>4</v>
      </c>
      <c r="E5" s="250">
        <v>15.36</v>
      </c>
      <c r="F5" s="249">
        <v>0</v>
      </c>
      <c r="G5" s="249">
        <v>0</v>
      </c>
      <c r="H5" s="249">
        <v>3.968</v>
      </c>
      <c r="I5" s="250">
        <v>0.04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38"/>
      <c r="R5" s="938"/>
      <c r="S5" s="938"/>
      <c r="T5" s="938"/>
      <c r="U5" s="938"/>
    </row>
    <row r="6" spans="2:21">
      <c r="B6" s="195">
        <v>17012</v>
      </c>
      <c r="C6" s="29" t="s">
        <v>0</v>
      </c>
      <c r="D6" s="10">
        <v>0.5</v>
      </c>
      <c r="E6" s="250">
        <v>0</v>
      </c>
      <c r="F6" s="249">
        <v>0</v>
      </c>
      <c r="G6" s="249">
        <v>0</v>
      </c>
      <c r="H6" s="249">
        <v>0</v>
      </c>
      <c r="I6" s="250">
        <v>0.11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0.4955</v>
      </c>
      <c r="Q6" s="938"/>
      <c r="R6" s="938"/>
      <c r="S6" s="938"/>
      <c r="T6" s="938"/>
      <c r="U6" s="938"/>
    </row>
    <row r="7" spans="2:21">
      <c r="B7" s="195">
        <v>17007</v>
      </c>
      <c r="C7" s="29" t="s">
        <v>5</v>
      </c>
      <c r="D7" s="10">
        <v>0.8</v>
      </c>
      <c r="E7" s="250">
        <v>0.56800000000000006</v>
      </c>
      <c r="F7" s="249">
        <v>6.1600000000000002E-2</v>
      </c>
      <c r="G7" s="249">
        <v>0</v>
      </c>
      <c r="H7" s="249">
        <v>8.0799999999999997E-2</v>
      </c>
      <c r="I7" s="250">
        <v>0.23200000000000004</v>
      </c>
      <c r="J7" s="251">
        <v>1.3600000000000001E-2</v>
      </c>
      <c r="K7" s="252">
        <v>0</v>
      </c>
      <c r="L7" s="253">
        <v>4.0000000000000007E-4</v>
      </c>
      <c r="M7" s="254">
        <v>1.3600000000000001E-3</v>
      </c>
      <c r="N7" s="252">
        <v>0</v>
      </c>
      <c r="O7" s="255">
        <v>0</v>
      </c>
      <c r="P7" s="255">
        <v>0.11600000000000002</v>
      </c>
      <c r="Q7" s="938"/>
      <c r="R7" s="938"/>
      <c r="S7" s="938"/>
      <c r="T7" s="938"/>
      <c r="U7" s="938"/>
    </row>
    <row r="8" spans="2:21">
      <c r="B8" s="195">
        <v>5018</v>
      </c>
      <c r="C8" s="29" t="s">
        <v>142</v>
      </c>
      <c r="D8" s="10">
        <v>2</v>
      </c>
      <c r="E8" s="250">
        <v>11.98</v>
      </c>
      <c r="F8" s="249">
        <v>0.40600000000000003</v>
      </c>
      <c r="G8" s="249">
        <v>1.0840000000000001</v>
      </c>
      <c r="H8" s="249">
        <v>0.37</v>
      </c>
      <c r="I8" s="250">
        <v>24</v>
      </c>
      <c r="J8" s="251">
        <v>0.19800000000000001</v>
      </c>
      <c r="K8" s="252">
        <v>0.02</v>
      </c>
      <c r="L8" s="253">
        <v>9.7999999999999997E-3</v>
      </c>
      <c r="M8" s="254">
        <v>4.5999999999999999E-3</v>
      </c>
      <c r="N8" s="252">
        <v>0</v>
      </c>
      <c r="O8" s="255">
        <v>0.252</v>
      </c>
      <c r="P8" s="255">
        <v>0</v>
      </c>
      <c r="Q8" s="938"/>
      <c r="R8" s="938"/>
      <c r="S8" s="938"/>
      <c r="T8" s="938"/>
      <c r="U8" s="938"/>
    </row>
    <row r="9" spans="2:21">
      <c r="B9" s="244"/>
      <c r="C9" s="182" t="s">
        <v>12</v>
      </c>
      <c r="D9" s="265">
        <v>73.3</v>
      </c>
      <c r="E9" s="259">
        <v>39.008000000000003</v>
      </c>
      <c r="F9" s="258">
        <v>0.77360000000000007</v>
      </c>
      <c r="G9" s="258">
        <v>1.0840000000000001</v>
      </c>
      <c r="H9" s="258">
        <v>7.0227999999999993</v>
      </c>
      <c r="I9" s="259">
        <v>72.501999999999995</v>
      </c>
      <c r="J9" s="258">
        <v>0.27160000000000001</v>
      </c>
      <c r="K9" s="260">
        <v>5.42</v>
      </c>
      <c r="L9" s="261">
        <v>1.6799999999999999E-2</v>
      </c>
      <c r="M9" s="262">
        <v>1.856E-2</v>
      </c>
      <c r="N9" s="260">
        <v>3</v>
      </c>
      <c r="O9" s="263">
        <v>1.212</v>
      </c>
      <c r="P9" s="263">
        <v>0.61150000000000004</v>
      </c>
      <c r="Q9" s="28">
        <v>0</v>
      </c>
      <c r="R9" s="28">
        <v>0</v>
      </c>
      <c r="S9" s="28">
        <v>1</v>
      </c>
      <c r="T9" s="28">
        <v>0</v>
      </c>
      <c r="U9" s="28">
        <v>0</v>
      </c>
    </row>
  </sheetData>
  <mergeCells count="1">
    <mergeCell ref="Q3:U8"/>
  </mergeCells>
  <phoneticPr fontId="1"/>
  <pageMargins left="0.7" right="0.7" top="0.75" bottom="0.75" header="0.3" footer="0.3"/>
  <pageSetup paperSize="9" scale="83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1.625" customWidth="1"/>
    <col min="3" max="3" width="34.5" customWidth="1"/>
    <col min="4" max="4" width="9.875" customWidth="1"/>
    <col min="5" max="8" width="9.125" customWidth="1"/>
    <col min="9" max="11" width="10.125" customWidth="1"/>
  </cols>
  <sheetData>
    <row r="1" spans="1:21" ht="14.25" customHeight="1">
      <c r="B1" s="185" t="s">
        <v>921</v>
      </c>
      <c r="C1" s="183"/>
      <c r="D1" s="184"/>
      <c r="E1" s="183"/>
      <c r="F1" s="183"/>
      <c r="G1" s="183"/>
      <c r="H1" s="183"/>
      <c r="I1" s="183"/>
      <c r="J1" s="183"/>
      <c r="K1" s="183"/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585</v>
      </c>
      <c r="C3" s="366" t="s">
        <v>584</v>
      </c>
      <c r="D3" s="176">
        <v>5</v>
      </c>
      <c r="E3" s="176">
        <v>5.65</v>
      </c>
      <c r="F3" s="176">
        <v>1.1599999999999999</v>
      </c>
      <c r="G3" s="176">
        <v>0.08</v>
      </c>
      <c r="H3" s="176">
        <v>0.01</v>
      </c>
      <c r="I3" s="176">
        <v>10.5</v>
      </c>
      <c r="J3" s="176">
        <v>0.03</v>
      </c>
      <c r="K3" s="176">
        <v>7</v>
      </c>
      <c r="L3" s="176">
        <v>0.01</v>
      </c>
      <c r="M3" s="176">
        <v>0</v>
      </c>
      <c r="N3" s="176">
        <v>0</v>
      </c>
      <c r="O3" s="176">
        <v>0</v>
      </c>
      <c r="P3" s="176">
        <v>0.21</v>
      </c>
      <c r="Q3" s="974"/>
      <c r="R3" s="974"/>
      <c r="S3" s="974"/>
      <c r="T3" s="974"/>
      <c r="U3" s="974"/>
    </row>
    <row r="4" spans="1:21" s="30" customFormat="1">
      <c r="A4" s="478"/>
      <c r="B4" s="365" t="s">
        <v>406</v>
      </c>
      <c r="C4" s="366" t="s">
        <v>583</v>
      </c>
      <c r="D4" s="176">
        <v>10</v>
      </c>
      <c r="E4" s="176">
        <v>1.3</v>
      </c>
      <c r="F4" s="176">
        <v>0.09</v>
      </c>
      <c r="G4" s="176">
        <v>0.01</v>
      </c>
      <c r="H4" s="176">
        <v>0.28999999999999998</v>
      </c>
      <c r="I4" s="176">
        <v>4.7</v>
      </c>
      <c r="J4" s="176">
        <v>0.09</v>
      </c>
      <c r="K4" s="176">
        <v>27</v>
      </c>
      <c r="L4" s="176">
        <v>0</v>
      </c>
      <c r="M4" s="176">
        <v>0.01</v>
      </c>
      <c r="N4" s="176">
        <v>1.3</v>
      </c>
      <c r="O4" s="176">
        <v>0.23</v>
      </c>
      <c r="P4" s="176">
        <v>0</v>
      </c>
      <c r="Q4" s="975"/>
      <c r="R4" s="975"/>
      <c r="S4" s="975"/>
      <c r="T4" s="975"/>
      <c r="U4" s="975"/>
    </row>
    <row r="5" spans="1:21" s="30" customFormat="1">
      <c r="A5" s="478"/>
      <c r="B5" s="365" t="s">
        <v>582</v>
      </c>
      <c r="C5" s="366" t="s">
        <v>581</v>
      </c>
      <c r="D5" s="176">
        <v>20</v>
      </c>
      <c r="E5" s="176">
        <v>3</v>
      </c>
      <c r="F5" s="176">
        <v>0.34</v>
      </c>
      <c r="G5" s="176">
        <v>0.04</v>
      </c>
      <c r="H5" s="176">
        <v>1.04</v>
      </c>
      <c r="I5" s="176">
        <v>0.8</v>
      </c>
      <c r="J5" s="176">
        <v>0.14000000000000001</v>
      </c>
      <c r="K5" s="176">
        <v>0</v>
      </c>
      <c r="L5" s="176">
        <v>0.01</v>
      </c>
      <c r="M5" s="176">
        <v>0.02</v>
      </c>
      <c r="N5" s="176">
        <v>0</v>
      </c>
      <c r="O5" s="176">
        <v>0.66</v>
      </c>
      <c r="P5" s="176">
        <v>0</v>
      </c>
      <c r="Q5" s="975"/>
      <c r="R5" s="975"/>
      <c r="S5" s="975"/>
      <c r="T5" s="975"/>
      <c r="U5" s="975"/>
    </row>
    <row r="6" spans="1:21" s="30" customFormat="1">
      <c r="A6" s="478"/>
      <c r="B6" s="365" t="s">
        <v>386</v>
      </c>
      <c r="C6" s="366" t="s">
        <v>579</v>
      </c>
      <c r="D6" s="176">
        <v>20</v>
      </c>
      <c r="E6" s="176">
        <v>0.4</v>
      </c>
      <c r="F6" s="176">
        <v>0.06</v>
      </c>
      <c r="G6" s="176">
        <v>0</v>
      </c>
      <c r="H6" s="176">
        <v>0.06</v>
      </c>
      <c r="I6" s="176">
        <v>0.6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0.02</v>
      </c>
      <c r="Q6" s="975"/>
      <c r="R6" s="975"/>
      <c r="S6" s="975"/>
      <c r="T6" s="975"/>
      <c r="U6" s="975"/>
    </row>
    <row r="7" spans="1:21" s="30" customFormat="1">
      <c r="A7" s="478"/>
      <c r="B7" s="365" t="s">
        <v>513</v>
      </c>
      <c r="C7" s="366" t="s">
        <v>383</v>
      </c>
      <c r="D7" s="176">
        <v>3</v>
      </c>
      <c r="E7" s="176">
        <v>1.62</v>
      </c>
      <c r="F7" s="176">
        <v>0.17</v>
      </c>
      <c r="G7" s="176">
        <v>0</v>
      </c>
      <c r="H7" s="176">
        <v>0.23</v>
      </c>
      <c r="I7" s="176">
        <v>0.72</v>
      </c>
      <c r="J7" s="176">
        <v>0.03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0.48</v>
      </c>
      <c r="Q7" s="975"/>
      <c r="R7" s="975"/>
      <c r="S7" s="975"/>
      <c r="T7" s="975"/>
      <c r="U7" s="975"/>
    </row>
    <row r="8" spans="1:21" s="30" customFormat="1">
      <c r="A8" s="478"/>
      <c r="B8" s="365" t="s">
        <v>381</v>
      </c>
      <c r="C8" s="366" t="s">
        <v>580</v>
      </c>
      <c r="D8" s="176">
        <v>1.5</v>
      </c>
      <c r="E8" s="176">
        <v>3.62</v>
      </c>
      <c r="F8" s="176">
        <v>0</v>
      </c>
      <c r="G8" s="176">
        <v>0</v>
      </c>
      <c r="H8" s="176">
        <v>0.65</v>
      </c>
      <c r="I8" s="176">
        <v>0.03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975"/>
      <c r="R8" s="975"/>
      <c r="S8" s="975"/>
      <c r="T8" s="975"/>
      <c r="U8" s="975"/>
    </row>
    <row r="9" spans="1:21" s="30" customFormat="1">
      <c r="A9" s="478"/>
      <c r="B9" s="365" t="s">
        <v>433</v>
      </c>
      <c r="C9" s="366" t="s">
        <v>432</v>
      </c>
      <c r="D9" s="176">
        <v>80</v>
      </c>
      <c r="E9" s="176">
        <v>14.4</v>
      </c>
      <c r="F9" s="176">
        <v>0.4</v>
      </c>
      <c r="G9" s="176">
        <v>0.08</v>
      </c>
      <c r="H9" s="176">
        <v>3.28</v>
      </c>
      <c r="I9" s="176">
        <v>19.2</v>
      </c>
      <c r="J9" s="176">
        <v>0.16</v>
      </c>
      <c r="K9" s="176">
        <v>0</v>
      </c>
      <c r="L9" s="176">
        <v>0.02</v>
      </c>
      <c r="M9" s="176">
        <v>0.01</v>
      </c>
      <c r="N9" s="176">
        <v>9.6</v>
      </c>
      <c r="O9" s="176">
        <v>1.1200000000000001</v>
      </c>
      <c r="P9" s="176">
        <v>0</v>
      </c>
      <c r="Q9" s="975"/>
      <c r="R9" s="975"/>
      <c r="S9" s="975"/>
      <c r="T9" s="975"/>
      <c r="U9" s="975"/>
    </row>
    <row r="10" spans="1:21" s="30" customFormat="1">
      <c r="A10" s="478"/>
      <c r="B10" s="365" t="s">
        <v>529</v>
      </c>
      <c r="C10" s="366" t="s">
        <v>528</v>
      </c>
      <c r="D10" s="176">
        <v>5</v>
      </c>
      <c r="E10" s="176">
        <v>1.25</v>
      </c>
      <c r="F10" s="176">
        <v>0.01</v>
      </c>
      <c r="G10" s="176">
        <v>0</v>
      </c>
      <c r="H10" s="176">
        <v>0.12</v>
      </c>
      <c r="I10" s="176">
        <v>0.1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975"/>
      <c r="R10" s="975"/>
      <c r="S10" s="975"/>
      <c r="T10" s="975"/>
      <c r="U10" s="975"/>
    </row>
    <row r="11" spans="1:21" s="30" customFormat="1">
      <c r="A11" s="478"/>
      <c r="B11" s="365" t="s">
        <v>365</v>
      </c>
      <c r="C11" s="366" t="s">
        <v>364</v>
      </c>
      <c r="D11" s="176">
        <v>3</v>
      </c>
      <c r="E11" s="176">
        <v>11.52</v>
      </c>
      <c r="F11" s="176">
        <v>0</v>
      </c>
      <c r="G11" s="176">
        <v>0</v>
      </c>
      <c r="H11" s="176">
        <v>2.98</v>
      </c>
      <c r="I11" s="176">
        <v>0.03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975"/>
      <c r="R11" s="975"/>
      <c r="S11" s="975"/>
      <c r="T11" s="975"/>
      <c r="U11" s="975"/>
    </row>
    <row r="12" spans="1:21" s="30" customFormat="1">
      <c r="A12" s="478"/>
      <c r="B12" s="365" t="s">
        <v>513</v>
      </c>
      <c r="C12" s="366" t="s">
        <v>383</v>
      </c>
      <c r="D12" s="176">
        <v>6</v>
      </c>
      <c r="E12" s="176">
        <v>3.24</v>
      </c>
      <c r="F12" s="176">
        <v>0.34</v>
      </c>
      <c r="G12" s="176">
        <v>0</v>
      </c>
      <c r="H12" s="176">
        <v>0.47</v>
      </c>
      <c r="I12" s="176">
        <v>1.44</v>
      </c>
      <c r="J12" s="176">
        <v>7.0000000000000007E-2</v>
      </c>
      <c r="K12" s="176">
        <v>0</v>
      </c>
      <c r="L12" s="176">
        <v>0</v>
      </c>
      <c r="M12" s="176">
        <v>0.01</v>
      </c>
      <c r="N12" s="176">
        <v>0</v>
      </c>
      <c r="O12" s="176">
        <v>0</v>
      </c>
      <c r="P12" s="176">
        <v>0.96</v>
      </c>
      <c r="Q12" s="975"/>
      <c r="R12" s="975"/>
      <c r="S12" s="975"/>
      <c r="T12" s="975"/>
      <c r="U12" s="975"/>
    </row>
    <row r="13" spans="1:21" s="30" customFormat="1">
      <c r="A13" s="478"/>
      <c r="B13" s="365" t="s">
        <v>386</v>
      </c>
      <c r="C13" s="366" t="s">
        <v>579</v>
      </c>
      <c r="D13" s="176">
        <v>5</v>
      </c>
      <c r="E13" s="176">
        <v>0.1</v>
      </c>
      <c r="F13" s="176">
        <v>0.02</v>
      </c>
      <c r="G13" s="176">
        <v>0</v>
      </c>
      <c r="H13" s="176">
        <v>0.02</v>
      </c>
      <c r="I13" s="176">
        <v>0.15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0.01</v>
      </c>
      <c r="Q13" s="976"/>
      <c r="R13" s="976"/>
      <c r="S13" s="976"/>
      <c r="T13" s="976"/>
      <c r="U13" s="976"/>
    </row>
    <row r="14" spans="1:21" s="30" customFormat="1">
      <c r="A14" s="478"/>
      <c r="B14" s="182"/>
      <c r="C14" s="182" t="s">
        <v>12</v>
      </c>
      <c r="D14" s="181">
        <f t="shared" ref="D14:P14" si="0">SUM(D3:D13)</f>
        <v>158.5</v>
      </c>
      <c r="E14" s="180">
        <f t="shared" si="0"/>
        <v>46.100000000000009</v>
      </c>
      <c r="F14" s="179">
        <f t="shared" si="0"/>
        <v>2.59</v>
      </c>
      <c r="G14" s="179">
        <f t="shared" si="0"/>
        <v>0.21000000000000002</v>
      </c>
      <c r="H14" s="179">
        <f t="shared" si="0"/>
        <v>9.15</v>
      </c>
      <c r="I14" s="180">
        <f t="shared" si="0"/>
        <v>38.269999999999996</v>
      </c>
      <c r="J14" s="179">
        <f t="shared" si="0"/>
        <v>0.52</v>
      </c>
      <c r="K14" s="180">
        <f t="shared" si="0"/>
        <v>34</v>
      </c>
      <c r="L14" s="181">
        <f t="shared" si="0"/>
        <v>0.04</v>
      </c>
      <c r="M14" s="181">
        <f t="shared" si="0"/>
        <v>0.05</v>
      </c>
      <c r="N14" s="180">
        <f t="shared" si="0"/>
        <v>10.9</v>
      </c>
      <c r="O14" s="179">
        <f t="shared" si="0"/>
        <v>2.0100000000000002</v>
      </c>
      <c r="P14" s="179">
        <f t="shared" si="0"/>
        <v>1.68</v>
      </c>
      <c r="Q14" s="180">
        <v>0</v>
      </c>
      <c r="R14" s="180">
        <v>0</v>
      </c>
      <c r="S14" s="180">
        <v>2</v>
      </c>
      <c r="T14" s="180">
        <v>0</v>
      </c>
      <c r="U14" s="180">
        <v>0</v>
      </c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3"/>
  </mergeCells>
  <phoneticPr fontId="1"/>
  <pageMargins left="0.7" right="0.7" top="0.75" bottom="0.75" header="0.3" footer="0.3"/>
  <pageSetup paperSize="9" scale="59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zoomScaleNormal="100" workbookViewId="0"/>
  </sheetViews>
  <sheetFormatPr defaultRowHeight="13.5"/>
  <cols>
    <col min="1" max="1" width="3.875" style="478" customWidth="1"/>
    <col min="2" max="2" width="12.625" style="195" customWidth="1"/>
    <col min="3" max="3" width="20.25" customWidth="1"/>
    <col min="4" max="16" width="11.125" customWidth="1"/>
  </cols>
  <sheetData>
    <row r="1" spans="2:21">
      <c r="B1" s="196" t="s">
        <v>798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6280</v>
      </c>
      <c r="C3" s="29" t="s">
        <v>284</v>
      </c>
      <c r="D3" s="10">
        <v>5</v>
      </c>
      <c r="E3" s="250">
        <v>0.6</v>
      </c>
      <c r="F3" s="249">
        <v>4.4999999999999998E-2</v>
      </c>
      <c r="G3" s="249">
        <v>5.0000000000000001E-3</v>
      </c>
      <c r="H3" s="249">
        <v>0.13</v>
      </c>
      <c r="I3" s="250">
        <v>1.25</v>
      </c>
      <c r="J3" s="251">
        <v>2.5000000000000001E-2</v>
      </c>
      <c r="K3" s="252">
        <v>0.15</v>
      </c>
      <c r="L3" s="253">
        <v>2.5000000000000001E-3</v>
      </c>
      <c r="M3" s="254">
        <v>2.5000000000000001E-3</v>
      </c>
      <c r="N3" s="252">
        <v>0.1</v>
      </c>
      <c r="O3" s="255">
        <v>0.105</v>
      </c>
      <c r="P3" s="255">
        <v>0</v>
      </c>
      <c r="Q3" s="934"/>
      <c r="R3" s="934"/>
      <c r="S3" s="934"/>
      <c r="T3" s="934"/>
      <c r="U3" s="934"/>
    </row>
    <row r="4" spans="2:21">
      <c r="B4" s="195">
        <v>8016</v>
      </c>
      <c r="C4" s="29" t="s">
        <v>797</v>
      </c>
      <c r="D4" s="10">
        <v>25</v>
      </c>
      <c r="E4" s="250">
        <v>4.5</v>
      </c>
      <c r="F4" s="249">
        <v>0.67500000000000004</v>
      </c>
      <c r="G4" s="249">
        <v>0.15</v>
      </c>
      <c r="H4" s="249">
        <v>1.25</v>
      </c>
      <c r="I4" s="250">
        <v>0.25</v>
      </c>
      <c r="J4" s="251">
        <v>0.1</v>
      </c>
      <c r="K4" s="252">
        <v>0</v>
      </c>
      <c r="L4" s="253">
        <v>0.04</v>
      </c>
      <c r="M4" s="254">
        <v>0.04</v>
      </c>
      <c r="N4" s="252">
        <v>1.75</v>
      </c>
      <c r="O4" s="255">
        <v>0.92500000000000004</v>
      </c>
      <c r="P4" s="255">
        <v>0</v>
      </c>
      <c r="Q4" s="938"/>
      <c r="R4" s="938"/>
      <c r="S4" s="938"/>
      <c r="T4" s="938"/>
      <c r="U4" s="938"/>
    </row>
    <row r="5" spans="2:21">
      <c r="B5" s="195">
        <v>10337</v>
      </c>
      <c r="C5" s="29" t="s">
        <v>103</v>
      </c>
      <c r="D5" s="10">
        <v>20</v>
      </c>
      <c r="E5" s="250">
        <v>14.6</v>
      </c>
      <c r="F5" s="249">
        <v>3.26</v>
      </c>
      <c r="G5" s="249">
        <v>0.08</v>
      </c>
      <c r="H5" s="249">
        <v>0.04</v>
      </c>
      <c r="I5" s="250">
        <v>13.6</v>
      </c>
      <c r="J5" s="251">
        <v>0.1</v>
      </c>
      <c r="K5" s="252">
        <v>0</v>
      </c>
      <c r="L5" s="253">
        <v>0</v>
      </c>
      <c r="M5" s="254">
        <v>6.0000000000000001E-3</v>
      </c>
      <c r="N5" s="252">
        <v>0</v>
      </c>
      <c r="O5" s="255">
        <v>0</v>
      </c>
      <c r="P5" s="255">
        <v>0.34</v>
      </c>
      <c r="Q5" s="938"/>
      <c r="R5" s="938"/>
      <c r="S5" s="938"/>
      <c r="T5" s="938"/>
      <c r="U5" s="938"/>
    </row>
    <row r="6" spans="2:21">
      <c r="B6" s="195">
        <v>17015</v>
      </c>
      <c r="C6" s="29" t="s">
        <v>73</v>
      </c>
      <c r="D6" s="10">
        <v>6</v>
      </c>
      <c r="E6" s="250">
        <v>1.5</v>
      </c>
      <c r="F6" s="249">
        <v>6.000000000000001E-3</v>
      </c>
      <c r="G6" s="249">
        <v>0</v>
      </c>
      <c r="H6" s="249">
        <v>0.14399999999999999</v>
      </c>
      <c r="I6" s="250">
        <v>0.12</v>
      </c>
      <c r="J6" s="251">
        <v>0</v>
      </c>
      <c r="K6" s="252">
        <v>0</v>
      </c>
      <c r="L6" s="253">
        <v>5.9999999999999995E-4</v>
      </c>
      <c r="M6" s="254">
        <v>5.9999999999999995E-4</v>
      </c>
      <c r="N6" s="252">
        <v>0</v>
      </c>
      <c r="O6" s="255">
        <v>0</v>
      </c>
      <c r="P6" s="255">
        <v>0</v>
      </c>
      <c r="Q6" s="938"/>
      <c r="R6" s="938"/>
      <c r="S6" s="938"/>
      <c r="T6" s="938"/>
      <c r="U6" s="938"/>
    </row>
    <row r="7" spans="2:21">
      <c r="B7" s="195">
        <v>16025</v>
      </c>
      <c r="C7" s="29" t="s">
        <v>66</v>
      </c>
      <c r="D7" s="10">
        <v>4.5</v>
      </c>
      <c r="E7" s="250">
        <v>10.845000000000001</v>
      </c>
      <c r="F7" s="249">
        <v>1.3499999999999998E-2</v>
      </c>
      <c r="G7" s="249">
        <v>0</v>
      </c>
      <c r="H7" s="249">
        <v>1.944</v>
      </c>
      <c r="I7" s="250">
        <v>0.09</v>
      </c>
      <c r="J7" s="251">
        <v>0</v>
      </c>
      <c r="K7" s="252">
        <v>0</v>
      </c>
      <c r="L7" s="253">
        <v>0</v>
      </c>
      <c r="M7" s="254">
        <v>0</v>
      </c>
      <c r="N7" s="252">
        <v>0</v>
      </c>
      <c r="O7" s="255">
        <v>0</v>
      </c>
      <c r="P7" s="255">
        <v>0</v>
      </c>
      <c r="Q7" s="938"/>
      <c r="R7" s="938"/>
      <c r="S7" s="938"/>
      <c r="T7" s="938"/>
      <c r="U7" s="938"/>
    </row>
    <row r="8" spans="2:21">
      <c r="B8" s="195">
        <v>17007</v>
      </c>
      <c r="C8" s="29" t="s">
        <v>5</v>
      </c>
      <c r="D8" s="10">
        <v>6.75</v>
      </c>
      <c r="E8" s="250">
        <v>4.7925000000000004</v>
      </c>
      <c r="F8" s="249">
        <v>0.51975000000000005</v>
      </c>
      <c r="G8" s="249">
        <v>0</v>
      </c>
      <c r="H8" s="249">
        <v>0.68174999999999997</v>
      </c>
      <c r="I8" s="250">
        <v>1.9575</v>
      </c>
      <c r="J8" s="251">
        <v>0.11474999999999999</v>
      </c>
      <c r="K8" s="252">
        <v>0</v>
      </c>
      <c r="L8" s="253">
        <v>3.3750000000000004E-3</v>
      </c>
      <c r="M8" s="254">
        <v>1.1475000000000003E-2</v>
      </c>
      <c r="N8" s="252">
        <v>0</v>
      </c>
      <c r="O8" s="255">
        <v>0</v>
      </c>
      <c r="P8" s="255">
        <v>0.97875000000000001</v>
      </c>
      <c r="Q8" s="938"/>
      <c r="R8" s="938"/>
      <c r="S8" s="938"/>
      <c r="T8" s="938"/>
      <c r="U8" s="938"/>
    </row>
    <row r="9" spans="2:21">
      <c r="B9" s="244"/>
      <c r="C9" s="245" t="s">
        <v>920</v>
      </c>
      <c r="D9" s="265">
        <v>67.25</v>
      </c>
      <c r="E9" s="259">
        <v>36.837500000000006</v>
      </c>
      <c r="F9" s="258">
        <v>4.5192499999999995</v>
      </c>
      <c r="G9" s="258">
        <v>0.23499999999999999</v>
      </c>
      <c r="H9" s="258">
        <v>4.1897500000000001</v>
      </c>
      <c r="I9" s="259">
        <v>17.267499999999998</v>
      </c>
      <c r="J9" s="258">
        <v>0.33975</v>
      </c>
      <c r="K9" s="260">
        <v>0.15</v>
      </c>
      <c r="L9" s="261">
        <v>4.6475000000000009E-2</v>
      </c>
      <c r="M9" s="262">
        <v>6.0575000000000004E-2</v>
      </c>
      <c r="N9" s="260">
        <v>1.85</v>
      </c>
      <c r="O9" s="263">
        <v>1.03</v>
      </c>
      <c r="P9" s="263">
        <v>1.3187500000000001</v>
      </c>
      <c r="Q9" s="368">
        <v>0</v>
      </c>
      <c r="R9" s="368">
        <v>0</v>
      </c>
      <c r="S9" s="368">
        <v>0</v>
      </c>
      <c r="T9" s="368">
        <v>0</v>
      </c>
      <c r="U9" s="368">
        <v>0</v>
      </c>
    </row>
  </sheetData>
  <mergeCells count="1">
    <mergeCell ref="Q3:U8"/>
  </mergeCells>
  <phoneticPr fontId="1"/>
  <pageMargins left="0.7" right="0.7" top="0.75" bottom="0.75" header="0.3" footer="0.3"/>
  <pageSetup paperSize="9" scale="83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9.25" customWidth="1"/>
    <col min="4" max="16" width="11.125" customWidth="1"/>
  </cols>
  <sheetData>
    <row r="1" spans="1:21" ht="14.25" customHeight="1">
      <c r="B1" s="185" t="s">
        <v>963</v>
      </c>
      <c r="C1" s="188"/>
      <c r="D1" s="184"/>
      <c r="E1" s="183"/>
      <c r="F1" s="183"/>
      <c r="G1" s="183"/>
      <c r="H1" s="183"/>
      <c r="I1" s="183"/>
      <c r="J1" s="183"/>
      <c r="K1" s="183"/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472</v>
      </c>
      <c r="C3" s="366" t="s">
        <v>530</v>
      </c>
      <c r="D3" s="369">
        <v>50</v>
      </c>
      <c r="E3" s="369">
        <v>7</v>
      </c>
      <c r="F3" s="369">
        <v>0.5</v>
      </c>
      <c r="G3" s="369">
        <v>0.05</v>
      </c>
      <c r="H3" s="369">
        <v>1.5</v>
      </c>
      <c r="I3" s="369">
        <v>13</v>
      </c>
      <c r="J3" s="369">
        <v>0.15</v>
      </c>
      <c r="K3" s="369">
        <v>14</v>
      </c>
      <c r="L3" s="369">
        <v>0.02</v>
      </c>
      <c r="M3" s="369">
        <v>0.02</v>
      </c>
      <c r="N3" s="369">
        <v>7</v>
      </c>
      <c r="O3" s="369">
        <v>0.55000000000000004</v>
      </c>
      <c r="P3" s="369">
        <v>0</v>
      </c>
      <c r="Q3" s="977"/>
      <c r="R3" s="934"/>
      <c r="S3" s="934"/>
      <c r="T3" s="934"/>
      <c r="U3" s="934"/>
    </row>
    <row r="4" spans="1:21" s="30" customFormat="1">
      <c r="A4" s="478"/>
      <c r="B4" s="365" t="s">
        <v>373</v>
      </c>
      <c r="C4" s="366" t="s">
        <v>372</v>
      </c>
      <c r="D4" s="369">
        <v>0.3</v>
      </c>
      <c r="E4" s="369">
        <v>0</v>
      </c>
      <c r="F4" s="369">
        <v>0</v>
      </c>
      <c r="G4" s="369">
        <v>0</v>
      </c>
      <c r="H4" s="369">
        <v>0</v>
      </c>
      <c r="I4" s="369">
        <v>7.0000000000000007E-2</v>
      </c>
      <c r="J4" s="369">
        <v>0</v>
      </c>
      <c r="K4" s="369">
        <v>0</v>
      </c>
      <c r="L4" s="369">
        <v>0</v>
      </c>
      <c r="M4" s="369">
        <v>0</v>
      </c>
      <c r="N4" s="369">
        <v>0</v>
      </c>
      <c r="O4" s="369">
        <v>0</v>
      </c>
      <c r="P4" s="369">
        <v>0.3</v>
      </c>
      <c r="Q4" s="938"/>
      <c r="R4" s="938"/>
      <c r="S4" s="938"/>
      <c r="T4" s="938"/>
      <c r="U4" s="938"/>
    </row>
    <row r="5" spans="1:21" s="30" customFormat="1">
      <c r="A5" s="478"/>
      <c r="B5" s="365" t="s">
        <v>533</v>
      </c>
      <c r="C5" s="366" t="s">
        <v>578</v>
      </c>
      <c r="D5" s="369">
        <v>1</v>
      </c>
      <c r="E5" s="369">
        <v>5.78</v>
      </c>
      <c r="F5" s="369">
        <v>0.2</v>
      </c>
      <c r="G5" s="369">
        <v>0.52</v>
      </c>
      <c r="H5" s="369">
        <v>0.18</v>
      </c>
      <c r="I5" s="369">
        <v>12</v>
      </c>
      <c r="J5" s="369">
        <v>0.1</v>
      </c>
      <c r="K5" s="369">
        <v>0.01</v>
      </c>
      <c r="L5" s="369">
        <v>0.01</v>
      </c>
      <c r="M5" s="369">
        <v>0</v>
      </c>
      <c r="N5" s="369">
        <v>0</v>
      </c>
      <c r="O5" s="369">
        <v>0.11</v>
      </c>
      <c r="P5" s="369">
        <v>0</v>
      </c>
      <c r="Q5" s="938"/>
      <c r="R5" s="938"/>
      <c r="S5" s="938"/>
      <c r="T5" s="938"/>
      <c r="U5" s="938"/>
    </row>
    <row r="6" spans="1:21" s="30" customFormat="1">
      <c r="A6" s="478"/>
      <c r="B6" s="365" t="s">
        <v>529</v>
      </c>
      <c r="C6" s="366" t="s">
        <v>528</v>
      </c>
      <c r="D6" s="369">
        <v>5</v>
      </c>
      <c r="E6" s="369">
        <v>1.25</v>
      </c>
      <c r="F6" s="369">
        <v>0.01</v>
      </c>
      <c r="G6" s="369">
        <v>0</v>
      </c>
      <c r="H6" s="369">
        <v>0.12</v>
      </c>
      <c r="I6" s="369">
        <v>0.1</v>
      </c>
      <c r="J6" s="369">
        <v>0</v>
      </c>
      <c r="K6" s="369">
        <v>0</v>
      </c>
      <c r="L6" s="369">
        <v>0</v>
      </c>
      <c r="M6" s="369">
        <v>0</v>
      </c>
      <c r="N6" s="369">
        <v>0</v>
      </c>
      <c r="O6" s="369">
        <v>0</v>
      </c>
      <c r="P6" s="369">
        <v>0</v>
      </c>
      <c r="Q6" s="938"/>
      <c r="R6" s="938"/>
      <c r="S6" s="938"/>
      <c r="T6" s="938"/>
      <c r="U6" s="938"/>
    </row>
    <row r="7" spans="1:21" s="30" customFormat="1">
      <c r="A7" s="478"/>
      <c r="B7" s="365" t="s">
        <v>365</v>
      </c>
      <c r="C7" s="366" t="s">
        <v>364</v>
      </c>
      <c r="D7" s="369">
        <v>3</v>
      </c>
      <c r="E7" s="369">
        <v>11.52</v>
      </c>
      <c r="F7" s="369">
        <v>0</v>
      </c>
      <c r="G7" s="369">
        <v>0</v>
      </c>
      <c r="H7" s="369">
        <v>2.98</v>
      </c>
      <c r="I7" s="369">
        <v>0.03</v>
      </c>
      <c r="J7" s="369">
        <v>0</v>
      </c>
      <c r="K7" s="369">
        <v>0</v>
      </c>
      <c r="L7" s="369">
        <v>0</v>
      </c>
      <c r="M7" s="369">
        <v>0</v>
      </c>
      <c r="N7" s="369">
        <v>0</v>
      </c>
      <c r="O7" s="369">
        <v>0</v>
      </c>
      <c r="P7" s="369">
        <v>0</v>
      </c>
      <c r="Q7" s="938"/>
      <c r="R7" s="938"/>
      <c r="S7" s="938"/>
      <c r="T7" s="938"/>
      <c r="U7" s="938"/>
    </row>
    <row r="8" spans="1:21" s="30" customFormat="1">
      <c r="A8" s="478"/>
      <c r="B8" s="365" t="s">
        <v>363</v>
      </c>
      <c r="C8" s="366" t="s">
        <v>362</v>
      </c>
      <c r="D8" s="369">
        <v>6</v>
      </c>
      <c r="E8" s="369">
        <v>4.26</v>
      </c>
      <c r="F8" s="369">
        <v>0.46</v>
      </c>
      <c r="G8" s="369">
        <v>0</v>
      </c>
      <c r="H8" s="369">
        <v>0.61</v>
      </c>
      <c r="I8" s="369">
        <v>1.74</v>
      </c>
      <c r="J8" s="369">
        <v>0.1</v>
      </c>
      <c r="K8" s="369">
        <v>0</v>
      </c>
      <c r="L8" s="369">
        <v>0</v>
      </c>
      <c r="M8" s="369">
        <v>0.01</v>
      </c>
      <c r="N8" s="369">
        <v>0</v>
      </c>
      <c r="O8" s="369">
        <v>0</v>
      </c>
      <c r="P8" s="369">
        <v>0.87</v>
      </c>
      <c r="Q8" s="947"/>
      <c r="R8" s="947"/>
      <c r="S8" s="947"/>
      <c r="T8" s="947"/>
      <c r="U8" s="947"/>
    </row>
    <row r="9" spans="1:21" s="30" customFormat="1">
      <c r="A9" s="478"/>
      <c r="B9" s="182"/>
      <c r="C9" s="178" t="s">
        <v>945</v>
      </c>
      <c r="D9" s="370">
        <f t="shared" ref="D9:P9" si="0">SUM(D3:D8)</f>
        <v>65.3</v>
      </c>
      <c r="E9" s="368">
        <f t="shared" si="0"/>
        <v>29.810000000000002</v>
      </c>
      <c r="F9" s="371">
        <f t="shared" si="0"/>
        <v>1.17</v>
      </c>
      <c r="G9" s="371">
        <f t="shared" si="0"/>
        <v>0.57000000000000006</v>
      </c>
      <c r="H9" s="371">
        <f t="shared" si="0"/>
        <v>5.39</v>
      </c>
      <c r="I9" s="368">
        <f t="shared" si="0"/>
        <v>26.94</v>
      </c>
      <c r="J9" s="371">
        <f t="shared" si="0"/>
        <v>0.35</v>
      </c>
      <c r="K9" s="368">
        <f t="shared" si="0"/>
        <v>14.01</v>
      </c>
      <c r="L9" s="370">
        <f t="shared" si="0"/>
        <v>0.03</v>
      </c>
      <c r="M9" s="370">
        <f t="shared" si="0"/>
        <v>0.03</v>
      </c>
      <c r="N9" s="371">
        <f t="shared" si="0"/>
        <v>7</v>
      </c>
      <c r="O9" s="371">
        <f t="shared" si="0"/>
        <v>0.66</v>
      </c>
      <c r="P9" s="371">
        <f t="shared" si="0"/>
        <v>1.17</v>
      </c>
      <c r="Q9" s="372">
        <v>0</v>
      </c>
      <c r="R9" s="372">
        <v>0</v>
      </c>
      <c r="S9" s="372">
        <v>1</v>
      </c>
      <c r="T9" s="372">
        <v>0</v>
      </c>
      <c r="U9" s="372">
        <v>0</v>
      </c>
    </row>
    <row r="10" spans="1:21" s="30" customFormat="1">
      <c r="A10" s="478"/>
      <c r="B10" s="177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8"/>
  </mergeCells>
  <phoneticPr fontId="1"/>
  <pageMargins left="0.7" right="0.7" top="0.75" bottom="0.75" header="0.3" footer="0.3"/>
  <pageSetup paperSize="9" scale="63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"/>
  <sheetViews>
    <sheetView zoomScaleNormal="100" workbookViewId="0"/>
  </sheetViews>
  <sheetFormatPr defaultRowHeight="13.5"/>
  <cols>
    <col min="1" max="1" width="3.875" style="478" customWidth="1"/>
    <col min="2" max="2" width="12.625" style="195" customWidth="1"/>
    <col min="3" max="3" width="16.375" customWidth="1"/>
    <col min="4" max="16" width="11.125" customWidth="1"/>
  </cols>
  <sheetData>
    <row r="1" spans="2:21">
      <c r="B1" s="196" t="s">
        <v>799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6065</v>
      </c>
      <c r="C3" s="29" t="s">
        <v>10</v>
      </c>
      <c r="D3" s="10">
        <v>40</v>
      </c>
      <c r="E3" s="461">
        <v>5.6</v>
      </c>
      <c r="F3" s="462">
        <v>0.4</v>
      </c>
      <c r="G3" s="462">
        <v>0.04</v>
      </c>
      <c r="H3" s="462">
        <v>1.2</v>
      </c>
      <c r="I3" s="461">
        <v>10.4</v>
      </c>
      <c r="J3" s="471">
        <v>0.12</v>
      </c>
      <c r="K3" s="472">
        <v>11.2</v>
      </c>
      <c r="L3" s="473">
        <v>1.2E-2</v>
      </c>
      <c r="M3" s="474">
        <v>1.2E-2</v>
      </c>
      <c r="N3" s="472">
        <v>5.6</v>
      </c>
      <c r="O3" s="475">
        <v>0.44</v>
      </c>
      <c r="P3" s="475">
        <v>0</v>
      </c>
      <c r="Q3" s="934"/>
      <c r="R3" s="934"/>
      <c r="S3" s="934"/>
      <c r="T3" s="934"/>
      <c r="U3" s="934"/>
    </row>
    <row r="4" spans="2:21">
      <c r="B4" s="195">
        <v>10344</v>
      </c>
      <c r="C4" s="29" t="s">
        <v>6</v>
      </c>
      <c r="D4" s="10">
        <v>20</v>
      </c>
      <c r="E4" s="461">
        <v>13.2</v>
      </c>
      <c r="F4" s="462">
        <v>2.98</v>
      </c>
      <c r="G4" s="462">
        <v>0.06</v>
      </c>
      <c r="H4" s="462">
        <v>0.02</v>
      </c>
      <c r="I4" s="461">
        <v>3.4</v>
      </c>
      <c r="J4" s="471">
        <v>0.02</v>
      </c>
      <c r="K4" s="472">
        <v>1</v>
      </c>
      <c r="L4" s="473">
        <v>6.0000000000000001E-3</v>
      </c>
      <c r="M4" s="474">
        <v>0.01</v>
      </c>
      <c r="N4" s="472">
        <v>0.2</v>
      </c>
      <c r="O4" s="475">
        <v>0</v>
      </c>
      <c r="P4" s="475">
        <v>0.14000000000000001</v>
      </c>
      <c r="Q4" s="938"/>
      <c r="R4" s="938"/>
      <c r="S4" s="938"/>
      <c r="T4" s="938"/>
      <c r="U4" s="938"/>
    </row>
    <row r="5" spans="2:21">
      <c r="B5" s="195">
        <v>12010</v>
      </c>
      <c r="C5" s="29" t="s">
        <v>71</v>
      </c>
      <c r="D5" s="10">
        <v>10</v>
      </c>
      <c r="E5" s="461">
        <v>38.700000000000003</v>
      </c>
      <c r="F5" s="462">
        <v>1.65</v>
      </c>
      <c r="G5" s="462">
        <v>3.35</v>
      </c>
      <c r="H5" s="462">
        <v>0.01</v>
      </c>
      <c r="I5" s="461">
        <v>15</v>
      </c>
      <c r="J5" s="471">
        <v>0.6</v>
      </c>
      <c r="K5" s="472">
        <v>48</v>
      </c>
      <c r="L5" s="473">
        <v>2.1000000000000001E-2</v>
      </c>
      <c r="M5" s="474">
        <v>5.2000000000000005E-2</v>
      </c>
      <c r="N5" s="472">
        <v>0</v>
      </c>
      <c r="O5" s="475">
        <v>0</v>
      </c>
      <c r="P5" s="475">
        <v>0.01</v>
      </c>
      <c r="Q5" s="938"/>
      <c r="R5" s="938"/>
      <c r="S5" s="938"/>
      <c r="T5" s="938"/>
      <c r="U5" s="938"/>
    </row>
    <row r="6" spans="2:21">
      <c r="B6" s="195">
        <v>3003</v>
      </c>
      <c r="C6" s="29" t="s">
        <v>4</v>
      </c>
      <c r="D6" s="10">
        <v>5</v>
      </c>
      <c r="E6" s="461">
        <v>19.2</v>
      </c>
      <c r="F6" s="462">
        <v>0</v>
      </c>
      <c r="G6" s="462">
        <v>0</v>
      </c>
      <c r="H6" s="462">
        <v>4.96</v>
      </c>
      <c r="I6" s="461">
        <v>0.05</v>
      </c>
      <c r="J6" s="471">
        <v>0</v>
      </c>
      <c r="K6" s="472">
        <v>0</v>
      </c>
      <c r="L6" s="473">
        <v>0</v>
      </c>
      <c r="M6" s="474">
        <v>0</v>
      </c>
      <c r="N6" s="472">
        <v>0</v>
      </c>
      <c r="O6" s="475">
        <v>0</v>
      </c>
      <c r="P6" s="475">
        <v>0</v>
      </c>
      <c r="Q6" s="938"/>
      <c r="R6" s="938"/>
      <c r="S6" s="938"/>
      <c r="T6" s="938"/>
      <c r="U6" s="938"/>
    </row>
    <row r="7" spans="2:21">
      <c r="B7" s="195">
        <v>16025</v>
      </c>
      <c r="C7" s="29" t="s">
        <v>66</v>
      </c>
      <c r="D7" s="10">
        <v>1.5</v>
      </c>
      <c r="E7" s="461">
        <v>3.6150000000000002</v>
      </c>
      <c r="F7" s="462">
        <v>4.4999999999999997E-3</v>
      </c>
      <c r="G7" s="462">
        <v>0</v>
      </c>
      <c r="H7" s="462">
        <v>0.64800000000000013</v>
      </c>
      <c r="I7" s="461">
        <v>0.03</v>
      </c>
      <c r="J7" s="471">
        <v>0</v>
      </c>
      <c r="K7" s="472">
        <v>0</v>
      </c>
      <c r="L7" s="473">
        <v>0</v>
      </c>
      <c r="M7" s="474">
        <v>0</v>
      </c>
      <c r="N7" s="472">
        <v>0</v>
      </c>
      <c r="O7" s="475">
        <v>0</v>
      </c>
      <c r="P7" s="475">
        <v>0</v>
      </c>
      <c r="Q7" s="938"/>
      <c r="R7" s="938"/>
      <c r="S7" s="938"/>
      <c r="T7" s="938"/>
      <c r="U7" s="938"/>
    </row>
    <row r="8" spans="2:21">
      <c r="B8" s="195">
        <v>17012</v>
      </c>
      <c r="C8" s="29" t="s">
        <v>0</v>
      </c>
      <c r="D8" s="10">
        <v>0.75</v>
      </c>
      <c r="E8" s="461">
        <v>0</v>
      </c>
      <c r="F8" s="462">
        <v>0</v>
      </c>
      <c r="G8" s="462">
        <v>0</v>
      </c>
      <c r="H8" s="462">
        <v>0</v>
      </c>
      <c r="I8" s="461">
        <v>0.16500000000000001</v>
      </c>
      <c r="J8" s="471">
        <v>0</v>
      </c>
      <c r="K8" s="472">
        <v>0</v>
      </c>
      <c r="L8" s="473">
        <v>0</v>
      </c>
      <c r="M8" s="474">
        <v>0</v>
      </c>
      <c r="N8" s="472">
        <v>0</v>
      </c>
      <c r="O8" s="475">
        <v>0</v>
      </c>
      <c r="P8" s="475">
        <v>0.74324999999999986</v>
      </c>
      <c r="Q8" s="938"/>
      <c r="R8" s="938"/>
      <c r="S8" s="938"/>
      <c r="T8" s="938"/>
      <c r="U8" s="938"/>
    </row>
    <row r="9" spans="2:21">
      <c r="B9" s="195">
        <v>17015</v>
      </c>
      <c r="C9" s="29" t="s">
        <v>73</v>
      </c>
      <c r="D9" s="10">
        <v>7.5</v>
      </c>
      <c r="E9" s="461">
        <v>1.875</v>
      </c>
      <c r="F9" s="462">
        <v>7.4999999999999997E-3</v>
      </c>
      <c r="G9" s="462">
        <v>0</v>
      </c>
      <c r="H9" s="462">
        <v>0.18</v>
      </c>
      <c r="I9" s="461">
        <v>0.15</v>
      </c>
      <c r="J9" s="471">
        <v>0</v>
      </c>
      <c r="K9" s="472">
        <v>0</v>
      </c>
      <c r="L9" s="473">
        <v>7.5000000000000002E-4</v>
      </c>
      <c r="M9" s="474">
        <v>7.5000000000000002E-4</v>
      </c>
      <c r="N9" s="472">
        <v>0</v>
      </c>
      <c r="O9" s="475">
        <v>0</v>
      </c>
      <c r="P9" s="475">
        <v>0</v>
      </c>
      <c r="Q9" s="938"/>
      <c r="R9" s="938"/>
      <c r="S9" s="938"/>
      <c r="T9" s="938"/>
      <c r="U9" s="938"/>
    </row>
    <row r="10" spans="2:21">
      <c r="B10" s="195">
        <v>17021</v>
      </c>
      <c r="C10" s="29" t="s">
        <v>174</v>
      </c>
      <c r="D10" s="10">
        <v>7.5</v>
      </c>
      <c r="E10" s="461">
        <v>0.15</v>
      </c>
      <c r="F10" s="462">
        <v>2.2499999999999999E-2</v>
      </c>
      <c r="G10" s="462">
        <v>0</v>
      </c>
      <c r="H10" s="462">
        <v>2.2499999999999999E-2</v>
      </c>
      <c r="I10" s="461">
        <v>0.22500000000000001</v>
      </c>
      <c r="J10" s="471">
        <v>0</v>
      </c>
      <c r="K10" s="472">
        <v>0</v>
      </c>
      <c r="L10" s="473">
        <v>7.5000000000000002E-4</v>
      </c>
      <c r="M10" s="474">
        <v>7.5000000000000002E-4</v>
      </c>
      <c r="N10" s="472">
        <v>0</v>
      </c>
      <c r="O10" s="475">
        <v>0</v>
      </c>
      <c r="P10" s="475">
        <v>7.4999999999999997E-3</v>
      </c>
      <c r="Q10" s="938"/>
      <c r="R10" s="938"/>
      <c r="S10" s="938"/>
      <c r="T10" s="938"/>
      <c r="U10" s="938"/>
    </row>
    <row r="11" spans="2:21">
      <c r="B11" s="244"/>
      <c r="C11" s="245" t="s">
        <v>220</v>
      </c>
      <c r="D11" s="265">
        <v>92.25</v>
      </c>
      <c r="E11" s="463">
        <v>82.34</v>
      </c>
      <c r="F11" s="464">
        <v>5.0644999999999998</v>
      </c>
      <c r="G11" s="464">
        <v>3.45</v>
      </c>
      <c r="H11" s="464">
        <v>7.0404999999999989</v>
      </c>
      <c r="I11" s="463">
        <v>29.42</v>
      </c>
      <c r="J11" s="464">
        <v>0.74</v>
      </c>
      <c r="K11" s="465">
        <v>60.2</v>
      </c>
      <c r="L11" s="466">
        <v>4.0500000000000008E-2</v>
      </c>
      <c r="M11" s="467">
        <v>7.5500000000000012E-2</v>
      </c>
      <c r="N11" s="465">
        <v>5.8</v>
      </c>
      <c r="O11" s="468">
        <v>0.44</v>
      </c>
      <c r="P11" s="468">
        <v>0.90074999999999983</v>
      </c>
      <c r="Q11" s="28">
        <v>0</v>
      </c>
      <c r="R11" s="28">
        <v>1</v>
      </c>
      <c r="S11" s="28">
        <v>0</v>
      </c>
      <c r="T11" s="28">
        <v>0</v>
      </c>
      <c r="U11" s="28">
        <v>0</v>
      </c>
    </row>
  </sheetData>
  <mergeCells count="1">
    <mergeCell ref="Q3:U10"/>
  </mergeCells>
  <phoneticPr fontId="1"/>
  <pageMargins left="0.7" right="0.7" top="0.75" bottom="0.75" header="0.3" footer="0.3"/>
  <pageSetup paperSize="9" scale="85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4.5" customWidth="1"/>
    <col min="4" max="16" width="11.125" customWidth="1"/>
    <col min="17" max="21" width="9" customWidth="1"/>
  </cols>
  <sheetData>
    <row r="1" spans="2:21">
      <c r="B1" t="s">
        <v>964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10253</v>
      </c>
      <c r="C3" s="29" t="s">
        <v>253</v>
      </c>
      <c r="D3" s="10">
        <v>25</v>
      </c>
      <c r="E3" s="250">
        <v>31.25</v>
      </c>
      <c r="F3" s="249">
        <v>6.6</v>
      </c>
      <c r="G3" s="249">
        <v>0.35</v>
      </c>
      <c r="H3" s="249">
        <v>2.5000000000000001E-2</v>
      </c>
      <c r="I3" s="250">
        <v>1.25</v>
      </c>
      <c r="J3" s="251">
        <v>0.27500000000000002</v>
      </c>
      <c r="K3" s="252">
        <v>20.75</v>
      </c>
      <c r="L3" s="253">
        <v>2.5000000000000001E-2</v>
      </c>
      <c r="M3" s="254">
        <v>1.2500000000000001E-2</v>
      </c>
      <c r="N3" s="252">
        <v>0.5</v>
      </c>
      <c r="O3" s="255">
        <v>0</v>
      </c>
      <c r="P3" s="255">
        <v>2.5000000000000001E-2</v>
      </c>
      <c r="Q3" s="938"/>
      <c r="R3" s="938"/>
      <c r="S3" s="938"/>
      <c r="T3" s="938"/>
      <c r="U3" s="938"/>
    </row>
    <row r="4" spans="2:21">
      <c r="B4" s="10">
        <v>9040</v>
      </c>
      <c r="C4" s="29" t="s">
        <v>337</v>
      </c>
      <c r="D4" s="10">
        <v>1</v>
      </c>
      <c r="E4" s="250">
        <v>1.17</v>
      </c>
      <c r="F4" s="249">
        <v>0.13600000000000001</v>
      </c>
      <c r="G4" s="249">
        <v>1.6E-2</v>
      </c>
      <c r="H4" s="249">
        <v>0.41299999999999998</v>
      </c>
      <c r="I4" s="250">
        <v>7.8</v>
      </c>
      <c r="J4" s="251">
        <v>2.6000000000000002E-2</v>
      </c>
      <c r="K4" s="252">
        <v>6.5</v>
      </c>
      <c r="L4" s="253">
        <v>3.9000000000000003E-3</v>
      </c>
      <c r="M4" s="254">
        <v>8.3000000000000001E-3</v>
      </c>
      <c r="N4" s="252">
        <v>0.27</v>
      </c>
      <c r="O4" s="255">
        <v>0.32700000000000001</v>
      </c>
      <c r="P4" s="255">
        <v>0.16800000000000001</v>
      </c>
      <c r="Q4" s="938"/>
      <c r="R4" s="938"/>
      <c r="S4" s="938"/>
      <c r="T4" s="938"/>
      <c r="U4" s="938"/>
    </row>
    <row r="5" spans="2:21">
      <c r="B5" s="10">
        <v>6320</v>
      </c>
      <c r="C5" s="29" t="s">
        <v>336</v>
      </c>
      <c r="D5" s="10">
        <v>10</v>
      </c>
      <c r="E5" s="250">
        <v>3</v>
      </c>
      <c r="F5" s="249">
        <v>0.16</v>
      </c>
      <c r="G5" s="249">
        <v>0</v>
      </c>
      <c r="H5" s="249">
        <v>0.74</v>
      </c>
      <c r="I5" s="250">
        <v>5.9</v>
      </c>
      <c r="J5" s="251">
        <v>0.04</v>
      </c>
      <c r="K5" s="252">
        <v>22</v>
      </c>
      <c r="L5" s="253">
        <v>6.0000000000000001E-3</v>
      </c>
      <c r="M5" s="254">
        <v>0.01</v>
      </c>
      <c r="N5" s="252">
        <v>3.7</v>
      </c>
      <c r="O5" s="255">
        <v>0.28000000000000003</v>
      </c>
      <c r="P5" s="255">
        <v>0</v>
      </c>
      <c r="Q5" s="938"/>
      <c r="R5" s="938"/>
      <c r="S5" s="938"/>
      <c r="T5" s="938"/>
      <c r="U5" s="938"/>
    </row>
    <row r="6" spans="2:21">
      <c r="B6" s="10">
        <v>6065</v>
      </c>
      <c r="C6" s="29" t="s">
        <v>10</v>
      </c>
      <c r="D6" s="10">
        <v>15</v>
      </c>
      <c r="E6" s="250">
        <v>2.1</v>
      </c>
      <c r="F6" s="249">
        <v>0.15</v>
      </c>
      <c r="G6" s="249">
        <v>1.4999999999999999E-2</v>
      </c>
      <c r="H6" s="249">
        <v>0.45</v>
      </c>
      <c r="I6" s="250">
        <v>3.9</v>
      </c>
      <c r="J6" s="251">
        <v>4.4999999999999998E-2</v>
      </c>
      <c r="K6" s="252">
        <v>4.2</v>
      </c>
      <c r="L6" s="253">
        <v>4.4999999999999997E-3</v>
      </c>
      <c r="M6" s="254">
        <v>4.4999999999999997E-3</v>
      </c>
      <c r="N6" s="252">
        <v>2.1</v>
      </c>
      <c r="O6" s="255">
        <v>0.16500000000000001</v>
      </c>
      <c r="P6" s="255">
        <v>0</v>
      </c>
      <c r="Q6" s="938"/>
      <c r="R6" s="938"/>
      <c r="S6" s="938"/>
      <c r="T6" s="938"/>
      <c r="U6" s="938"/>
    </row>
    <row r="7" spans="2:21">
      <c r="B7" s="10">
        <v>6103</v>
      </c>
      <c r="C7" s="29" t="s">
        <v>70</v>
      </c>
      <c r="D7" s="10">
        <v>3</v>
      </c>
      <c r="E7" s="250">
        <v>0.9</v>
      </c>
      <c r="F7" s="249">
        <v>2.7000000000000003E-2</v>
      </c>
      <c r="G7" s="249">
        <v>8.9999999999999993E-3</v>
      </c>
      <c r="H7" s="249">
        <v>0.19799999999999998</v>
      </c>
      <c r="I7" s="250">
        <v>0.36</v>
      </c>
      <c r="J7" s="251">
        <v>1.4999999999999999E-2</v>
      </c>
      <c r="K7" s="252">
        <v>0</v>
      </c>
      <c r="L7" s="253">
        <v>8.9999999999999998E-4</v>
      </c>
      <c r="M7" s="254">
        <v>5.9999999999999995E-4</v>
      </c>
      <c r="N7" s="252">
        <v>0.06</v>
      </c>
      <c r="O7" s="255">
        <v>6.3E-2</v>
      </c>
      <c r="P7" s="255">
        <v>0</v>
      </c>
      <c r="Q7" s="938"/>
      <c r="R7" s="938"/>
      <c r="S7" s="938"/>
      <c r="T7" s="938"/>
      <c r="U7" s="938"/>
    </row>
    <row r="8" spans="2:21">
      <c r="B8" s="10">
        <v>17044</v>
      </c>
      <c r="C8" s="29" t="s">
        <v>159</v>
      </c>
      <c r="D8" s="10">
        <v>10</v>
      </c>
      <c r="E8" s="250">
        <v>21.7</v>
      </c>
      <c r="F8" s="249">
        <v>0.97</v>
      </c>
      <c r="G8" s="249">
        <v>0.3</v>
      </c>
      <c r="H8" s="249">
        <v>3.79</v>
      </c>
      <c r="I8" s="250">
        <v>8</v>
      </c>
      <c r="J8" s="251">
        <v>0.34</v>
      </c>
      <c r="K8" s="252">
        <v>0</v>
      </c>
      <c r="L8" s="253">
        <v>5.0000000000000001E-3</v>
      </c>
      <c r="M8" s="254">
        <v>0.01</v>
      </c>
      <c r="N8" s="252">
        <v>0</v>
      </c>
      <c r="O8" s="255">
        <v>0.56000000000000005</v>
      </c>
      <c r="P8" s="255">
        <v>0.61</v>
      </c>
      <c r="Q8" s="938"/>
      <c r="R8" s="938"/>
      <c r="S8" s="938"/>
      <c r="T8" s="938"/>
      <c r="U8" s="938"/>
    </row>
    <row r="9" spans="2:21">
      <c r="B9" s="10">
        <v>17046</v>
      </c>
      <c r="C9" s="29" t="s">
        <v>80</v>
      </c>
      <c r="D9" s="10">
        <v>3</v>
      </c>
      <c r="E9" s="250">
        <v>5.58</v>
      </c>
      <c r="F9" s="249">
        <v>0.39299999999999996</v>
      </c>
      <c r="G9" s="249">
        <v>0.16500000000000001</v>
      </c>
      <c r="H9" s="249">
        <v>0.63300000000000001</v>
      </c>
      <c r="I9" s="250">
        <v>3.9</v>
      </c>
      <c r="J9" s="251">
        <v>0.12899999999999998</v>
      </c>
      <c r="K9" s="252">
        <v>0</v>
      </c>
      <c r="L9" s="253">
        <v>8.9999999999999998E-4</v>
      </c>
      <c r="M9" s="254">
        <v>3.0000000000000005E-3</v>
      </c>
      <c r="N9" s="252">
        <v>0</v>
      </c>
      <c r="O9" s="255">
        <v>0.12299999999999998</v>
      </c>
      <c r="P9" s="255">
        <v>0.39</v>
      </c>
      <c r="Q9" s="938"/>
      <c r="R9" s="938"/>
      <c r="S9" s="938"/>
      <c r="T9" s="938"/>
      <c r="U9" s="938"/>
    </row>
    <row r="10" spans="2:21">
      <c r="B10" s="10">
        <v>5018</v>
      </c>
      <c r="C10" s="29" t="s">
        <v>142</v>
      </c>
      <c r="D10" s="10">
        <v>1.5</v>
      </c>
      <c r="E10" s="250">
        <v>8.9849999999999994</v>
      </c>
      <c r="F10" s="249">
        <v>0.30450000000000005</v>
      </c>
      <c r="G10" s="249">
        <v>0.81300000000000017</v>
      </c>
      <c r="H10" s="249">
        <v>0.27750000000000002</v>
      </c>
      <c r="I10" s="250">
        <v>18</v>
      </c>
      <c r="J10" s="251">
        <v>0.14850000000000002</v>
      </c>
      <c r="K10" s="252">
        <v>1.4999999999999999E-2</v>
      </c>
      <c r="L10" s="253">
        <v>7.3499999999999998E-3</v>
      </c>
      <c r="M10" s="254">
        <v>3.4500000000000004E-3</v>
      </c>
      <c r="N10" s="252">
        <v>0</v>
      </c>
      <c r="O10" s="255">
        <v>0.18899999999999997</v>
      </c>
      <c r="P10" s="255">
        <v>0</v>
      </c>
      <c r="Q10" s="938"/>
      <c r="R10" s="938"/>
      <c r="S10" s="938"/>
      <c r="T10" s="938"/>
      <c r="U10" s="938"/>
    </row>
    <row r="11" spans="2:21">
      <c r="B11" s="10">
        <v>3003</v>
      </c>
      <c r="C11" s="29" t="s">
        <v>4</v>
      </c>
      <c r="D11" s="10">
        <v>7</v>
      </c>
      <c r="E11" s="250">
        <v>26.88</v>
      </c>
      <c r="F11" s="249">
        <v>0</v>
      </c>
      <c r="G11" s="249">
        <v>0</v>
      </c>
      <c r="H11" s="249">
        <v>6.944</v>
      </c>
      <c r="I11" s="250">
        <v>7.0000000000000007E-2</v>
      </c>
      <c r="J11" s="251">
        <v>0</v>
      </c>
      <c r="K11" s="252">
        <v>0</v>
      </c>
      <c r="L11" s="253">
        <v>0</v>
      </c>
      <c r="M11" s="254">
        <v>0</v>
      </c>
      <c r="N11" s="252">
        <v>0</v>
      </c>
      <c r="O11" s="255">
        <v>0</v>
      </c>
      <c r="P11" s="255">
        <v>0</v>
      </c>
      <c r="Q11" s="938"/>
      <c r="R11" s="938"/>
      <c r="S11" s="938"/>
      <c r="T11" s="938"/>
      <c r="U11" s="938"/>
    </row>
    <row r="12" spans="2:21">
      <c r="B12" s="10">
        <v>17016</v>
      </c>
      <c r="C12" s="29" t="s">
        <v>11</v>
      </c>
      <c r="D12" s="10">
        <v>5</v>
      </c>
      <c r="E12" s="250">
        <v>2.2999999999999998</v>
      </c>
      <c r="F12" s="249">
        <v>0.01</v>
      </c>
      <c r="G12" s="249">
        <v>0</v>
      </c>
      <c r="H12" s="249">
        <v>0.37</v>
      </c>
      <c r="I12" s="250">
        <v>0.1</v>
      </c>
      <c r="J12" s="251">
        <v>5.0000000000000001E-3</v>
      </c>
      <c r="K12" s="252">
        <v>0</v>
      </c>
      <c r="L12" s="253">
        <v>5.0000000000000001E-4</v>
      </c>
      <c r="M12" s="254">
        <v>5.0000000000000001E-4</v>
      </c>
      <c r="N12" s="252">
        <v>0</v>
      </c>
      <c r="O12" s="255">
        <v>0</v>
      </c>
      <c r="P12" s="255">
        <v>0</v>
      </c>
      <c r="Q12" s="938"/>
      <c r="R12" s="938"/>
      <c r="S12" s="938"/>
      <c r="T12" s="938"/>
      <c r="U12" s="938"/>
    </row>
    <row r="13" spans="2:21">
      <c r="B13" s="40">
        <v>17058</v>
      </c>
      <c r="C13" s="242" t="s">
        <v>335</v>
      </c>
      <c r="D13" s="40">
        <v>1</v>
      </c>
      <c r="E13" s="269">
        <v>3.15</v>
      </c>
      <c r="F13" s="268">
        <v>5.9000000000000004E-2</v>
      </c>
      <c r="G13" s="268">
        <v>0.14499999999999999</v>
      </c>
      <c r="H13" s="268">
        <v>0.40100000000000002</v>
      </c>
      <c r="I13" s="269">
        <v>0.6</v>
      </c>
      <c r="J13" s="268">
        <v>2.1000000000000001E-2</v>
      </c>
      <c r="K13" s="270">
        <v>0.01</v>
      </c>
      <c r="L13" s="271">
        <v>2.2000000000000001E-3</v>
      </c>
      <c r="M13" s="272">
        <v>7.000000000000001E-4</v>
      </c>
      <c r="N13" s="270">
        <v>0</v>
      </c>
      <c r="O13" s="273">
        <v>0</v>
      </c>
      <c r="P13" s="273">
        <v>7.400000000000001E-2</v>
      </c>
      <c r="Q13" s="947"/>
      <c r="R13" s="947"/>
      <c r="S13" s="947"/>
      <c r="T13" s="947"/>
      <c r="U13" s="947"/>
    </row>
    <row r="14" spans="2:21">
      <c r="C14" t="s">
        <v>12</v>
      </c>
      <c r="D14" s="10">
        <v>81.5</v>
      </c>
      <c r="E14" s="250">
        <v>107.015</v>
      </c>
      <c r="F14" s="249">
        <v>8.8095000000000017</v>
      </c>
      <c r="G14" s="249">
        <v>1.8130000000000002</v>
      </c>
      <c r="H14" s="249">
        <v>14.241499999999998</v>
      </c>
      <c r="I14" s="250">
        <v>49.88</v>
      </c>
      <c r="J14" s="251">
        <v>1.0445</v>
      </c>
      <c r="K14" s="252">
        <v>53.475000000000001</v>
      </c>
      <c r="L14" s="253">
        <v>5.6249999999999994E-2</v>
      </c>
      <c r="M14" s="254">
        <v>5.3550000000000007E-2</v>
      </c>
      <c r="N14" s="252">
        <v>6.63</v>
      </c>
      <c r="O14" s="255">
        <v>1.7070000000000001</v>
      </c>
      <c r="P14" s="255">
        <v>1.2670000000000001</v>
      </c>
      <c r="Q14" s="265">
        <v>0</v>
      </c>
      <c r="R14" s="265">
        <v>1</v>
      </c>
      <c r="S14" s="265">
        <v>0</v>
      </c>
      <c r="T14" s="265">
        <v>0</v>
      </c>
      <c r="U14" s="265">
        <v>0</v>
      </c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13"/>
  </mergeCells>
  <phoneticPr fontId="1"/>
  <pageMargins left="0.7" right="0.7" top="0.75" bottom="0.75" header="0.3" footer="0.3"/>
  <pageSetup paperSize="9" scale="79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0.875" customWidth="1"/>
    <col min="4" max="16" width="11.125" customWidth="1"/>
  </cols>
  <sheetData>
    <row r="1" spans="1:21" s="478" customFormat="1">
      <c r="B1" s="478" t="s">
        <v>2233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395</v>
      </c>
      <c r="C3" s="366" t="s">
        <v>394</v>
      </c>
      <c r="D3" s="176">
        <v>100</v>
      </c>
      <c r="E3" s="176">
        <v>22</v>
      </c>
      <c r="F3" s="176">
        <v>1.1000000000000001</v>
      </c>
      <c r="G3" s="176">
        <v>0.1</v>
      </c>
      <c r="H3" s="176">
        <v>5.0999999999999996</v>
      </c>
      <c r="I3" s="176">
        <v>18</v>
      </c>
      <c r="J3" s="176">
        <v>0.3</v>
      </c>
      <c r="K3" s="176">
        <v>8</v>
      </c>
      <c r="L3" s="176">
        <v>0.05</v>
      </c>
      <c r="M3" s="176">
        <v>0.05</v>
      </c>
      <c r="N3" s="176">
        <v>4</v>
      </c>
      <c r="O3" s="176">
        <v>2.2000000000000002</v>
      </c>
      <c r="P3" s="176">
        <v>0</v>
      </c>
      <c r="Q3" s="974"/>
      <c r="R3" s="974"/>
      <c r="S3" s="974"/>
      <c r="T3" s="974"/>
      <c r="U3" s="974"/>
    </row>
    <row r="4" spans="1:21" s="30" customFormat="1">
      <c r="A4" s="478"/>
      <c r="B4" s="365" t="s">
        <v>512</v>
      </c>
      <c r="C4" s="366" t="s">
        <v>511</v>
      </c>
      <c r="D4" s="176">
        <v>2</v>
      </c>
      <c r="E4" s="176">
        <v>0.6</v>
      </c>
      <c r="F4" s="176">
        <v>0.02</v>
      </c>
      <c r="G4" s="176">
        <v>0.01</v>
      </c>
      <c r="H4" s="176">
        <v>0.13</v>
      </c>
      <c r="I4" s="176">
        <v>0.24</v>
      </c>
      <c r="J4" s="176">
        <v>0.01</v>
      </c>
      <c r="K4" s="176">
        <v>0</v>
      </c>
      <c r="L4" s="176">
        <v>0</v>
      </c>
      <c r="M4" s="176">
        <v>0</v>
      </c>
      <c r="N4" s="176">
        <v>0.04</v>
      </c>
      <c r="O4" s="176">
        <v>0.04</v>
      </c>
      <c r="P4" s="176">
        <v>0</v>
      </c>
      <c r="Q4" s="975"/>
      <c r="R4" s="975"/>
      <c r="S4" s="975"/>
      <c r="T4" s="975"/>
      <c r="U4" s="975"/>
    </row>
    <row r="5" spans="1:21" s="30" customFormat="1">
      <c r="A5" s="478"/>
      <c r="B5" s="365" t="s">
        <v>363</v>
      </c>
      <c r="C5" s="366" t="s">
        <v>362</v>
      </c>
      <c r="D5" s="176">
        <v>5</v>
      </c>
      <c r="E5" s="176">
        <v>3.55</v>
      </c>
      <c r="F5" s="176">
        <v>0.39</v>
      </c>
      <c r="G5" s="176">
        <v>0</v>
      </c>
      <c r="H5" s="176">
        <v>0.51</v>
      </c>
      <c r="I5" s="176">
        <v>1.45</v>
      </c>
      <c r="J5" s="176">
        <v>0.09</v>
      </c>
      <c r="K5" s="176">
        <v>0</v>
      </c>
      <c r="L5" s="176">
        <v>0</v>
      </c>
      <c r="M5" s="176">
        <v>0.01</v>
      </c>
      <c r="N5" s="176">
        <v>0</v>
      </c>
      <c r="O5" s="176">
        <v>0</v>
      </c>
      <c r="P5" s="176">
        <v>0.73</v>
      </c>
      <c r="Q5" s="975"/>
      <c r="R5" s="975"/>
      <c r="S5" s="975"/>
      <c r="T5" s="975"/>
      <c r="U5" s="975"/>
    </row>
    <row r="6" spans="1:21" s="30" customFormat="1">
      <c r="A6" s="478"/>
      <c r="B6" s="365" t="s">
        <v>572</v>
      </c>
      <c r="C6" s="366" t="s">
        <v>577</v>
      </c>
      <c r="D6" s="176">
        <v>0.5</v>
      </c>
      <c r="E6" s="176">
        <v>1.76</v>
      </c>
      <c r="F6" s="176">
        <v>0.38</v>
      </c>
      <c r="G6" s="176">
        <v>0.02</v>
      </c>
      <c r="H6" s="176">
        <v>0</v>
      </c>
      <c r="I6" s="176">
        <v>0.23</v>
      </c>
      <c r="J6" s="176">
        <v>0.05</v>
      </c>
      <c r="K6" s="176">
        <v>0.12</v>
      </c>
      <c r="L6" s="176">
        <v>0</v>
      </c>
      <c r="M6" s="176">
        <v>0</v>
      </c>
      <c r="N6" s="176">
        <v>0</v>
      </c>
      <c r="O6" s="176">
        <v>0</v>
      </c>
      <c r="P6" s="176">
        <v>0.01</v>
      </c>
      <c r="Q6" s="976"/>
      <c r="R6" s="976"/>
      <c r="S6" s="976"/>
      <c r="T6" s="976"/>
      <c r="U6" s="976"/>
    </row>
    <row r="7" spans="1:21" s="30" customFormat="1">
      <c r="A7" s="478"/>
      <c r="B7" s="373"/>
      <c r="C7" s="374" t="s">
        <v>12</v>
      </c>
      <c r="D7" s="181">
        <f t="shared" ref="D7:U7" si="0">SUM(D3:D6)</f>
        <v>107.5</v>
      </c>
      <c r="E7" s="180">
        <f t="shared" si="0"/>
        <v>27.910000000000004</v>
      </c>
      <c r="F7" s="179">
        <f t="shared" si="0"/>
        <v>1.8900000000000001</v>
      </c>
      <c r="G7" s="179">
        <f t="shared" si="0"/>
        <v>0.13</v>
      </c>
      <c r="H7" s="179">
        <f t="shared" si="0"/>
        <v>5.7399999999999993</v>
      </c>
      <c r="I7" s="180">
        <f t="shared" si="0"/>
        <v>19.919999999999998</v>
      </c>
      <c r="J7" s="179">
        <f t="shared" si="0"/>
        <v>0.45</v>
      </c>
      <c r="K7" s="180">
        <f t="shared" si="0"/>
        <v>8.1199999999999992</v>
      </c>
      <c r="L7" s="181">
        <f t="shared" si="0"/>
        <v>0.05</v>
      </c>
      <c r="M7" s="181">
        <f t="shared" si="0"/>
        <v>6.0000000000000005E-2</v>
      </c>
      <c r="N7" s="180">
        <f t="shared" si="0"/>
        <v>4.04</v>
      </c>
      <c r="O7" s="179">
        <f t="shared" si="0"/>
        <v>2.2400000000000002</v>
      </c>
      <c r="P7" s="179">
        <f t="shared" si="0"/>
        <v>0.74</v>
      </c>
      <c r="Q7" s="180">
        <f t="shared" si="0"/>
        <v>0</v>
      </c>
      <c r="R7" s="180">
        <f t="shared" si="0"/>
        <v>0</v>
      </c>
      <c r="S7" s="180">
        <v>2</v>
      </c>
      <c r="T7" s="180">
        <f t="shared" si="0"/>
        <v>0</v>
      </c>
      <c r="U7" s="180">
        <f t="shared" si="0"/>
        <v>0</v>
      </c>
    </row>
    <row r="8" spans="1:21" s="30" customFormat="1">
      <c r="A8" s="478"/>
      <c r="B8" s="177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</row>
    <row r="9" spans="1:21" s="30" customFormat="1">
      <c r="A9" s="478"/>
      <c r="B9" s="177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</row>
    <row r="10" spans="1:21" s="30" customFormat="1">
      <c r="A10" s="478"/>
      <c r="B10" s="177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6"/>
  </mergeCells>
  <phoneticPr fontId="1"/>
  <pageMargins left="0.7" right="0.7" top="0.75" bottom="0.75" header="0.3" footer="0.3"/>
  <pageSetup paperSize="9" scale="59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7.25" customWidth="1"/>
    <col min="4" max="16" width="11.125" customWidth="1"/>
  </cols>
  <sheetData>
    <row r="1" spans="1:21" s="478" customFormat="1">
      <c r="B1" s="478" t="s">
        <v>2234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576</v>
      </c>
      <c r="C3" s="367" t="s">
        <v>575</v>
      </c>
      <c r="D3" s="176">
        <v>30</v>
      </c>
      <c r="E3" s="176">
        <v>26.7</v>
      </c>
      <c r="F3" s="176">
        <v>4.5</v>
      </c>
      <c r="G3" s="176">
        <v>0.9</v>
      </c>
      <c r="H3" s="176">
        <v>0.18</v>
      </c>
      <c r="I3" s="176">
        <v>2.4</v>
      </c>
      <c r="J3" s="176">
        <v>0.12</v>
      </c>
      <c r="K3" s="176">
        <v>0.6</v>
      </c>
      <c r="L3" s="176">
        <v>0</v>
      </c>
      <c r="M3" s="176">
        <v>0</v>
      </c>
      <c r="N3" s="176">
        <v>0</v>
      </c>
      <c r="O3" s="176">
        <v>0</v>
      </c>
      <c r="P3" s="176">
        <v>0.36</v>
      </c>
      <c r="Q3" s="974"/>
      <c r="R3" s="974"/>
      <c r="S3" s="974"/>
      <c r="T3" s="974"/>
      <c r="U3" s="974"/>
    </row>
    <row r="4" spans="1:21" s="30" customFormat="1">
      <c r="A4" s="478"/>
      <c r="B4" s="365" t="s">
        <v>386</v>
      </c>
      <c r="C4" s="367" t="s">
        <v>574</v>
      </c>
      <c r="D4" s="176">
        <v>20</v>
      </c>
      <c r="E4" s="176">
        <v>0.4</v>
      </c>
      <c r="F4" s="176">
        <v>0.06</v>
      </c>
      <c r="G4" s="176">
        <v>0</v>
      </c>
      <c r="H4" s="176">
        <v>0.06</v>
      </c>
      <c r="I4" s="176">
        <v>0.6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0.02</v>
      </c>
      <c r="Q4" s="975"/>
      <c r="R4" s="975"/>
      <c r="S4" s="975"/>
      <c r="T4" s="975"/>
      <c r="U4" s="975"/>
    </row>
    <row r="5" spans="1:21" s="30" customFormat="1">
      <c r="A5" s="478"/>
      <c r="B5" s="365" t="s">
        <v>513</v>
      </c>
      <c r="C5" s="367" t="s">
        <v>573</v>
      </c>
      <c r="D5" s="176">
        <v>2.4</v>
      </c>
      <c r="E5" s="176">
        <v>1.3</v>
      </c>
      <c r="F5" s="176">
        <v>0.14000000000000001</v>
      </c>
      <c r="G5" s="176">
        <v>0</v>
      </c>
      <c r="H5" s="176">
        <v>0.19</v>
      </c>
      <c r="I5" s="176">
        <v>0.57999999999999996</v>
      </c>
      <c r="J5" s="176">
        <v>0.03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0.38</v>
      </c>
      <c r="Q5" s="975"/>
      <c r="R5" s="975"/>
      <c r="S5" s="975"/>
      <c r="T5" s="975"/>
      <c r="U5" s="975"/>
    </row>
    <row r="6" spans="1:21" s="30" customFormat="1">
      <c r="A6" s="478"/>
      <c r="B6" s="365" t="s">
        <v>381</v>
      </c>
      <c r="C6" s="367" t="s">
        <v>380</v>
      </c>
      <c r="D6" s="176">
        <v>2.4</v>
      </c>
      <c r="E6" s="176">
        <v>5.78</v>
      </c>
      <c r="F6" s="176">
        <v>0.01</v>
      </c>
      <c r="G6" s="176">
        <v>0</v>
      </c>
      <c r="H6" s="176">
        <v>1.04</v>
      </c>
      <c r="I6" s="176">
        <v>0.05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975"/>
      <c r="R6" s="975"/>
      <c r="S6" s="975"/>
      <c r="T6" s="975"/>
      <c r="U6" s="975"/>
    </row>
    <row r="7" spans="1:21" s="30" customFormat="1">
      <c r="A7" s="478"/>
      <c r="B7" s="365" t="s">
        <v>572</v>
      </c>
      <c r="C7" s="367" t="s">
        <v>510</v>
      </c>
      <c r="D7" s="176">
        <v>0.5</v>
      </c>
      <c r="E7" s="176">
        <v>1.76</v>
      </c>
      <c r="F7" s="176">
        <v>0.38</v>
      </c>
      <c r="G7" s="176">
        <v>0.02</v>
      </c>
      <c r="H7" s="176">
        <v>0</v>
      </c>
      <c r="I7" s="176">
        <v>0.23</v>
      </c>
      <c r="J7" s="176">
        <v>0.05</v>
      </c>
      <c r="K7" s="176">
        <v>0.12</v>
      </c>
      <c r="L7" s="176">
        <v>0</v>
      </c>
      <c r="M7" s="176">
        <v>0</v>
      </c>
      <c r="N7" s="176">
        <v>0</v>
      </c>
      <c r="O7" s="176">
        <v>0</v>
      </c>
      <c r="P7" s="176">
        <v>0.01</v>
      </c>
      <c r="Q7" s="976"/>
      <c r="R7" s="976"/>
      <c r="S7" s="976"/>
      <c r="T7" s="976"/>
      <c r="U7" s="976"/>
    </row>
    <row r="8" spans="1:21" s="30" customFormat="1">
      <c r="A8" s="478"/>
      <c r="B8" s="182"/>
      <c r="C8" s="182" t="s">
        <v>12</v>
      </c>
      <c r="D8" s="181">
        <f t="shared" ref="D8:P8" si="0">SUM(D3:D7)</f>
        <v>55.3</v>
      </c>
      <c r="E8" s="180">
        <f t="shared" si="0"/>
        <v>35.94</v>
      </c>
      <c r="F8" s="179">
        <f t="shared" si="0"/>
        <v>5.089999999999999</v>
      </c>
      <c r="G8" s="179">
        <f t="shared" si="0"/>
        <v>0.92</v>
      </c>
      <c r="H8" s="179">
        <f t="shared" si="0"/>
        <v>1.47</v>
      </c>
      <c r="I8" s="180">
        <f t="shared" si="0"/>
        <v>3.86</v>
      </c>
      <c r="J8" s="179">
        <f t="shared" si="0"/>
        <v>0.2</v>
      </c>
      <c r="K8" s="180">
        <f t="shared" si="0"/>
        <v>0.72</v>
      </c>
      <c r="L8" s="181">
        <f t="shared" si="0"/>
        <v>0</v>
      </c>
      <c r="M8" s="181">
        <f t="shared" si="0"/>
        <v>0</v>
      </c>
      <c r="N8" s="180">
        <f t="shared" si="0"/>
        <v>0</v>
      </c>
      <c r="O8" s="179">
        <f t="shared" si="0"/>
        <v>0</v>
      </c>
      <c r="P8" s="179">
        <f t="shared" si="0"/>
        <v>0.77</v>
      </c>
      <c r="Q8" s="178">
        <v>0</v>
      </c>
      <c r="R8" s="178">
        <v>1</v>
      </c>
      <c r="S8" s="178">
        <v>0</v>
      </c>
      <c r="T8" s="178">
        <v>0</v>
      </c>
      <c r="U8" s="178">
        <v>0</v>
      </c>
    </row>
    <row r="9" spans="1:21" s="30" customFormat="1">
      <c r="A9" s="478"/>
      <c r="B9" s="177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</row>
    <row r="10" spans="1:21" s="30" customFormat="1">
      <c r="A10" s="478"/>
      <c r="B10" s="177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7"/>
  </mergeCells>
  <phoneticPr fontId="1"/>
  <pageMargins left="0.7" right="0.7" top="0.75" bottom="0.75" header="0.3" footer="0.3"/>
  <pageSetup paperSize="9" scale="5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7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1:21">
      <c r="A1" s="30"/>
      <c r="B1" s="30" t="s">
        <v>236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</row>
    <row r="2" spans="1:21" ht="27" customHeight="1">
      <c r="A2" s="30"/>
      <c r="B2" s="883" t="s">
        <v>922</v>
      </c>
      <c r="C2" s="883" t="s">
        <v>923</v>
      </c>
      <c r="D2" s="884" t="s">
        <v>2190</v>
      </c>
      <c r="E2" s="884" t="s">
        <v>924</v>
      </c>
      <c r="F2" s="884" t="s">
        <v>2191</v>
      </c>
      <c r="G2" s="884" t="s">
        <v>2192</v>
      </c>
      <c r="H2" s="884" t="s">
        <v>2193</v>
      </c>
      <c r="I2" s="884" t="s">
        <v>925</v>
      </c>
      <c r="J2" s="884" t="s">
        <v>926</v>
      </c>
      <c r="K2" s="884" t="s">
        <v>927</v>
      </c>
      <c r="L2" s="884" t="s">
        <v>2196</v>
      </c>
      <c r="M2" s="884" t="s">
        <v>2197</v>
      </c>
      <c r="N2" s="884" t="s">
        <v>928</v>
      </c>
      <c r="O2" s="884" t="s">
        <v>2194</v>
      </c>
      <c r="P2" s="884" t="s">
        <v>2195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A3" s="30"/>
      <c r="B3" s="885">
        <v>1083</v>
      </c>
      <c r="C3" s="885" t="s">
        <v>39</v>
      </c>
      <c r="D3" s="885">
        <v>170</v>
      </c>
      <c r="E3" s="886">
        <v>605.19999999999993</v>
      </c>
      <c r="F3" s="887">
        <v>10.37</v>
      </c>
      <c r="G3" s="887">
        <v>1.53</v>
      </c>
      <c r="H3" s="887">
        <v>131.07</v>
      </c>
      <c r="I3" s="886">
        <v>8.5</v>
      </c>
      <c r="J3" s="887">
        <v>1.36</v>
      </c>
      <c r="K3" s="885">
        <v>0</v>
      </c>
      <c r="L3" s="888">
        <v>0.13600000000000001</v>
      </c>
      <c r="M3" s="888">
        <v>3.4000000000000002E-2</v>
      </c>
      <c r="N3" s="886">
        <v>0</v>
      </c>
      <c r="O3" s="887">
        <v>0.85</v>
      </c>
      <c r="P3" s="887">
        <v>0</v>
      </c>
      <c r="Q3" s="935"/>
      <c r="R3" s="935"/>
      <c r="S3" s="935"/>
      <c r="T3" s="935"/>
      <c r="U3" s="935"/>
    </row>
    <row r="4" spans="1:21">
      <c r="A4" s="30"/>
      <c r="B4" s="185">
        <v>17015</v>
      </c>
      <c r="C4" s="185" t="s">
        <v>73</v>
      </c>
      <c r="D4" s="185">
        <v>33</v>
      </c>
      <c r="E4" s="889">
        <v>8.25</v>
      </c>
      <c r="F4" s="890">
        <v>3.3000000000000002E-2</v>
      </c>
      <c r="G4" s="890">
        <v>0</v>
      </c>
      <c r="H4" s="890">
        <v>0.79200000000000004</v>
      </c>
      <c r="I4" s="889">
        <v>0.66</v>
      </c>
      <c r="J4" s="890">
        <v>0</v>
      </c>
      <c r="K4" s="185">
        <v>0</v>
      </c>
      <c r="L4" s="891">
        <v>3.3000000000000004E-3</v>
      </c>
      <c r="M4" s="891">
        <v>3.3000000000000004E-3</v>
      </c>
      <c r="N4" s="889">
        <v>0</v>
      </c>
      <c r="O4" s="890">
        <v>0</v>
      </c>
      <c r="P4" s="890">
        <v>0</v>
      </c>
      <c r="Q4" s="936"/>
      <c r="R4" s="936"/>
      <c r="S4" s="936"/>
      <c r="T4" s="936"/>
      <c r="U4" s="936"/>
    </row>
    <row r="5" spans="1:21">
      <c r="A5" s="30"/>
      <c r="B5" s="183">
        <v>3003</v>
      </c>
      <c r="C5" s="183" t="s">
        <v>4</v>
      </c>
      <c r="D5" s="183">
        <v>10</v>
      </c>
      <c r="E5" s="892">
        <v>38.400000000000006</v>
      </c>
      <c r="F5" s="893">
        <v>0</v>
      </c>
      <c r="G5" s="893">
        <v>0</v>
      </c>
      <c r="H5" s="893">
        <v>9.9200000000000017</v>
      </c>
      <c r="I5" s="892">
        <v>0.1</v>
      </c>
      <c r="J5" s="893">
        <v>0</v>
      </c>
      <c r="K5" s="183">
        <v>0</v>
      </c>
      <c r="L5" s="894">
        <v>0</v>
      </c>
      <c r="M5" s="894">
        <v>0</v>
      </c>
      <c r="N5" s="892">
        <v>0</v>
      </c>
      <c r="O5" s="893">
        <v>0</v>
      </c>
      <c r="P5" s="893">
        <v>0</v>
      </c>
      <c r="Q5" s="936"/>
      <c r="R5" s="936"/>
      <c r="S5" s="936"/>
      <c r="T5" s="936"/>
      <c r="U5" s="936"/>
    </row>
    <row r="6" spans="1:21">
      <c r="A6" s="30"/>
      <c r="B6" s="183">
        <v>17012</v>
      </c>
      <c r="C6" s="183" t="s">
        <v>0</v>
      </c>
      <c r="D6" s="183">
        <v>2</v>
      </c>
      <c r="E6" s="892">
        <v>0</v>
      </c>
      <c r="F6" s="893">
        <v>0</v>
      </c>
      <c r="G6" s="893">
        <v>0</v>
      </c>
      <c r="H6" s="893">
        <v>0</v>
      </c>
      <c r="I6" s="892">
        <v>0.44</v>
      </c>
      <c r="J6" s="893">
        <v>0</v>
      </c>
      <c r="K6" s="183">
        <v>0</v>
      </c>
      <c r="L6" s="894">
        <v>0</v>
      </c>
      <c r="M6" s="894">
        <v>0</v>
      </c>
      <c r="N6" s="892">
        <v>0</v>
      </c>
      <c r="O6" s="893">
        <v>0</v>
      </c>
      <c r="P6" s="893">
        <v>1.982</v>
      </c>
      <c r="Q6" s="936"/>
      <c r="R6" s="936"/>
      <c r="S6" s="936"/>
      <c r="T6" s="936"/>
      <c r="U6" s="936"/>
    </row>
    <row r="7" spans="1:21">
      <c r="A7" s="30"/>
      <c r="B7" s="183">
        <v>6056</v>
      </c>
      <c r="C7" s="183" t="s">
        <v>235</v>
      </c>
      <c r="D7" s="183">
        <v>10</v>
      </c>
      <c r="E7" s="892">
        <v>26.1</v>
      </c>
      <c r="F7" s="893">
        <v>0.71</v>
      </c>
      <c r="G7" s="893">
        <v>2.0000000000000004E-2</v>
      </c>
      <c r="H7" s="893">
        <v>6.7900000000000009</v>
      </c>
      <c r="I7" s="892">
        <v>25</v>
      </c>
      <c r="J7" s="893">
        <v>0.28999999999999998</v>
      </c>
      <c r="K7" s="183">
        <v>0</v>
      </c>
      <c r="L7" s="894">
        <v>0</v>
      </c>
      <c r="M7" s="894">
        <v>4.0000000000000001E-3</v>
      </c>
      <c r="N7" s="892">
        <v>0</v>
      </c>
      <c r="O7" s="893">
        <v>3.0100000000000002</v>
      </c>
      <c r="P7" s="893">
        <v>0</v>
      </c>
      <c r="Q7" s="936"/>
      <c r="R7" s="936"/>
      <c r="S7" s="936"/>
      <c r="T7" s="936"/>
      <c r="U7" s="936"/>
    </row>
    <row r="8" spans="1:21">
      <c r="A8" s="30"/>
      <c r="B8" s="183">
        <v>8013</v>
      </c>
      <c r="C8" s="183" t="s">
        <v>49</v>
      </c>
      <c r="D8" s="183">
        <v>8</v>
      </c>
      <c r="E8" s="892">
        <v>14.56</v>
      </c>
      <c r="F8" s="893">
        <v>1.544</v>
      </c>
      <c r="G8" s="893">
        <v>0.29600000000000004</v>
      </c>
      <c r="H8" s="893">
        <v>5.0720000000000001</v>
      </c>
      <c r="I8" s="892">
        <v>0.8</v>
      </c>
      <c r="J8" s="893">
        <v>0.13600000000000001</v>
      </c>
      <c r="K8" s="183">
        <v>0</v>
      </c>
      <c r="L8" s="894">
        <v>0.04</v>
      </c>
      <c r="M8" s="894">
        <v>0.11199999999999999</v>
      </c>
      <c r="N8" s="892">
        <v>0</v>
      </c>
      <c r="O8" s="893">
        <v>3.2800000000000002</v>
      </c>
      <c r="P8" s="893">
        <v>0</v>
      </c>
      <c r="Q8" s="936"/>
      <c r="R8" s="936"/>
      <c r="S8" s="936"/>
      <c r="T8" s="936"/>
      <c r="U8" s="936"/>
    </row>
    <row r="9" spans="1:21">
      <c r="A9" s="30"/>
      <c r="B9" s="183">
        <v>17008</v>
      </c>
      <c r="C9" s="183" t="s">
        <v>170</v>
      </c>
      <c r="D9" s="183">
        <v>18</v>
      </c>
      <c r="E9" s="892">
        <v>9.7199999999999989</v>
      </c>
      <c r="F9" s="893">
        <v>1.026</v>
      </c>
      <c r="G9" s="893">
        <v>0</v>
      </c>
      <c r="H9" s="893">
        <v>1.4039999999999999</v>
      </c>
      <c r="I9" s="892">
        <v>4.32</v>
      </c>
      <c r="J9" s="893">
        <v>0.19800000000000001</v>
      </c>
      <c r="K9" s="183">
        <v>0</v>
      </c>
      <c r="L9" s="894">
        <v>8.9999999999999993E-3</v>
      </c>
      <c r="M9" s="894">
        <v>1.9799999999999998E-2</v>
      </c>
      <c r="N9" s="892">
        <v>0</v>
      </c>
      <c r="O9" s="893">
        <v>0</v>
      </c>
      <c r="P9" s="893">
        <v>2.88</v>
      </c>
      <c r="Q9" s="936"/>
      <c r="R9" s="936"/>
      <c r="S9" s="936"/>
      <c r="T9" s="936"/>
      <c r="U9" s="936"/>
    </row>
    <row r="10" spans="1:21">
      <c r="A10" s="30"/>
      <c r="B10" s="183">
        <v>3003</v>
      </c>
      <c r="C10" s="183" t="s">
        <v>4</v>
      </c>
      <c r="D10" s="183">
        <v>18</v>
      </c>
      <c r="E10" s="892">
        <v>69.12</v>
      </c>
      <c r="F10" s="893">
        <v>0</v>
      </c>
      <c r="G10" s="893">
        <v>0</v>
      </c>
      <c r="H10" s="893">
        <v>17.855999999999998</v>
      </c>
      <c r="I10" s="892">
        <v>0.18</v>
      </c>
      <c r="J10" s="893">
        <v>0</v>
      </c>
      <c r="K10" s="183">
        <v>0</v>
      </c>
      <c r="L10" s="894">
        <v>0</v>
      </c>
      <c r="M10" s="894">
        <v>0</v>
      </c>
      <c r="N10" s="892">
        <v>0</v>
      </c>
      <c r="O10" s="893">
        <v>0</v>
      </c>
      <c r="P10" s="893">
        <v>0</v>
      </c>
      <c r="Q10" s="936"/>
      <c r="R10" s="936"/>
      <c r="S10" s="936"/>
      <c r="T10" s="936"/>
      <c r="U10" s="936"/>
    </row>
    <row r="11" spans="1:21">
      <c r="A11" s="30"/>
      <c r="B11" s="183">
        <v>12004</v>
      </c>
      <c r="C11" s="183" t="s">
        <v>1</v>
      </c>
      <c r="D11" s="183">
        <v>50</v>
      </c>
      <c r="E11" s="892">
        <v>75.5</v>
      </c>
      <c r="F11" s="893">
        <v>6.15</v>
      </c>
      <c r="G11" s="893">
        <v>5.15</v>
      </c>
      <c r="H11" s="893">
        <v>0.15</v>
      </c>
      <c r="I11" s="892">
        <v>25.5</v>
      </c>
      <c r="J11" s="893">
        <v>0.9</v>
      </c>
      <c r="K11" s="183">
        <v>75</v>
      </c>
      <c r="L11" s="894">
        <v>0.03</v>
      </c>
      <c r="M11" s="894">
        <v>0.215</v>
      </c>
      <c r="N11" s="892">
        <v>0</v>
      </c>
      <c r="O11" s="893">
        <v>0</v>
      </c>
      <c r="P11" s="893">
        <v>0.2</v>
      </c>
      <c r="Q11" s="936"/>
      <c r="R11" s="936"/>
      <c r="S11" s="936"/>
      <c r="T11" s="936"/>
      <c r="U11" s="936"/>
    </row>
    <row r="12" spans="1:21">
      <c r="A12" s="30"/>
      <c r="B12" s="183">
        <v>3003</v>
      </c>
      <c r="C12" s="183" t="s">
        <v>4</v>
      </c>
      <c r="D12" s="183">
        <v>4</v>
      </c>
      <c r="E12" s="892">
        <v>15.36</v>
      </c>
      <c r="F12" s="893">
        <v>0</v>
      </c>
      <c r="G12" s="893">
        <v>0</v>
      </c>
      <c r="H12" s="893">
        <v>3.9680000000000004</v>
      </c>
      <c r="I12" s="892">
        <v>0.04</v>
      </c>
      <c r="J12" s="893">
        <v>0</v>
      </c>
      <c r="K12" s="183">
        <v>0</v>
      </c>
      <c r="L12" s="894">
        <v>0</v>
      </c>
      <c r="M12" s="894">
        <v>0</v>
      </c>
      <c r="N12" s="892">
        <v>0</v>
      </c>
      <c r="O12" s="893">
        <v>0</v>
      </c>
      <c r="P12" s="893">
        <v>0</v>
      </c>
      <c r="Q12" s="936"/>
      <c r="R12" s="936"/>
      <c r="S12" s="936"/>
      <c r="T12" s="936"/>
      <c r="U12" s="936"/>
    </row>
    <row r="13" spans="1:21">
      <c r="A13" s="30"/>
      <c r="B13" s="183">
        <v>17012</v>
      </c>
      <c r="C13" s="183" t="s">
        <v>0</v>
      </c>
      <c r="D13" s="183">
        <v>0.2</v>
      </c>
      <c r="E13" s="892">
        <v>0</v>
      </c>
      <c r="F13" s="893">
        <v>0</v>
      </c>
      <c r="G13" s="893">
        <v>0</v>
      </c>
      <c r="H13" s="893">
        <v>0</v>
      </c>
      <c r="I13" s="892">
        <v>4.3999999999999997E-2</v>
      </c>
      <c r="J13" s="893">
        <v>0</v>
      </c>
      <c r="K13" s="183">
        <v>0</v>
      </c>
      <c r="L13" s="894">
        <v>0</v>
      </c>
      <c r="M13" s="894">
        <v>0</v>
      </c>
      <c r="N13" s="892">
        <v>0</v>
      </c>
      <c r="O13" s="893">
        <v>0</v>
      </c>
      <c r="P13" s="893">
        <v>0.19819999999999999</v>
      </c>
      <c r="Q13" s="936"/>
      <c r="R13" s="936"/>
      <c r="S13" s="936"/>
      <c r="T13" s="936"/>
      <c r="U13" s="936"/>
    </row>
    <row r="14" spans="1:21">
      <c r="A14" s="30"/>
      <c r="B14" s="183">
        <v>16001</v>
      </c>
      <c r="C14" s="183" t="s">
        <v>78</v>
      </c>
      <c r="D14" s="183">
        <v>5</v>
      </c>
      <c r="E14" s="892">
        <v>5.45</v>
      </c>
      <c r="F14" s="893">
        <v>2.0000000000000004E-2</v>
      </c>
      <c r="G14" s="893">
        <v>0</v>
      </c>
      <c r="H14" s="893">
        <v>0.24500000000000002</v>
      </c>
      <c r="I14" s="892">
        <v>0.15000000000000002</v>
      </c>
      <c r="J14" s="893">
        <v>0</v>
      </c>
      <c r="K14" s="183">
        <v>0</v>
      </c>
      <c r="L14" s="894">
        <v>0</v>
      </c>
      <c r="M14" s="894">
        <v>0</v>
      </c>
      <c r="N14" s="892">
        <v>0</v>
      </c>
      <c r="O14" s="893">
        <v>0</v>
      </c>
      <c r="P14" s="893">
        <v>0</v>
      </c>
      <c r="Q14" s="936"/>
      <c r="R14" s="936"/>
      <c r="S14" s="936"/>
      <c r="T14" s="936"/>
      <c r="U14" s="936"/>
    </row>
    <row r="15" spans="1:21">
      <c r="A15" s="30"/>
      <c r="B15" s="183">
        <v>14006</v>
      </c>
      <c r="C15" s="183" t="s">
        <v>15</v>
      </c>
      <c r="D15" s="183">
        <v>1</v>
      </c>
      <c r="E15" s="892">
        <v>9.2100000000000009</v>
      </c>
      <c r="F15" s="893">
        <v>0</v>
      </c>
      <c r="G15" s="893">
        <v>1</v>
      </c>
      <c r="H15" s="893">
        <v>0</v>
      </c>
      <c r="I15" s="892">
        <v>0</v>
      </c>
      <c r="J15" s="893">
        <v>0</v>
      </c>
      <c r="K15" s="183">
        <v>0</v>
      </c>
      <c r="L15" s="894">
        <v>0</v>
      </c>
      <c r="M15" s="894">
        <v>0</v>
      </c>
      <c r="N15" s="892">
        <v>0</v>
      </c>
      <c r="O15" s="893">
        <v>0</v>
      </c>
      <c r="P15" s="893">
        <v>0</v>
      </c>
      <c r="Q15" s="936"/>
      <c r="R15" s="936"/>
      <c r="S15" s="936"/>
      <c r="T15" s="936"/>
      <c r="U15" s="936"/>
    </row>
    <row r="16" spans="1:21">
      <c r="A16" s="30"/>
      <c r="B16" s="183">
        <v>6278</v>
      </c>
      <c r="C16" s="183" t="s">
        <v>181</v>
      </c>
      <c r="D16" s="183">
        <v>20</v>
      </c>
      <c r="E16" s="892">
        <v>2.6</v>
      </c>
      <c r="F16" s="893">
        <v>0.18000000000000002</v>
      </c>
      <c r="G16" s="893">
        <v>2.0000000000000004E-2</v>
      </c>
      <c r="H16" s="893">
        <v>0.57999999999999996</v>
      </c>
      <c r="I16" s="892">
        <v>9.4</v>
      </c>
      <c r="J16" s="893">
        <v>0.18000000000000002</v>
      </c>
      <c r="K16" s="183">
        <v>54</v>
      </c>
      <c r="L16" s="894">
        <v>8.0000000000000002E-3</v>
      </c>
      <c r="M16" s="894">
        <v>2.8000000000000004E-2</v>
      </c>
      <c r="N16" s="892">
        <v>2.6</v>
      </c>
      <c r="O16" s="893">
        <v>0.45999999999999996</v>
      </c>
      <c r="P16" s="893">
        <v>0</v>
      </c>
      <c r="Q16" s="936"/>
      <c r="R16" s="936"/>
      <c r="S16" s="936"/>
      <c r="T16" s="936"/>
      <c r="U16" s="936"/>
    </row>
    <row r="17" spans="1:21">
      <c r="A17" s="30"/>
      <c r="B17" s="183">
        <v>9004</v>
      </c>
      <c r="C17" s="183" t="s">
        <v>234</v>
      </c>
      <c r="D17" s="183">
        <v>4</v>
      </c>
      <c r="E17" s="892">
        <v>7.5200000000000005</v>
      </c>
      <c r="F17" s="893">
        <v>1.6559999999999999</v>
      </c>
      <c r="G17" s="893">
        <v>0.14800000000000002</v>
      </c>
      <c r="H17" s="893">
        <v>1.772</v>
      </c>
      <c r="I17" s="892">
        <v>11.200000000000001</v>
      </c>
      <c r="J17" s="893">
        <v>0.45600000000000002</v>
      </c>
      <c r="K17" s="183">
        <v>92</v>
      </c>
      <c r="L17" s="894">
        <v>2.76E-2</v>
      </c>
      <c r="M17" s="894">
        <v>9.3200000000000005E-2</v>
      </c>
      <c r="N17" s="892">
        <v>8.4</v>
      </c>
      <c r="O17" s="893">
        <v>1.44</v>
      </c>
      <c r="P17" s="893">
        <v>5.2000000000000005E-2</v>
      </c>
      <c r="Q17" s="936"/>
      <c r="R17" s="936"/>
      <c r="S17" s="936"/>
      <c r="T17" s="936"/>
      <c r="U17" s="936"/>
    </row>
    <row r="18" spans="1:21">
      <c r="A18" s="30"/>
      <c r="B18" s="885"/>
      <c r="C18" s="885"/>
      <c r="D18" s="885">
        <f>SUM(D3:D17)</f>
        <v>353.2</v>
      </c>
      <c r="E18" s="886">
        <f t="shared" ref="E18:P18" si="0">SUM(E3:E17)</f>
        <v>886.99</v>
      </c>
      <c r="F18" s="887">
        <f t="shared" si="0"/>
        <v>21.688999999999997</v>
      </c>
      <c r="G18" s="887">
        <f t="shared" si="0"/>
        <v>8.1639999999999997</v>
      </c>
      <c r="H18" s="887">
        <f t="shared" si="0"/>
        <v>179.61899999999997</v>
      </c>
      <c r="I18" s="886">
        <f t="shared" si="0"/>
        <v>86.334000000000017</v>
      </c>
      <c r="J18" s="887">
        <f t="shared" si="0"/>
        <v>3.52</v>
      </c>
      <c r="K18" s="885">
        <f t="shared" si="0"/>
        <v>221</v>
      </c>
      <c r="L18" s="888">
        <f t="shared" si="0"/>
        <v>0.25390000000000001</v>
      </c>
      <c r="M18" s="888">
        <f t="shared" si="0"/>
        <v>0.50930000000000009</v>
      </c>
      <c r="N18" s="886">
        <f t="shared" si="0"/>
        <v>11</v>
      </c>
      <c r="O18" s="887">
        <f t="shared" si="0"/>
        <v>9.0400000000000009</v>
      </c>
      <c r="P18" s="887">
        <f t="shared" si="0"/>
        <v>5.3121999999999998</v>
      </c>
      <c r="Q18" s="28"/>
      <c r="R18" s="28"/>
      <c r="S18" s="28"/>
      <c r="T18" s="28"/>
      <c r="U18" s="28"/>
    </row>
    <row r="19" spans="1:21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</row>
    <row r="20" spans="1:21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</row>
    <row r="21" spans="1:21">
      <c r="C21" s="10"/>
      <c r="D21" s="1"/>
      <c r="E21" s="12"/>
      <c r="F21" s="12"/>
      <c r="G21" s="12"/>
      <c r="H21" s="12"/>
      <c r="I21" s="1"/>
      <c r="J21" s="12"/>
      <c r="K21" s="12"/>
      <c r="L21" s="12"/>
      <c r="M21" s="12"/>
      <c r="N21" s="12"/>
      <c r="O21" s="12"/>
      <c r="P21" s="12"/>
    </row>
    <row r="22" spans="1:21">
      <c r="C22" s="10"/>
      <c r="D22" s="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1:21">
      <c r="C23" s="10"/>
      <c r="D23" s="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21">
      <c r="C24" s="10"/>
      <c r="D24" s="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21">
      <c r="C25" s="10"/>
      <c r="D25" s="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21">
      <c r="C26" s="10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21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</sheetData>
  <mergeCells count="1">
    <mergeCell ref="Q3:U17"/>
  </mergeCells>
  <phoneticPr fontId="1"/>
  <pageMargins left="0.7" right="0.7" top="0.75" bottom="0.75" header="0.3" footer="0.3"/>
  <pageSetup paperSize="9" scale="83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"/>
  <sheetViews>
    <sheetView zoomScaleNormal="100" workbookViewId="0"/>
  </sheetViews>
  <sheetFormatPr defaultRowHeight="13.5"/>
  <cols>
    <col min="1" max="1" width="3.875" style="478" customWidth="1"/>
    <col min="2" max="2" width="12.625" style="195" customWidth="1"/>
    <col min="3" max="3" width="19.75" customWidth="1"/>
    <col min="4" max="16" width="11.125" customWidth="1"/>
  </cols>
  <sheetData>
    <row r="1" spans="2:21">
      <c r="B1" s="196" t="s">
        <v>800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6032</v>
      </c>
      <c r="C3" s="29" t="s">
        <v>102</v>
      </c>
      <c r="D3" s="10">
        <v>20</v>
      </c>
      <c r="E3" s="250">
        <v>6</v>
      </c>
      <c r="F3" s="249">
        <v>0.42</v>
      </c>
      <c r="G3" s="249">
        <v>0.04</v>
      </c>
      <c r="H3" s="249">
        <v>1.32</v>
      </c>
      <c r="I3" s="250">
        <v>18.399999999999999</v>
      </c>
      <c r="J3" s="251">
        <v>0.1</v>
      </c>
      <c r="K3" s="252">
        <v>11.2</v>
      </c>
      <c r="L3" s="253">
        <v>1.7999999999999999E-2</v>
      </c>
      <c r="M3" s="254">
        <v>1.7999999999999999E-2</v>
      </c>
      <c r="N3" s="252">
        <v>2.2000000000000002</v>
      </c>
      <c r="O3" s="255">
        <v>1</v>
      </c>
      <c r="P3" s="255">
        <v>0</v>
      </c>
      <c r="Q3" s="974"/>
      <c r="R3" s="974"/>
      <c r="S3" s="974"/>
      <c r="T3" s="974"/>
      <c r="U3" s="974"/>
    </row>
    <row r="4" spans="2:21">
      <c r="B4" s="195">
        <v>17057</v>
      </c>
      <c r="C4" s="29" t="s">
        <v>783</v>
      </c>
      <c r="D4" s="10">
        <v>0.25</v>
      </c>
      <c r="E4" s="250">
        <v>1.0900000000000001</v>
      </c>
      <c r="F4" s="249">
        <v>8.2500000000000004E-2</v>
      </c>
      <c r="G4" s="249">
        <v>3.5750000000000004E-2</v>
      </c>
      <c r="H4" s="249">
        <v>0.10925000000000001</v>
      </c>
      <c r="I4" s="250">
        <v>0.625</v>
      </c>
      <c r="J4" s="251">
        <v>2.775E-2</v>
      </c>
      <c r="K4" s="252">
        <v>7.4999999999999997E-3</v>
      </c>
      <c r="L4" s="253">
        <v>1.825E-3</v>
      </c>
      <c r="M4" s="254">
        <v>6.4999999999999997E-4</v>
      </c>
      <c r="N4" s="252">
        <v>0</v>
      </c>
      <c r="O4" s="255">
        <v>0</v>
      </c>
      <c r="P4" s="255">
        <v>2.5000000000000001E-4</v>
      </c>
      <c r="Q4" s="975"/>
      <c r="R4" s="975"/>
      <c r="S4" s="975"/>
      <c r="T4" s="975"/>
      <c r="U4" s="975"/>
    </row>
    <row r="5" spans="2:21">
      <c r="B5" s="195">
        <v>17007</v>
      </c>
      <c r="C5" s="29" t="s">
        <v>5</v>
      </c>
      <c r="D5" s="10">
        <v>3</v>
      </c>
      <c r="E5" s="250">
        <v>2.13</v>
      </c>
      <c r="F5" s="249">
        <v>0.23100000000000001</v>
      </c>
      <c r="G5" s="249">
        <v>0</v>
      </c>
      <c r="H5" s="249">
        <v>0.30299999999999999</v>
      </c>
      <c r="I5" s="250">
        <v>0.87</v>
      </c>
      <c r="J5" s="251">
        <v>5.0999999999999997E-2</v>
      </c>
      <c r="K5" s="252">
        <v>0</v>
      </c>
      <c r="L5" s="253">
        <v>1.5000000000000002E-3</v>
      </c>
      <c r="M5" s="254">
        <v>5.1000000000000004E-3</v>
      </c>
      <c r="N5" s="252">
        <v>0</v>
      </c>
      <c r="O5" s="255">
        <v>0</v>
      </c>
      <c r="P5" s="255">
        <v>0.435</v>
      </c>
      <c r="Q5" s="975"/>
      <c r="R5" s="975"/>
      <c r="S5" s="975"/>
      <c r="T5" s="975"/>
      <c r="U5" s="975"/>
    </row>
    <row r="6" spans="2:21">
      <c r="B6" s="195">
        <v>10091</v>
      </c>
      <c r="C6" s="29" t="s">
        <v>190</v>
      </c>
      <c r="D6" s="10">
        <v>0.5</v>
      </c>
      <c r="E6" s="250">
        <v>1.78</v>
      </c>
      <c r="F6" s="249">
        <v>0.38549999999999995</v>
      </c>
      <c r="G6" s="249">
        <v>1.4499999999999999E-2</v>
      </c>
      <c r="H6" s="249">
        <v>4.0000000000000001E-3</v>
      </c>
      <c r="I6" s="250">
        <v>0.14000000000000001</v>
      </c>
      <c r="J6" s="251">
        <v>2.75E-2</v>
      </c>
      <c r="K6" s="252">
        <v>0</v>
      </c>
      <c r="L6" s="253">
        <v>2.7500000000000003E-3</v>
      </c>
      <c r="M6" s="254">
        <v>1.7499999999999998E-3</v>
      </c>
      <c r="N6" s="252">
        <v>0</v>
      </c>
      <c r="O6" s="255">
        <v>0</v>
      </c>
      <c r="P6" s="255">
        <v>1.5E-3</v>
      </c>
      <c r="Q6" s="976"/>
      <c r="R6" s="976"/>
      <c r="S6" s="976"/>
      <c r="T6" s="976"/>
      <c r="U6" s="976"/>
    </row>
    <row r="7" spans="2:21">
      <c r="B7" s="244"/>
      <c r="C7" s="182" t="s">
        <v>12</v>
      </c>
      <c r="D7" s="265">
        <v>23.75</v>
      </c>
      <c r="E7" s="259">
        <v>10.999999999999998</v>
      </c>
      <c r="F7" s="258">
        <v>1.1189999999999998</v>
      </c>
      <c r="G7" s="258">
        <v>9.0250000000000011E-2</v>
      </c>
      <c r="H7" s="258">
        <v>1.7362500000000001</v>
      </c>
      <c r="I7" s="259">
        <v>20.035</v>
      </c>
      <c r="J7" s="258">
        <v>0.20624999999999999</v>
      </c>
      <c r="K7" s="260">
        <v>11.2075</v>
      </c>
      <c r="L7" s="261">
        <v>2.4074999999999999E-2</v>
      </c>
      <c r="M7" s="262">
        <v>2.5500000000000002E-2</v>
      </c>
      <c r="N7" s="260">
        <v>2.2000000000000002</v>
      </c>
      <c r="O7" s="263">
        <v>1</v>
      </c>
      <c r="P7" s="263">
        <v>0.43674999999999997</v>
      </c>
      <c r="Q7" s="180">
        <f t="shared" ref="Q7:U7" si="0">SUM(Q3:Q6)</f>
        <v>0</v>
      </c>
      <c r="R7" s="180">
        <f t="shared" si="0"/>
        <v>0</v>
      </c>
      <c r="S7" s="180">
        <v>0</v>
      </c>
      <c r="T7" s="180">
        <f t="shared" si="0"/>
        <v>0</v>
      </c>
      <c r="U7" s="180">
        <f t="shared" si="0"/>
        <v>0</v>
      </c>
    </row>
  </sheetData>
  <mergeCells count="1">
    <mergeCell ref="Q3:U6"/>
  </mergeCells>
  <phoneticPr fontId="1"/>
  <pageMargins left="0.7" right="0.7" top="0.75" bottom="0.75" header="0.3" footer="0.3"/>
  <pageSetup paperSize="9" scale="83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"/>
  <sheetViews>
    <sheetView zoomScaleNormal="100" workbookViewId="0"/>
  </sheetViews>
  <sheetFormatPr defaultRowHeight="13.5"/>
  <cols>
    <col min="1" max="1" width="3.875" style="478" customWidth="1"/>
    <col min="2" max="2" width="12.625" style="195" customWidth="1"/>
    <col min="3" max="3" width="19.75" customWidth="1"/>
    <col min="4" max="16" width="11.125" customWidth="1"/>
  </cols>
  <sheetData>
    <row r="1" spans="2:21">
      <c r="B1" s="196" t="s">
        <v>801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6267</v>
      </c>
      <c r="C3" t="s">
        <v>7</v>
      </c>
      <c r="D3" s="10">
        <v>75</v>
      </c>
      <c r="E3" s="250">
        <v>15</v>
      </c>
      <c r="F3" s="249">
        <v>1.65</v>
      </c>
      <c r="G3" s="249">
        <v>0.3</v>
      </c>
      <c r="H3" s="249">
        <v>2.3250000000000002</v>
      </c>
      <c r="I3" s="250">
        <v>36.75</v>
      </c>
      <c r="J3" s="251">
        <v>1.5</v>
      </c>
      <c r="K3" s="252">
        <v>262.5</v>
      </c>
      <c r="L3" s="253">
        <v>8.2500000000000004E-2</v>
      </c>
      <c r="M3" s="254">
        <v>0.15</v>
      </c>
      <c r="N3" s="252">
        <v>26.25</v>
      </c>
      <c r="O3" s="255">
        <v>2.1</v>
      </c>
      <c r="P3" s="255">
        <v>0</v>
      </c>
      <c r="Q3" s="974"/>
      <c r="R3" s="974"/>
      <c r="S3" s="974"/>
      <c r="T3" s="974"/>
      <c r="U3" s="974"/>
    </row>
    <row r="4" spans="2:21">
      <c r="B4" s="195">
        <v>5018</v>
      </c>
      <c r="C4" t="s">
        <v>142</v>
      </c>
      <c r="D4" s="10">
        <v>5</v>
      </c>
      <c r="E4" s="250">
        <v>29.95</v>
      </c>
      <c r="F4" s="249">
        <v>1.0149999999999999</v>
      </c>
      <c r="G4" s="249">
        <v>2.71</v>
      </c>
      <c r="H4" s="249">
        <v>0.92500000000000004</v>
      </c>
      <c r="I4" s="250">
        <v>60</v>
      </c>
      <c r="J4" s="251">
        <v>0.495</v>
      </c>
      <c r="K4" s="252">
        <v>0.05</v>
      </c>
      <c r="L4" s="253">
        <v>2.4500000000000001E-2</v>
      </c>
      <c r="M4" s="254">
        <v>1.1500000000000002E-2</v>
      </c>
      <c r="N4" s="252">
        <v>0</v>
      </c>
      <c r="O4" s="255">
        <v>0.63</v>
      </c>
      <c r="P4" s="255">
        <v>0</v>
      </c>
      <c r="Q4" s="975"/>
      <c r="R4" s="975"/>
      <c r="S4" s="975"/>
      <c r="T4" s="975"/>
      <c r="U4" s="975"/>
    </row>
    <row r="5" spans="2:21">
      <c r="B5" s="195">
        <v>17007</v>
      </c>
      <c r="C5" t="s">
        <v>5</v>
      </c>
      <c r="D5" s="10">
        <v>4</v>
      </c>
      <c r="E5" s="250">
        <v>2.84</v>
      </c>
      <c r="F5" s="249">
        <v>0.308</v>
      </c>
      <c r="G5" s="249">
        <v>0</v>
      </c>
      <c r="H5" s="249">
        <v>0.40399999999999997</v>
      </c>
      <c r="I5" s="250">
        <v>1.1599999999999999</v>
      </c>
      <c r="J5" s="251">
        <v>6.8000000000000005E-2</v>
      </c>
      <c r="K5" s="252">
        <v>0</v>
      </c>
      <c r="L5" s="253">
        <v>2E-3</v>
      </c>
      <c r="M5" s="254">
        <v>6.8000000000000005E-3</v>
      </c>
      <c r="N5" s="252">
        <v>0</v>
      </c>
      <c r="O5" s="255">
        <v>0</v>
      </c>
      <c r="P5" s="255">
        <v>0.57999999999999996</v>
      </c>
      <c r="Q5" s="975"/>
      <c r="R5" s="975"/>
      <c r="S5" s="975"/>
      <c r="T5" s="975"/>
      <c r="U5" s="975"/>
    </row>
    <row r="6" spans="2:21">
      <c r="B6" s="195">
        <v>3003</v>
      </c>
      <c r="C6" t="s">
        <v>4</v>
      </c>
      <c r="D6" s="10">
        <v>3</v>
      </c>
      <c r="E6" s="250">
        <v>11.52</v>
      </c>
      <c r="F6" s="249">
        <v>0</v>
      </c>
      <c r="G6" s="249">
        <v>0</v>
      </c>
      <c r="H6" s="249">
        <v>2.9760000000000004</v>
      </c>
      <c r="I6" s="250">
        <v>0.03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75"/>
      <c r="R6" s="975"/>
      <c r="S6" s="975"/>
      <c r="T6" s="975"/>
      <c r="U6" s="975"/>
    </row>
    <row r="7" spans="2:21">
      <c r="B7" s="195">
        <v>17021</v>
      </c>
      <c r="C7" t="s">
        <v>174</v>
      </c>
      <c r="D7" s="10">
        <v>3</v>
      </c>
      <c r="E7" s="250">
        <v>0.06</v>
      </c>
      <c r="F7" s="249">
        <v>8.9999999999999993E-3</v>
      </c>
      <c r="G7" s="249">
        <v>0</v>
      </c>
      <c r="H7" s="249">
        <v>8.9999999999999993E-3</v>
      </c>
      <c r="I7" s="250">
        <v>0.09</v>
      </c>
      <c r="J7" s="251">
        <v>0</v>
      </c>
      <c r="K7" s="252">
        <v>0</v>
      </c>
      <c r="L7" s="253">
        <v>2.9999999999999997E-4</v>
      </c>
      <c r="M7" s="254">
        <v>2.9999999999999997E-4</v>
      </c>
      <c r="N7" s="252">
        <v>0</v>
      </c>
      <c r="O7" s="255">
        <v>0</v>
      </c>
      <c r="P7" s="255">
        <v>3.0000000000000005E-3</v>
      </c>
      <c r="Q7" s="976"/>
      <c r="R7" s="976"/>
      <c r="S7" s="976"/>
      <c r="T7" s="976"/>
      <c r="U7" s="976"/>
    </row>
    <row r="8" spans="2:21">
      <c r="B8" s="244"/>
      <c r="C8" s="182" t="s">
        <v>12</v>
      </c>
      <c r="D8" s="265">
        <v>90</v>
      </c>
      <c r="E8" s="259">
        <v>59.370000000000005</v>
      </c>
      <c r="F8" s="258">
        <v>2.9819999999999998</v>
      </c>
      <c r="G8" s="258">
        <v>3.01</v>
      </c>
      <c r="H8" s="258">
        <v>6.6390000000000011</v>
      </c>
      <c r="I8" s="259">
        <v>98.03</v>
      </c>
      <c r="J8" s="258">
        <v>2.0630000000000002</v>
      </c>
      <c r="K8" s="260">
        <v>262.55</v>
      </c>
      <c r="L8" s="261">
        <v>0.10930000000000001</v>
      </c>
      <c r="M8" s="262">
        <v>0.1686</v>
      </c>
      <c r="N8" s="260">
        <v>26.25</v>
      </c>
      <c r="O8" s="263">
        <v>2.73</v>
      </c>
      <c r="P8" s="263">
        <v>0.58299999999999996</v>
      </c>
      <c r="Q8" s="178">
        <v>0</v>
      </c>
      <c r="R8" s="178">
        <v>0</v>
      </c>
      <c r="S8" s="178">
        <v>1</v>
      </c>
      <c r="T8" s="178">
        <v>0</v>
      </c>
      <c r="U8" s="178">
        <v>0</v>
      </c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1.75" customWidth="1"/>
    <col min="4" max="16" width="11.125" customWidth="1"/>
    <col min="17" max="21" width="9" customWidth="1"/>
  </cols>
  <sheetData>
    <row r="1" spans="1:21" s="478" customFormat="1">
      <c r="B1" s="196" t="s">
        <v>2235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417</v>
      </c>
      <c r="C3" s="366" t="s">
        <v>416</v>
      </c>
      <c r="D3" s="176">
        <v>30</v>
      </c>
      <c r="E3" s="176">
        <v>19.5</v>
      </c>
      <c r="F3" s="176">
        <v>0.54</v>
      </c>
      <c r="G3" s="176">
        <v>0.03</v>
      </c>
      <c r="H3" s="176">
        <v>4.62</v>
      </c>
      <c r="I3" s="176">
        <v>13.8</v>
      </c>
      <c r="J3" s="176">
        <v>0.21</v>
      </c>
      <c r="K3" s="176">
        <v>0</v>
      </c>
      <c r="L3" s="176">
        <v>0.02</v>
      </c>
      <c r="M3" s="176">
        <v>0.01</v>
      </c>
      <c r="N3" s="176">
        <v>0.9</v>
      </c>
      <c r="O3" s="176">
        <v>1.71</v>
      </c>
      <c r="P3" s="176">
        <v>0</v>
      </c>
      <c r="Q3" s="974"/>
      <c r="R3" s="974"/>
      <c r="S3" s="974"/>
      <c r="T3" s="974"/>
      <c r="U3" s="974"/>
    </row>
    <row r="4" spans="1:21" s="30" customFormat="1">
      <c r="A4" s="478"/>
      <c r="B4" s="365" t="s">
        <v>533</v>
      </c>
      <c r="C4" s="366" t="s">
        <v>532</v>
      </c>
      <c r="D4" s="176">
        <v>3.38</v>
      </c>
      <c r="E4" s="176">
        <v>19.54</v>
      </c>
      <c r="F4" s="176">
        <v>0.67</v>
      </c>
      <c r="G4" s="176">
        <v>1.75</v>
      </c>
      <c r="H4" s="176">
        <v>0.62</v>
      </c>
      <c r="I4" s="176">
        <v>40.56</v>
      </c>
      <c r="J4" s="176">
        <v>0.32</v>
      </c>
      <c r="K4" s="176">
        <v>0.03</v>
      </c>
      <c r="L4" s="176">
        <v>0.03</v>
      </c>
      <c r="M4" s="176">
        <v>0.01</v>
      </c>
      <c r="N4" s="176">
        <v>0</v>
      </c>
      <c r="O4" s="176">
        <v>0.37</v>
      </c>
      <c r="P4" s="176">
        <v>0</v>
      </c>
      <c r="Q4" s="975"/>
      <c r="R4" s="975"/>
      <c r="S4" s="975"/>
      <c r="T4" s="975"/>
      <c r="U4" s="975"/>
    </row>
    <row r="5" spans="1:21" s="30" customFormat="1">
      <c r="A5" s="478"/>
      <c r="B5" s="365" t="s">
        <v>381</v>
      </c>
      <c r="C5" s="366" t="s">
        <v>380</v>
      </c>
      <c r="D5" s="176">
        <v>4.5</v>
      </c>
      <c r="E5" s="176">
        <v>10.85</v>
      </c>
      <c r="F5" s="176">
        <v>0.01</v>
      </c>
      <c r="G5" s="176">
        <v>0</v>
      </c>
      <c r="H5" s="176">
        <v>1.94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975"/>
      <c r="R5" s="975"/>
      <c r="S5" s="975"/>
      <c r="T5" s="975"/>
      <c r="U5" s="975"/>
    </row>
    <row r="6" spans="1:21" s="30" customFormat="1">
      <c r="A6" s="478"/>
      <c r="B6" s="365" t="s">
        <v>363</v>
      </c>
      <c r="C6" s="366" t="s">
        <v>362</v>
      </c>
      <c r="D6" s="176">
        <v>2.25</v>
      </c>
      <c r="E6" s="176">
        <v>1.8</v>
      </c>
      <c r="F6" s="176">
        <v>0.17</v>
      </c>
      <c r="G6" s="176">
        <v>0</v>
      </c>
      <c r="H6" s="176">
        <v>0.23</v>
      </c>
      <c r="I6" s="176">
        <v>0.65</v>
      </c>
      <c r="J6" s="176">
        <v>0.04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0.33</v>
      </c>
      <c r="Q6" s="975"/>
      <c r="R6" s="975"/>
      <c r="S6" s="975"/>
      <c r="T6" s="975"/>
      <c r="U6" s="975"/>
    </row>
    <row r="7" spans="1:21" s="30" customFormat="1">
      <c r="A7" s="478"/>
      <c r="B7" s="365" t="s">
        <v>386</v>
      </c>
      <c r="C7" s="366" t="s">
        <v>385</v>
      </c>
      <c r="D7" s="176">
        <v>3.75</v>
      </c>
      <c r="E7" s="176">
        <v>0.08</v>
      </c>
      <c r="F7" s="176">
        <v>0.01</v>
      </c>
      <c r="G7" s="176">
        <v>0</v>
      </c>
      <c r="H7" s="176">
        <v>0.01</v>
      </c>
      <c r="I7" s="176">
        <v>0.11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976"/>
      <c r="R7" s="976"/>
      <c r="S7" s="976"/>
      <c r="T7" s="976"/>
      <c r="U7" s="976"/>
    </row>
    <row r="8" spans="1:21" s="30" customFormat="1">
      <c r="A8" s="478"/>
      <c r="B8" s="373"/>
      <c r="C8" s="374" t="s">
        <v>12</v>
      </c>
      <c r="D8" s="181">
        <f t="shared" ref="D8:P8" si="0">SUM(D3:D7)</f>
        <v>43.88</v>
      </c>
      <c r="E8" s="180">
        <f t="shared" si="0"/>
        <v>51.769999999999996</v>
      </c>
      <c r="F8" s="179">
        <f t="shared" si="0"/>
        <v>1.4</v>
      </c>
      <c r="G8" s="179">
        <f t="shared" si="0"/>
        <v>1.78</v>
      </c>
      <c r="H8" s="179">
        <f t="shared" si="0"/>
        <v>7.42</v>
      </c>
      <c r="I8" s="180">
        <f t="shared" si="0"/>
        <v>55.12</v>
      </c>
      <c r="J8" s="179">
        <f t="shared" si="0"/>
        <v>0.57000000000000006</v>
      </c>
      <c r="K8" s="180">
        <f t="shared" si="0"/>
        <v>0.03</v>
      </c>
      <c r="L8" s="181">
        <f t="shared" si="0"/>
        <v>0.05</v>
      </c>
      <c r="M8" s="181">
        <f t="shared" si="0"/>
        <v>0.02</v>
      </c>
      <c r="N8" s="180">
        <f t="shared" si="0"/>
        <v>0.9</v>
      </c>
      <c r="O8" s="179">
        <f t="shared" si="0"/>
        <v>2.08</v>
      </c>
      <c r="P8" s="179">
        <f t="shared" si="0"/>
        <v>0.33</v>
      </c>
      <c r="Q8" s="178">
        <v>0</v>
      </c>
      <c r="R8" s="178">
        <v>0</v>
      </c>
      <c r="S8" s="178">
        <v>0</v>
      </c>
      <c r="T8" s="178">
        <v>0</v>
      </c>
      <c r="U8" s="178">
        <v>0</v>
      </c>
    </row>
    <row r="9" spans="1:21" s="30" customFormat="1">
      <c r="A9" s="478"/>
      <c r="B9" s="177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</row>
    <row r="10" spans="1:21" s="30" customFormat="1">
      <c r="A10" s="478"/>
      <c r="B10" s="177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7"/>
  </mergeCells>
  <phoneticPr fontId="1"/>
  <pageMargins left="0.7" right="0.7" top="0.75" bottom="0.75" header="0.3" footer="0.3"/>
  <pageSetup paperSize="9" scale="65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6.75" customWidth="1"/>
    <col min="4" max="16" width="11.125" customWidth="1"/>
    <col min="17" max="21" width="9" customWidth="1"/>
  </cols>
  <sheetData>
    <row r="1" spans="2:21" s="478" customFormat="1">
      <c r="B1" s="196" t="s">
        <v>1937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4033</v>
      </c>
      <c r="C3" s="29" t="s">
        <v>175</v>
      </c>
      <c r="D3" s="10">
        <v>100</v>
      </c>
      <c r="E3" s="250">
        <v>56</v>
      </c>
      <c r="F3" s="249">
        <v>4.9000000000000004</v>
      </c>
      <c r="G3" s="249">
        <v>3</v>
      </c>
      <c r="H3" s="249">
        <v>2</v>
      </c>
      <c r="I3" s="250">
        <v>43</v>
      </c>
      <c r="J3" s="251">
        <v>0.8</v>
      </c>
      <c r="K3" s="252">
        <v>0</v>
      </c>
      <c r="L3" s="253">
        <v>0.1</v>
      </c>
      <c r="M3" s="254">
        <v>0.04</v>
      </c>
      <c r="N3" s="252">
        <v>0</v>
      </c>
      <c r="O3" s="255">
        <v>0.3</v>
      </c>
      <c r="P3" s="255">
        <v>0</v>
      </c>
      <c r="Q3" s="938"/>
      <c r="R3" s="938"/>
      <c r="S3" s="938"/>
      <c r="T3" s="938"/>
      <c r="U3" s="938"/>
    </row>
    <row r="4" spans="2:21">
      <c r="B4" s="10">
        <v>17007</v>
      </c>
      <c r="C4" s="29" t="s">
        <v>5</v>
      </c>
      <c r="D4" s="264">
        <v>3</v>
      </c>
      <c r="E4" s="250">
        <v>2.13</v>
      </c>
      <c r="F4" s="249">
        <v>0.23100000000000001</v>
      </c>
      <c r="G4" s="249">
        <v>0</v>
      </c>
      <c r="H4" s="249">
        <v>0.30299999999999999</v>
      </c>
      <c r="I4" s="250">
        <v>0.87</v>
      </c>
      <c r="J4" s="251">
        <v>5.0999999999999997E-2</v>
      </c>
      <c r="K4" s="252">
        <v>0</v>
      </c>
      <c r="L4" s="253">
        <v>1.5000000000000002E-3</v>
      </c>
      <c r="M4" s="254">
        <v>5.1000000000000004E-3</v>
      </c>
      <c r="N4" s="252">
        <v>0</v>
      </c>
      <c r="O4" s="255">
        <v>0</v>
      </c>
      <c r="P4" s="255">
        <v>0.435</v>
      </c>
      <c r="Q4" s="938"/>
      <c r="R4" s="938"/>
      <c r="S4" s="938"/>
      <c r="T4" s="938"/>
      <c r="U4" s="938"/>
    </row>
    <row r="5" spans="2:21">
      <c r="B5" s="10">
        <v>17021</v>
      </c>
      <c r="C5" s="29" t="s">
        <v>174</v>
      </c>
      <c r="D5" s="10">
        <v>5</v>
      </c>
      <c r="E5" s="250">
        <v>0.1</v>
      </c>
      <c r="F5" s="249">
        <v>1.4999999999999999E-2</v>
      </c>
      <c r="G5" s="249">
        <v>0</v>
      </c>
      <c r="H5" s="249">
        <v>1.4999999999999999E-2</v>
      </c>
      <c r="I5" s="250">
        <v>0.15</v>
      </c>
      <c r="J5" s="251">
        <v>0</v>
      </c>
      <c r="K5" s="252">
        <v>0</v>
      </c>
      <c r="L5" s="253">
        <v>5.0000000000000001E-4</v>
      </c>
      <c r="M5" s="254">
        <v>5.0000000000000001E-4</v>
      </c>
      <c r="N5" s="252">
        <v>0</v>
      </c>
      <c r="O5" s="255">
        <v>0</v>
      </c>
      <c r="P5" s="255">
        <v>5.0000000000000001E-3</v>
      </c>
      <c r="Q5" s="938"/>
      <c r="R5" s="938"/>
      <c r="S5" s="938"/>
      <c r="T5" s="938"/>
      <c r="U5" s="938"/>
    </row>
    <row r="6" spans="2:21">
      <c r="B6" s="10">
        <v>6227</v>
      </c>
      <c r="C6" s="29" t="s">
        <v>27</v>
      </c>
      <c r="D6" s="10">
        <v>2</v>
      </c>
      <c r="E6" s="250">
        <v>0.62</v>
      </c>
      <c r="F6" s="249">
        <v>0.03</v>
      </c>
      <c r="G6" s="249">
        <v>6.0000000000000001E-3</v>
      </c>
      <c r="H6" s="249">
        <v>0.14000000000000001</v>
      </c>
      <c r="I6" s="250">
        <v>1.08</v>
      </c>
      <c r="J6" s="251">
        <v>1.3999999999999999E-2</v>
      </c>
      <c r="K6" s="252">
        <v>3</v>
      </c>
      <c r="L6" s="253">
        <v>1E-3</v>
      </c>
      <c r="M6" s="254">
        <v>1.8E-3</v>
      </c>
      <c r="N6" s="252">
        <v>0.62</v>
      </c>
      <c r="O6" s="255">
        <v>5.7999999999999996E-2</v>
      </c>
      <c r="P6" s="255">
        <v>0</v>
      </c>
      <c r="Q6" s="938"/>
      <c r="R6" s="938"/>
      <c r="S6" s="938"/>
      <c r="T6" s="938"/>
      <c r="U6" s="938"/>
    </row>
    <row r="7" spans="2:21">
      <c r="B7" s="40">
        <v>6103</v>
      </c>
      <c r="C7" s="242" t="s">
        <v>70</v>
      </c>
      <c r="D7" s="40">
        <v>2</v>
      </c>
      <c r="E7" s="269">
        <v>0.6</v>
      </c>
      <c r="F7" s="268">
        <v>1.8000000000000002E-2</v>
      </c>
      <c r="G7" s="268">
        <v>6.0000000000000001E-3</v>
      </c>
      <c r="H7" s="268">
        <v>0.13200000000000001</v>
      </c>
      <c r="I7" s="269">
        <v>0.24</v>
      </c>
      <c r="J7" s="268">
        <v>0.01</v>
      </c>
      <c r="K7" s="270">
        <v>0</v>
      </c>
      <c r="L7" s="271">
        <v>5.9999999999999995E-4</v>
      </c>
      <c r="M7" s="272">
        <v>4.0000000000000002E-4</v>
      </c>
      <c r="N7" s="270">
        <v>0.04</v>
      </c>
      <c r="O7" s="273">
        <v>4.2000000000000003E-2</v>
      </c>
      <c r="P7" s="273">
        <v>0</v>
      </c>
      <c r="Q7" s="947"/>
      <c r="R7" s="947"/>
      <c r="S7" s="947"/>
      <c r="T7" s="947"/>
      <c r="U7" s="947"/>
    </row>
    <row r="8" spans="2:21">
      <c r="C8" t="s">
        <v>338</v>
      </c>
      <c r="D8" s="10">
        <v>112</v>
      </c>
      <c r="E8" s="250">
        <v>59.45</v>
      </c>
      <c r="F8" s="249">
        <v>5.194</v>
      </c>
      <c r="G8" s="249">
        <v>3.0119999999999996</v>
      </c>
      <c r="H8" s="249">
        <v>2.5900000000000003</v>
      </c>
      <c r="I8" s="250">
        <v>45.339999999999996</v>
      </c>
      <c r="J8" s="251">
        <v>0.87500000000000011</v>
      </c>
      <c r="K8" s="252">
        <v>3</v>
      </c>
      <c r="L8" s="253">
        <v>0.10360000000000001</v>
      </c>
      <c r="M8" s="254">
        <v>4.7800000000000002E-2</v>
      </c>
      <c r="N8" s="252">
        <v>0.66</v>
      </c>
      <c r="O8" s="255">
        <v>0.39999999999999997</v>
      </c>
      <c r="P8" s="255">
        <v>0.44</v>
      </c>
      <c r="Q8" s="265">
        <v>0</v>
      </c>
      <c r="R8" s="265">
        <v>1</v>
      </c>
      <c r="S8" s="265">
        <v>0</v>
      </c>
      <c r="T8" s="265">
        <v>0</v>
      </c>
      <c r="U8" s="265">
        <v>0</v>
      </c>
    </row>
    <row r="9" spans="2:21">
      <c r="D9" s="14"/>
      <c r="E9" s="14"/>
      <c r="F9" s="14"/>
      <c r="G9" s="14"/>
    </row>
    <row r="10" spans="2:21">
      <c r="C10" s="10"/>
      <c r="D10" s="17"/>
      <c r="E10" s="18"/>
      <c r="F10" s="17"/>
      <c r="G10" s="18"/>
      <c r="H10" s="11"/>
      <c r="I10" s="12"/>
      <c r="J10" s="12"/>
      <c r="K10" s="12"/>
      <c r="L10" s="12"/>
      <c r="M10" s="12"/>
      <c r="N10" s="12"/>
      <c r="O10" s="12"/>
      <c r="P10" s="12"/>
    </row>
    <row r="11" spans="2:21">
      <c r="C11" s="10"/>
      <c r="D11" s="1"/>
      <c r="E11" s="12"/>
      <c r="F11" s="12"/>
      <c r="G11" s="12"/>
      <c r="H11" s="12"/>
      <c r="I11" s="1"/>
      <c r="J11" s="12"/>
      <c r="K11" s="12"/>
      <c r="L11" s="12"/>
      <c r="M11" s="12"/>
      <c r="N11" s="12"/>
      <c r="O11" s="12"/>
      <c r="P11" s="12"/>
    </row>
    <row r="12" spans="2:21">
      <c r="C12" s="10"/>
      <c r="D12" s="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23.875" style="89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946</v>
      </c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89">
        <v>8006</v>
      </c>
      <c r="C3" s="89" t="s">
        <v>21</v>
      </c>
      <c r="D3" s="89">
        <v>1</v>
      </c>
      <c r="E3" s="92">
        <v>1.67</v>
      </c>
      <c r="F3" s="91">
        <v>7.9000000000000001E-2</v>
      </c>
      <c r="G3" s="91">
        <v>2.1000000000000001E-2</v>
      </c>
      <c r="H3" s="91">
        <v>0.71099999999999997</v>
      </c>
      <c r="I3" s="134">
        <v>3.1</v>
      </c>
      <c r="J3" s="91">
        <v>0.35200000000000004</v>
      </c>
      <c r="K3" s="92">
        <v>0</v>
      </c>
      <c r="L3" s="93">
        <v>1.9E-3</v>
      </c>
      <c r="M3" s="93">
        <v>8.6999999999999994E-3</v>
      </c>
      <c r="N3" s="92">
        <v>0.05</v>
      </c>
      <c r="O3" s="91">
        <v>1E-3</v>
      </c>
      <c r="P3" s="91">
        <v>0.57399999999999995</v>
      </c>
      <c r="Q3" s="948" t="s">
        <v>173</v>
      </c>
      <c r="R3" s="948"/>
      <c r="S3" s="948"/>
      <c r="T3" s="948"/>
      <c r="U3" s="948"/>
    </row>
    <row r="4" spans="1:21">
      <c r="B4" s="89">
        <v>2003</v>
      </c>
      <c r="C4" s="89" t="s">
        <v>162</v>
      </c>
      <c r="D4" s="89">
        <v>30</v>
      </c>
      <c r="E4" s="92">
        <v>1.5</v>
      </c>
      <c r="F4" s="91">
        <v>0.03</v>
      </c>
      <c r="G4" s="91">
        <v>0</v>
      </c>
      <c r="H4" s="91">
        <v>0.69</v>
      </c>
      <c r="I4" s="134">
        <v>12.9</v>
      </c>
      <c r="J4" s="91">
        <v>0.12</v>
      </c>
      <c r="K4" s="92">
        <v>0</v>
      </c>
      <c r="L4" s="93">
        <v>0</v>
      </c>
      <c r="M4" s="93">
        <v>0</v>
      </c>
      <c r="N4" s="92">
        <v>0</v>
      </c>
      <c r="O4" s="91">
        <v>0</v>
      </c>
      <c r="P4" s="91">
        <v>0.66</v>
      </c>
      <c r="Q4" s="945"/>
      <c r="R4" s="945"/>
      <c r="S4" s="945"/>
      <c r="T4" s="945"/>
      <c r="U4" s="945"/>
    </row>
    <row r="5" spans="1:21">
      <c r="B5" s="89">
        <v>6214</v>
      </c>
      <c r="C5" s="89" t="s">
        <v>2409</v>
      </c>
      <c r="D5" s="89">
        <v>10</v>
      </c>
      <c r="E5" s="92">
        <v>3.7</v>
      </c>
      <c r="F5" s="91">
        <v>0.06</v>
      </c>
      <c r="G5" s="91">
        <v>0.01</v>
      </c>
      <c r="H5" s="91">
        <v>0.9</v>
      </c>
      <c r="I5" s="134">
        <v>2.7</v>
      </c>
      <c r="J5" s="91">
        <v>0.02</v>
      </c>
      <c r="K5" s="92">
        <v>68</v>
      </c>
      <c r="L5" s="93">
        <v>4.0000000000000001E-3</v>
      </c>
      <c r="M5" s="93">
        <v>4.0000000000000001E-3</v>
      </c>
      <c r="N5" s="92">
        <v>0.4</v>
      </c>
      <c r="O5" s="91">
        <v>0.01</v>
      </c>
      <c r="P5" s="91">
        <v>0.25</v>
      </c>
      <c r="Q5" s="945"/>
      <c r="R5" s="945"/>
      <c r="S5" s="945"/>
      <c r="T5" s="945"/>
      <c r="U5" s="945"/>
    </row>
    <row r="6" spans="1:21">
      <c r="B6" s="89">
        <v>4032</v>
      </c>
      <c r="C6" s="89" t="s">
        <v>172</v>
      </c>
      <c r="D6" s="89">
        <v>25</v>
      </c>
      <c r="E6" s="92">
        <v>18</v>
      </c>
      <c r="F6" s="91">
        <v>1.65</v>
      </c>
      <c r="G6" s="91">
        <v>1.05</v>
      </c>
      <c r="H6" s="91">
        <v>0.4</v>
      </c>
      <c r="I6" s="134">
        <v>30</v>
      </c>
      <c r="J6" s="91">
        <v>0.22500000000000001</v>
      </c>
      <c r="K6" s="92">
        <v>0</v>
      </c>
      <c r="L6" s="93">
        <v>1.7500000000000002E-2</v>
      </c>
      <c r="M6" s="93">
        <v>7.4999999999999997E-3</v>
      </c>
      <c r="N6" s="92">
        <v>0</v>
      </c>
      <c r="O6" s="91">
        <v>0</v>
      </c>
      <c r="P6" s="91">
        <v>0.1</v>
      </c>
      <c r="Q6" s="945"/>
      <c r="R6" s="945"/>
      <c r="S6" s="945"/>
      <c r="T6" s="945"/>
      <c r="U6" s="945"/>
    </row>
    <row r="7" spans="1:21">
      <c r="B7" s="89">
        <v>5018</v>
      </c>
      <c r="C7" s="89" t="s">
        <v>142</v>
      </c>
      <c r="D7" s="89">
        <v>3</v>
      </c>
      <c r="E7" s="92">
        <v>17.97</v>
      </c>
      <c r="F7" s="91">
        <v>0.6090000000000001</v>
      </c>
      <c r="G7" s="91">
        <v>1.6260000000000003</v>
      </c>
      <c r="H7" s="91">
        <v>0.55500000000000005</v>
      </c>
      <c r="I7" s="134">
        <v>36</v>
      </c>
      <c r="J7" s="91">
        <v>0.29700000000000004</v>
      </c>
      <c r="K7" s="92">
        <v>0.03</v>
      </c>
      <c r="L7" s="93">
        <v>1.47E-2</v>
      </c>
      <c r="M7" s="93">
        <v>6.9000000000000008E-3</v>
      </c>
      <c r="N7" s="92">
        <v>0</v>
      </c>
      <c r="O7" s="91">
        <v>0</v>
      </c>
      <c r="P7" s="91">
        <v>0.37799999999999995</v>
      </c>
      <c r="Q7" s="945"/>
      <c r="R7" s="945"/>
      <c r="S7" s="945"/>
      <c r="T7" s="945"/>
      <c r="U7" s="945"/>
    </row>
    <row r="8" spans="1:21">
      <c r="B8" s="89">
        <v>17044</v>
      </c>
      <c r="C8" s="89" t="s">
        <v>159</v>
      </c>
      <c r="D8" s="89">
        <v>3</v>
      </c>
      <c r="E8" s="92">
        <v>6.51</v>
      </c>
      <c r="F8" s="91">
        <v>0.29099999999999998</v>
      </c>
      <c r="G8" s="91">
        <v>0.09</v>
      </c>
      <c r="H8" s="91">
        <v>1.1369999999999998</v>
      </c>
      <c r="I8" s="134">
        <v>2.4</v>
      </c>
      <c r="J8" s="91">
        <v>0.10199999999999999</v>
      </c>
      <c r="K8" s="92">
        <v>0</v>
      </c>
      <c r="L8" s="93">
        <v>1.5000000000000002E-3</v>
      </c>
      <c r="M8" s="93">
        <v>3.0000000000000005E-3</v>
      </c>
      <c r="N8" s="92">
        <v>0</v>
      </c>
      <c r="O8" s="91">
        <v>0.18299999999999997</v>
      </c>
      <c r="P8" s="91">
        <v>0.16799999999999998</v>
      </c>
      <c r="Q8" s="945"/>
      <c r="R8" s="945"/>
      <c r="S8" s="945"/>
      <c r="T8" s="945"/>
      <c r="U8" s="945"/>
    </row>
    <row r="9" spans="1:21">
      <c r="B9" s="89">
        <v>3003</v>
      </c>
      <c r="C9" s="89" t="s">
        <v>4</v>
      </c>
      <c r="D9" s="89">
        <v>1</v>
      </c>
      <c r="E9" s="92">
        <v>3.84</v>
      </c>
      <c r="F9" s="91">
        <v>0</v>
      </c>
      <c r="G9" s="91">
        <v>0</v>
      </c>
      <c r="H9" s="91">
        <v>0.99199999999999999</v>
      </c>
      <c r="I9" s="134">
        <v>0.01</v>
      </c>
      <c r="J9" s="91">
        <v>0</v>
      </c>
      <c r="K9" s="92">
        <v>0</v>
      </c>
      <c r="L9" s="93">
        <v>0</v>
      </c>
      <c r="M9" s="93">
        <v>0</v>
      </c>
      <c r="N9" s="92">
        <v>0</v>
      </c>
      <c r="O9" s="91">
        <v>0</v>
      </c>
      <c r="P9" s="91">
        <v>0</v>
      </c>
      <c r="Q9" s="945"/>
      <c r="R9" s="945"/>
      <c r="S9" s="945"/>
      <c r="T9" s="945"/>
      <c r="U9" s="945"/>
    </row>
    <row r="10" spans="1:21">
      <c r="B10" s="97">
        <v>17008</v>
      </c>
      <c r="C10" s="97" t="s">
        <v>170</v>
      </c>
      <c r="D10" s="97">
        <v>2</v>
      </c>
      <c r="E10" s="95">
        <v>1.08</v>
      </c>
      <c r="F10" s="94">
        <v>0.114</v>
      </c>
      <c r="G10" s="94">
        <v>0</v>
      </c>
      <c r="H10" s="94">
        <v>0.156</v>
      </c>
      <c r="I10" s="135">
        <v>0.48</v>
      </c>
      <c r="J10" s="94">
        <v>2.2000000000000002E-2</v>
      </c>
      <c r="K10" s="95">
        <v>0</v>
      </c>
      <c r="L10" s="96">
        <v>1E-3</v>
      </c>
      <c r="M10" s="96">
        <v>2.2000000000000001E-3</v>
      </c>
      <c r="N10" s="95">
        <v>0</v>
      </c>
      <c r="O10" s="94">
        <v>0.32</v>
      </c>
      <c r="P10" s="94">
        <v>0</v>
      </c>
      <c r="Q10" s="946"/>
      <c r="R10" s="946"/>
      <c r="S10" s="946"/>
      <c r="T10" s="946"/>
      <c r="U10" s="946"/>
    </row>
    <row r="11" spans="1:21">
      <c r="C11" t="s">
        <v>220</v>
      </c>
      <c r="D11" s="91">
        <v>75</v>
      </c>
      <c r="E11" s="92">
        <v>54.269999999999996</v>
      </c>
      <c r="F11" s="91">
        <v>2.8329999999999997</v>
      </c>
      <c r="G11" s="91">
        <v>2.7970000000000002</v>
      </c>
      <c r="H11" s="91">
        <v>5.5409999999999995</v>
      </c>
      <c r="I11" s="134">
        <v>87.590000000000018</v>
      </c>
      <c r="J11" s="91">
        <v>1.1380000000000003</v>
      </c>
      <c r="K11" s="92">
        <v>68.03</v>
      </c>
      <c r="L11" s="93">
        <v>4.0600000000000004E-2</v>
      </c>
      <c r="M11" s="93">
        <v>3.2299999999999995E-2</v>
      </c>
      <c r="N11" s="92">
        <v>0.45</v>
      </c>
      <c r="O11" s="91">
        <v>0.51400000000000001</v>
      </c>
      <c r="P11" s="91">
        <v>2.13</v>
      </c>
      <c r="Q11" s="89">
        <v>0</v>
      </c>
      <c r="R11" s="89">
        <v>0</v>
      </c>
      <c r="S11" s="89">
        <v>1</v>
      </c>
      <c r="T11" s="89">
        <v>0</v>
      </c>
      <c r="U11" s="89">
        <v>0</v>
      </c>
    </row>
  </sheetData>
  <mergeCells count="1">
    <mergeCell ref="Q3:U10"/>
  </mergeCells>
  <phoneticPr fontId="1"/>
  <pageMargins left="0.7" right="0.7" top="0.75" bottom="0.75" header="0.3" footer="0.3"/>
  <pageSetup paperSize="9" scale="83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"/>
  <sheetViews>
    <sheetView zoomScaleNormal="100" workbookViewId="0"/>
  </sheetViews>
  <sheetFormatPr defaultColWidth="8.875" defaultRowHeight="13.5"/>
  <cols>
    <col min="1" max="1" width="3.875" style="478" customWidth="1"/>
    <col min="2" max="2" width="12.625" style="89" customWidth="1"/>
    <col min="3" max="3" width="15.25" style="89" bestFit="1" customWidth="1"/>
    <col min="4" max="16" width="11.125" style="89" customWidth="1"/>
    <col min="17" max="21" width="9" style="89" customWidth="1"/>
    <col min="22" max="16384" width="8.875" style="89"/>
  </cols>
  <sheetData>
    <row r="1" spans="1:21">
      <c r="B1" s="203" t="s">
        <v>947</v>
      </c>
    </row>
    <row r="2" spans="1:21" customFormat="1" ht="27" customHeight="1">
      <c r="A2" s="478"/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>
      <c r="B3" s="89">
        <v>2017</v>
      </c>
      <c r="C3" s="89" t="s">
        <v>147</v>
      </c>
      <c r="D3" s="89">
        <v>50</v>
      </c>
      <c r="E3" s="92">
        <v>38</v>
      </c>
      <c r="F3" s="131">
        <v>0.8</v>
      </c>
      <c r="G3" s="131">
        <v>0.05</v>
      </c>
      <c r="H3" s="131">
        <v>8.8000000000000007</v>
      </c>
      <c r="I3" s="130">
        <v>1.5</v>
      </c>
      <c r="J3" s="131">
        <v>0.2</v>
      </c>
      <c r="K3" s="92">
        <v>0</v>
      </c>
      <c r="L3" s="93">
        <v>4.4999999999999998E-2</v>
      </c>
      <c r="M3" s="93">
        <v>1.4999999999999999E-2</v>
      </c>
      <c r="N3" s="130">
        <v>17.5</v>
      </c>
      <c r="O3" s="91">
        <v>0.65</v>
      </c>
      <c r="P3" s="91">
        <v>0</v>
      </c>
      <c r="Q3" s="948"/>
      <c r="R3" s="935"/>
      <c r="S3" s="935"/>
      <c r="T3" s="935"/>
      <c r="U3" s="935"/>
    </row>
    <row r="4" spans="1:21">
      <c r="B4" s="89">
        <v>14006</v>
      </c>
      <c r="C4" s="89" t="s">
        <v>15</v>
      </c>
      <c r="D4" s="89">
        <v>1.5</v>
      </c>
      <c r="E4" s="92">
        <v>13.815</v>
      </c>
      <c r="F4" s="131">
        <v>0</v>
      </c>
      <c r="G4" s="131">
        <v>1.5</v>
      </c>
      <c r="H4" s="131">
        <v>0</v>
      </c>
      <c r="I4" s="130">
        <v>0</v>
      </c>
      <c r="J4" s="131">
        <v>0</v>
      </c>
      <c r="K4" s="92">
        <v>0</v>
      </c>
      <c r="L4" s="93">
        <v>0</v>
      </c>
      <c r="M4" s="93">
        <v>0</v>
      </c>
      <c r="N4" s="130">
        <v>0</v>
      </c>
      <c r="O4" s="91">
        <v>0</v>
      </c>
      <c r="P4" s="91">
        <v>0</v>
      </c>
      <c r="Q4" s="936"/>
      <c r="R4" s="936"/>
      <c r="S4" s="936"/>
      <c r="T4" s="936"/>
      <c r="U4" s="936"/>
    </row>
    <row r="5" spans="1:21">
      <c r="B5" s="89">
        <v>7022</v>
      </c>
      <c r="C5" s="89" t="s">
        <v>171</v>
      </c>
      <c r="D5" s="89">
        <v>10</v>
      </c>
      <c r="E5" s="92">
        <v>3.3</v>
      </c>
      <c r="F5" s="131">
        <v>0.09</v>
      </c>
      <c r="G5" s="131">
        <v>0.02</v>
      </c>
      <c r="H5" s="131">
        <v>1.05</v>
      </c>
      <c r="I5" s="130">
        <v>6.5</v>
      </c>
      <c r="J5" s="131">
        <v>0.1</v>
      </c>
      <c r="K5" s="92">
        <v>0.7</v>
      </c>
      <c r="L5" s="93">
        <v>2E-3</v>
      </c>
      <c r="M5" s="93">
        <v>1E-3</v>
      </c>
      <c r="N5" s="130">
        <v>0</v>
      </c>
      <c r="O5" s="91">
        <v>0.36</v>
      </c>
      <c r="P5" s="91">
        <v>2.21</v>
      </c>
      <c r="Q5" s="936"/>
      <c r="R5" s="936"/>
      <c r="S5" s="936"/>
      <c r="T5" s="936"/>
      <c r="U5" s="936"/>
    </row>
    <row r="6" spans="1:21">
      <c r="B6" s="89">
        <v>3003</v>
      </c>
      <c r="C6" s="89" t="s">
        <v>4</v>
      </c>
      <c r="D6" s="89">
        <v>4</v>
      </c>
      <c r="E6" s="92">
        <v>15.36</v>
      </c>
      <c r="F6" s="131">
        <v>0</v>
      </c>
      <c r="G6" s="131">
        <v>0</v>
      </c>
      <c r="H6" s="131">
        <v>3.968</v>
      </c>
      <c r="I6" s="130">
        <v>0.04</v>
      </c>
      <c r="J6" s="131">
        <v>0</v>
      </c>
      <c r="K6" s="92">
        <v>0</v>
      </c>
      <c r="L6" s="93">
        <v>0</v>
      </c>
      <c r="M6" s="93">
        <v>0</v>
      </c>
      <c r="N6" s="130">
        <v>0</v>
      </c>
      <c r="O6" s="91">
        <v>0</v>
      </c>
      <c r="P6" s="91">
        <v>0</v>
      </c>
      <c r="Q6" s="936"/>
      <c r="R6" s="936"/>
      <c r="S6" s="936"/>
      <c r="T6" s="936"/>
      <c r="U6" s="936"/>
    </row>
    <row r="7" spans="1:21">
      <c r="B7" s="89">
        <v>17008</v>
      </c>
      <c r="C7" s="89" t="s">
        <v>170</v>
      </c>
      <c r="D7" s="89">
        <v>3</v>
      </c>
      <c r="E7" s="92">
        <v>1.62</v>
      </c>
      <c r="F7" s="131">
        <v>0.17100000000000001</v>
      </c>
      <c r="G7" s="131">
        <v>0</v>
      </c>
      <c r="H7" s="131">
        <v>0.23399999999999999</v>
      </c>
      <c r="I7" s="130">
        <v>0.72</v>
      </c>
      <c r="J7" s="131">
        <v>3.3000000000000002E-2</v>
      </c>
      <c r="K7" s="92">
        <v>0</v>
      </c>
      <c r="L7" s="93">
        <v>1.5000000000000002E-3</v>
      </c>
      <c r="M7" s="93">
        <v>3.3E-3</v>
      </c>
      <c r="N7" s="130">
        <v>0</v>
      </c>
      <c r="O7" s="91">
        <v>0</v>
      </c>
      <c r="P7" s="91">
        <v>0.48</v>
      </c>
      <c r="Q7" s="936"/>
      <c r="R7" s="936"/>
      <c r="S7" s="936"/>
      <c r="T7" s="936"/>
      <c r="U7" s="936"/>
    </row>
    <row r="8" spans="1:21">
      <c r="C8" s="89" t="s">
        <v>168</v>
      </c>
      <c r="D8" s="89">
        <v>2.5</v>
      </c>
      <c r="E8" s="92"/>
      <c r="F8" s="131"/>
      <c r="G8" s="131"/>
      <c r="H8" s="131"/>
      <c r="I8" s="130"/>
      <c r="J8" s="131"/>
      <c r="K8" s="92"/>
      <c r="L8" s="93"/>
      <c r="M8" s="93"/>
      <c r="N8" s="130"/>
      <c r="O8" s="91"/>
      <c r="P8" s="91"/>
      <c r="Q8" s="936"/>
      <c r="R8" s="936"/>
      <c r="S8" s="936"/>
      <c r="T8" s="936"/>
      <c r="U8" s="936"/>
    </row>
    <row r="9" spans="1:21">
      <c r="B9" s="97">
        <v>5018</v>
      </c>
      <c r="C9" s="97" t="s">
        <v>142</v>
      </c>
      <c r="D9" s="97">
        <v>1</v>
      </c>
      <c r="E9" s="95">
        <v>5.99</v>
      </c>
      <c r="F9" s="133">
        <v>0.20300000000000001</v>
      </c>
      <c r="G9" s="133">
        <v>0.54200000000000004</v>
      </c>
      <c r="H9" s="133">
        <v>0.185</v>
      </c>
      <c r="I9" s="132">
        <v>12</v>
      </c>
      <c r="J9" s="133">
        <v>9.9000000000000005E-2</v>
      </c>
      <c r="K9" s="95">
        <v>0.01</v>
      </c>
      <c r="L9" s="96">
        <v>4.8999999999999998E-3</v>
      </c>
      <c r="M9" s="96">
        <v>2.3E-3</v>
      </c>
      <c r="N9" s="132">
        <v>0</v>
      </c>
      <c r="O9" s="94">
        <v>0.126</v>
      </c>
      <c r="P9" s="94">
        <v>0</v>
      </c>
      <c r="Q9" s="936"/>
      <c r="R9" s="936"/>
      <c r="S9" s="936"/>
      <c r="T9" s="936"/>
      <c r="U9" s="936"/>
    </row>
    <row r="10" spans="1:21">
      <c r="C10" t="s">
        <v>220</v>
      </c>
      <c r="D10" s="89">
        <v>72</v>
      </c>
      <c r="E10" s="92">
        <v>78.084999999999994</v>
      </c>
      <c r="F10" s="131">
        <v>1.264</v>
      </c>
      <c r="G10" s="131">
        <v>2.1120000000000001</v>
      </c>
      <c r="H10" s="131">
        <v>14.237000000000002</v>
      </c>
      <c r="I10" s="130">
        <v>20.759999999999998</v>
      </c>
      <c r="J10" s="131">
        <v>0.43200000000000005</v>
      </c>
      <c r="K10" s="92">
        <v>0.71</v>
      </c>
      <c r="L10" s="93">
        <v>5.3400000000000003E-2</v>
      </c>
      <c r="M10" s="93">
        <v>2.1600000000000001E-2</v>
      </c>
      <c r="N10" s="130">
        <v>17.5</v>
      </c>
      <c r="O10" s="91">
        <v>1.1360000000000001</v>
      </c>
      <c r="P10" s="91">
        <v>2.69</v>
      </c>
      <c r="Q10" s="375">
        <v>0</v>
      </c>
      <c r="R10" s="375">
        <v>0</v>
      </c>
      <c r="S10" s="375">
        <v>1</v>
      </c>
      <c r="T10" s="375">
        <v>0</v>
      </c>
      <c r="U10" s="375">
        <v>0</v>
      </c>
    </row>
  </sheetData>
  <mergeCells count="1">
    <mergeCell ref="Q3:U9"/>
  </mergeCells>
  <phoneticPr fontId="1"/>
  <pageMargins left="0.7" right="0.7" top="0.75" bottom="0.75" header="0.3" footer="0.3"/>
  <pageSetup paperSize="9" scale="83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3.25" customWidth="1"/>
    <col min="4" max="16" width="11.125" customWidth="1"/>
  </cols>
  <sheetData>
    <row r="1" spans="1:21" ht="14.25" customHeight="1">
      <c r="B1" s="185" t="s">
        <v>948</v>
      </c>
      <c r="C1" s="183"/>
      <c r="D1" s="184"/>
      <c r="E1" s="183"/>
      <c r="F1" s="183"/>
      <c r="G1" s="183"/>
      <c r="H1" s="183"/>
      <c r="I1" s="183"/>
      <c r="J1" s="183"/>
      <c r="K1" s="183"/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571</v>
      </c>
      <c r="C3" s="366" t="s">
        <v>570</v>
      </c>
      <c r="D3" s="176">
        <v>30</v>
      </c>
      <c r="E3" s="176">
        <v>37.5</v>
      </c>
      <c r="F3" s="176">
        <v>1.1399999999999999</v>
      </c>
      <c r="G3" s="176">
        <v>0.03</v>
      </c>
      <c r="H3" s="176">
        <v>8.49</v>
      </c>
      <c r="I3" s="176">
        <v>3</v>
      </c>
      <c r="J3" s="176">
        <v>0.3</v>
      </c>
      <c r="K3" s="176">
        <v>0</v>
      </c>
      <c r="L3" s="176">
        <v>0.02</v>
      </c>
      <c r="M3" s="176">
        <v>0.02</v>
      </c>
      <c r="N3" s="176">
        <v>2.7</v>
      </c>
      <c r="O3" s="176">
        <v>1.62</v>
      </c>
      <c r="P3" s="176">
        <v>0</v>
      </c>
      <c r="Q3" s="974"/>
      <c r="R3" s="974"/>
      <c r="S3" s="974"/>
      <c r="T3" s="974"/>
      <c r="U3" s="974"/>
    </row>
    <row r="4" spans="1:21" s="30" customFormat="1">
      <c r="A4" s="478"/>
      <c r="B4" s="365" t="s">
        <v>569</v>
      </c>
      <c r="C4" s="366" t="s">
        <v>568</v>
      </c>
      <c r="D4" s="176">
        <v>5</v>
      </c>
      <c r="E4" s="176">
        <v>8.5</v>
      </c>
      <c r="F4" s="176">
        <v>0.68</v>
      </c>
      <c r="G4" s="176">
        <v>0.15</v>
      </c>
      <c r="H4" s="176">
        <v>1.1200000000000001</v>
      </c>
      <c r="I4" s="176">
        <v>1.9</v>
      </c>
      <c r="J4" s="176">
        <v>0.09</v>
      </c>
      <c r="K4" s="176">
        <v>1.25</v>
      </c>
      <c r="L4" s="176">
        <v>0</v>
      </c>
      <c r="M4" s="176">
        <v>0.02</v>
      </c>
      <c r="N4" s="176">
        <v>0</v>
      </c>
      <c r="O4" s="176">
        <v>0</v>
      </c>
      <c r="P4" s="176">
        <v>0.36</v>
      </c>
      <c r="Q4" s="975"/>
      <c r="R4" s="975"/>
      <c r="S4" s="975"/>
      <c r="T4" s="975"/>
      <c r="U4" s="975"/>
    </row>
    <row r="5" spans="1:21" s="30" customFormat="1">
      <c r="A5" s="478"/>
      <c r="B5" s="365" t="s">
        <v>381</v>
      </c>
      <c r="C5" s="366" t="s">
        <v>380</v>
      </c>
      <c r="D5" s="176">
        <v>3</v>
      </c>
      <c r="E5" s="176">
        <v>7.23</v>
      </c>
      <c r="F5" s="176">
        <v>0.01</v>
      </c>
      <c r="G5" s="176">
        <v>0</v>
      </c>
      <c r="H5" s="176">
        <v>1.3</v>
      </c>
      <c r="I5" s="176">
        <v>0.06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975"/>
      <c r="R5" s="975"/>
      <c r="S5" s="975"/>
      <c r="T5" s="975"/>
      <c r="U5" s="975"/>
    </row>
    <row r="6" spans="1:21" s="30" customFormat="1">
      <c r="A6" s="478"/>
      <c r="B6" s="365" t="s">
        <v>373</v>
      </c>
      <c r="C6" s="366" t="s">
        <v>372</v>
      </c>
      <c r="D6" s="176">
        <v>0.5</v>
      </c>
      <c r="E6" s="176">
        <v>0</v>
      </c>
      <c r="F6" s="176">
        <v>0</v>
      </c>
      <c r="G6" s="176">
        <v>0</v>
      </c>
      <c r="H6" s="176">
        <v>0</v>
      </c>
      <c r="I6" s="176">
        <v>0.12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0.5</v>
      </c>
      <c r="Q6" s="976"/>
      <c r="R6" s="976"/>
      <c r="S6" s="976"/>
      <c r="T6" s="976"/>
      <c r="U6" s="976"/>
    </row>
    <row r="7" spans="1:21" s="30" customFormat="1">
      <c r="A7" s="478"/>
      <c r="B7" s="182"/>
      <c r="C7" s="182" t="s">
        <v>12</v>
      </c>
      <c r="D7" s="181">
        <f t="shared" ref="D7:P7" si="0">SUM(D3:D6)</f>
        <v>38.5</v>
      </c>
      <c r="E7" s="180">
        <f t="shared" si="0"/>
        <v>53.230000000000004</v>
      </c>
      <c r="F7" s="179">
        <f t="shared" si="0"/>
        <v>1.8299999999999998</v>
      </c>
      <c r="G7" s="179">
        <f t="shared" si="0"/>
        <v>0.18</v>
      </c>
      <c r="H7" s="179">
        <f t="shared" si="0"/>
        <v>10.91</v>
      </c>
      <c r="I7" s="180">
        <f t="shared" si="0"/>
        <v>5.08</v>
      </c>
      <c r="J7" s="179">
        <f t="shared" si="0"/>
        <v>0.39</v>
      </c>
      <c r="K7" s="180">
        <f t="shared" si="0"/>
        <v>1.25</v>
      </c>
      <c r="L7" s="181">
        <f t="shared" si="0"/>
        <v>0.02</v>
      </c>
      <c r="M7" s="181">
        <f t="shared" si="0"/>
        <v>0.04</v>
      </c>
      <c r="N7" s="180">
        <f t="shared" si="0"/>
        <v>2.7</v>
      </c>
      <c r="O7" s="179">
        <f t="shared" si="0"/>
        <v>1.62</v>
      </c>
      <c r="P7" s="179">
        <f t="shared" si="0"/>
        <v>0.86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</row>
    <row r="8" spans="1:21" s="30" customFormat="1">
      <c r="A8" s="478"/>
      <c r="B8" s="177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</row>
    <row r="9" spans="1:21" s="30" customFormat="1">
      <c r="A9" s="478"/>
      <c r="B9" s="177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</row>
    <row r="10" spans="1:21" s="30" customFormat="1">
      <c r="A10" s="478"/>
      <c r="B10" s="177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6"/>
  </mergeCells>
  <phoneticPr fontId="1"/>
  <pageMargins left="0.7" right="0.7" top="0.75" bottom="0.75" header="0.3" footer="0.3"/>
  <pageSetup paperSize="9" scale="63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9.625" customWidth="1"/>
    <col min="4" max="16" width="11.125" customWidth="1"/>
    <col min="17" max="21" width="9" customWidth="1"/>
  </cols>
  <sheetData>
    <row r="1" spans="1:21" ht="14.25" customHeight="1">
      <c r="B1" s="185" t="s">
        <v>965</v>
      </c>
      <c r="C1" s="183"/>
      <c r="D1" s="184"/>
      <c r="E1" s="183"/>
      <c r="F1" s="183"/>
      <c r="G1" s="183"/>
      <c r="H1" s="183"/>
      <c r="I1" s="183"/>
      <c r="J1" s="183"/>
      <c r="K1" s="183"/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453</v>
      </c>
      <c r="C3" s="366" t="s">
        <v>567</v>
      </c>
      <c r="D3" s="176">
        <v>20</v>
      </c>
      <c r="E3" s="176">
        <v>13.2</v>
      </c>
      <c r="F3" s="176">
        <v>2.98</v>
      </c>
      <c r="G3" s="176">
        <v>0.06</v>
      </c>
      <c r="H3" s="176">
        <v>0.02</v>
      </c>
      <c r="I3" s="176">
        <v>3.4</v>
      </c>
      <c r="J3" s="176">
        <v>0.02</v>
      </c>
      <c r="K3" s="176">
        <v>1</v>
      </c>
      <c r="L3" s="176">
        <v>0.01</v>
      </c>
      <c r="M3" s="176">
        <v>0.01</v>
      </c>
      <c r="N3" s="176">
        <v>0.2</v>
      </c>
      <c r="O3" s="176">
        <v>0</v>
      </c>
      <c r="P3" s="176">
        <v>0.14000000000000001</v>
      </c>
      <c r="Q3" s="974"/>
      <c r="R3" s="974"/>
      <c r="S3" s="974"/>
      <c r="T3" s="974"/>
      <c r="U3" s="974"/>
    </row>
    <row r="4" spans="1:21" s="30" customFormat="1">
      <c r="A4" s="478"/>
      <c r="B4" s="365" t="s">
        <v>566</v>
      </c>
      <c r="C4" s="366" t="s">
        <v>565</v>
      </c>
      <c r="D4" s="176">
        <v>5</v>
      </c>
      <c r="E4" s="176">
        <v>13.2</v>
      </c>
      <c r="F4" s="176">
        <v>0.02</v>
      </c>
      <c r="G4" s="176">
        <v>0</v>
      </c>
      <c r="H4" s="176">
        <v>0.18</v>
      </c>
      <c r="I4" s="176">
        <v>0.1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975"/>
      <c r="R4" s="975"/>
      <c r="S4" s="975"/>
      <c r="T4" s="975"/>
      <c r="U4" s="975"/>
    </row>
    <row r="5" spans="1:21" s="30" customFormat="1">
      <c r="A5" s="478"/>
      <c r="B5" s="365" t="s">
        <v>564</v>
      </c>
      <c r="C5" s="366" t="s">
        <v>563</v>
      </c>
      <c r="D5" s="176">
        <v>20</v>
      </c>
      <c r="E5" s="176">
        <v>28</v>
      </c>
      <c r="F5" s="176">
        <v>4.8</v>
      </c>
      <c r="G5" s="176">
        <v>0.94</v>
      </c>
      <c r="H5" s="176">
        <v>0.08</v>
      </c>
      <c r="I5" s="176">
        <v>4.8</v>
      </c>
      <c r="J5" s="176">
        <v>0.12</v>
      </c>
      <c r="K5" s="176">
        <v>4.8</v>
      </c>
      <c r="L5" s="176">
        <v>0.14000000000000001</v>
      </c>
      <c r="M5" s="176">
        <v>0.09</v>
      </c>
      <c r="N5" s="176">
        <v>6.6</v>
      </c>
      <c r="O5" s="176">
        <v>0</v>
      </c>
      <c r="P5" s="176">
        <v>0.92</v>
      </c>
      <c r="Q5" s="976"/>
      <c r="R5" s="976"/>
      <c r="S5" s="976"/>
      <c r="T5" s="976"/>
      <c r="U5" s="976"/>
    </row>
    <row r="6" spans="1:21" s="30" customFormat="1">
      <c r="A6" s="478"/>
      <c r="B6" s="373"/>
      <c r="C6" s="374" t="s">
        <v>12</v>
      </c>
      <c r="D6" s="181">
        <f t="shared" ref="D6:P6" si="0">SUM(D3:D5)</f>
        <v>45</v>
      </c>
      <c r="E6" s="180">
        <f t="shared" si="0"/>
        <v>54.4</v>
      </c>
      <c r="F6" s="179">
        <f t="shared" si="0"/>
        <v>7.8</v>
      </c>
      <c r="G6" s="179">
        <f t="shared" si="0"/>
        <v>1</v>
      </c>
      <c r="H6" s="179">
        <f t="shared" si="0"/>
        <v>0.27999999999999997</v>
      </c>
      <c r="I6" s="180">
        <f t="shared" si="0"/>
        <v>8.3000000000000007</v>
      </c>
      <c r="J6" s="179">
        <f t="shared" si="0"/>
        <v>0.13999999999999999</v>
      </c>
      <c r="K6" s="180">
        <f t="shared" si="0"/>
        <v>5.8</v>
      </c>
      <c r="L6" s="181">
        <f t="shared" si="0"/>
        <v>0.15000000000000002</v>
      </c>
      <c r="M6" s="181">
        <f t="shared" si="0"/>
        <v>9.9999999999999992E-2</v>
      </c>
      <c r="N6" s="180">
        <f t="shared" si="0"/>
        <v>6.8</v>
      </c>
      <c r="O6" s="179">
        <f t="shared" si="0"/>
        <v>0</v>
      </c>
      <c r="P6" s="179">
        <f t="shared" si="0"/>
        <v>1.06</v>
      </c>
      <c r="Q6" s="178">
        <v>0</v>
      </c>
      <c r="R6" s="178">
        <v>1</v>
      </c>
      <c r="S6" s="178">
        <v>0</v>
      </c>
      <c r="T6" s="178">
        <v>0</v>
      </c>
      <c r="U6" s="178">
        <v>0</v>
      </c>
    </row>
    <row r="7" spans="1:21" s="30" customFormat="1">
      <c r="A7" s="478"/>
      <c r="B7" s="177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</row>
    <row r="8" spans="1:21" s="30" customFormat="1">
      <c r="A8" s="478"/>
      <c r="B8" s="177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</row>
    <row r="9" spans="1:21" s="30" customFormat="1">
      <c r="A9" s="478"/>
      <c r="B9" s="177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</row>
    <row r="10" spans="1:21" s="30" customFormat="1">
      <c r="A10" s="478"/>
      <c r="B10" s="177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5"/>
  </mergeCells>
  <phoneticPr fontId="1"/>
  <pageMargins left="0.7" right="0.7" top="0.75" bottom="0.75" header="0.3" footer="0.3"/>
  <pageSetup paperSize="9" scale="63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1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8.875" customWidth="1"/>
    <col min="4" max="16" width="11.125" customWidth="1"/>
    <col min="17" max="21" width="9" customWidth="1"/>
  </cols>
  <sheetData>
    <row r="1" spans="2:21">
      <c r="B1" t="s">
        <v>1938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6149</v>
      </c>
      <c r="C3" s="29" t="s">
        <v>197</v>
      </c>
      <c r="D3" s="10">
        <v>40</v>
      </c>
      <c r="E3" s="250">
        <v>10.4</v>
      </c>
      <c r="F3" s="249">
        <v>1.44</v>
      </c>
      <c r="G3" s="249">
        <v>0.08</v>
      </c>
      <c r="H3" s="249">
        <v>1.72</v>
      </c>
      <c r="I3" s="250">
        <v>6.4</v>
      </c>
      <c r="J3" s="251">
        <v>0.16</v>
      </c>
      <c r="K3" s="252">
        <v>0.4</v>
      </c>
      <c r="L3" s="253">
        <v>0.02</v>
      </c>
      <c r="M3" s="254">
        <v>4.4000000000000004E-2</v>
      </c>
      <c r="N3" s="252">
        <v>4</v>
      </c>
      <c r="O3" s="255">
        <v>1.1200000000000001</v>
      </c>
      <c r="P3" s="255">
        <v>0</v>
      </c>
      <c r="Q3" s="938"/>
      <c r="R3" s="938"/>
      <c r="S3" s="938"/>
      <c r="T3" s="938"/>
      <c r="U3" s="938"/>
    </row>
    <row r="4" spans="2:21">
      <c r="B4" s="10">
        <v>17021</v>
      </c>
      <c r="C4" s="29" t="s">
        <v>174</v>
      </c>
      <c r="D4" s="10">
        <v>50</v>
      </c>
      <c r="E4" s="250">
        <v>1</v>
      </c>
      <c r="F4" s="249">
        <v>0.15</v>
      </c>
      <c r="G4" s="249">
        <v>0</v>
      </c>
      <c r="H4" s="249">
        <v>0.15</v>
      </c>
      <c r="I4" s="250">
        <v>1.5</v>
      </c>
      <c r="J4" s="251">
        <v>0</v>
      </c>
      <c r="K4" s="252">
        <v>0</v>
      </c>
      <c r="L4" s="253">
        <v>5.0000000000000001E-3</v>
      </c>
      <c r="M4" s="254">
        <v>5.0000000000000001E-3</v>
      </c>
      <c r="N4" s="252">
        <v>0</v>
      </c>
      <c r="O4" s="255">
        <v>0</v>
      </c>
      <c r="P4" s="255">
        <v>0.05</v>
      </c>
      <c r="Q4" s="938"/>
      <c r="R4" s="938"/>
      <c r="S4" s="938"/>
      <c r="T4" s="938"/>
      <c r="U4" s="938"/>
    </row>
    <row r="5" spans="2:21">
      <c r="B5" s="10">
        <v>17008</v>
      </c>
      <c r="C5" s="29" t="s">
        <v>170</v>
      </c>
      <c r="D5" s="10">
        <v>2</v>
      </c>
      <c r="E5" s="250">
        <v>1.08</v>
      </c>
      <c r="F5" s="249">
        <v>0.114</v>
      </c>
      <c r="G5" s="249">
        <v>0</v>
      </c>
      <c r="H5" s="249">
        <v>0.156</v>
      </c>
      <c r="I5" s="250">
        <v>0.48</v>
      </c>
      <c r="J5" s="251">
        <v>2.2000000000000002E-2</v>
      </c>
      <c r="K5" s="252">
        <v>0</v>
      </c>
      <c r="L5" s="253">
        <v>1E-3</v>
      </c>
      <c r="M5" s="254">
        <v>2.2000000000000001E-3</v>
      </c>
      <c r="N5" s="252">
        <v>0</v>
      </c>
      <c r="O5" s="255">
        <v>0</v>
      </c>
      <c r="P5" s="255">
        <v>0.32</v>
      </c>
      <c r="Q5" s="938"/>
      <c r="R5" s="938"/>
      <c r="S5" s="938"/>
      <c r="T5" s="938"/>
      <c r="U5" s="938"/>
    </row>
    <row r="6" spans="2:21">
      <c r="B6" s="10">
        <v>16025</v>
      </c>
      <c r="C6" s="29" t="s">
        <v>66</v>
      </c>
      <c r="D6" s="10">
        <v>4.5</v>
      </c>
      <c r="E6" s="250">
        <v>10.845000000000001</v>
      </c>
      <c r="F6" s="249">
        <v>1.3499999999999998E-2</v>
      </c>
      <c r="G6" s="249">
        <v>0</v>
      </c>
      <c r="H6" s="249">
        <v>1.944</v>
      </c>
      <c r="I6" s="250">
        <v>0.09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38"/>
      <c r="R6" s="938"/>
      <c r="S6" s="938"/>
      <c r="T6" s="938"/>
      <c r="U6" s="938"/>
    </row>
    <row r="7" spans="2:21">
      <c r="B7" s="10">
        <v>17012</v>
      </c>
      <c r="C7" s="29" t="s">
        <v>0</v>
      </c>
      <c r="D7" s="10">
        <v>0.4</v>
      </c>
      <c r="E7" s="250">
        <v>0</v>
      </c>
      <c r="F7" s="249">
        <v>0</v>
      </c>
      <c r="G7" s="249">
        <v>0</v>
      </c>
      <c r="H7" s="249">
        <v>0</v>
      </c>
      <c r="I7" s="250">
        <v>8.8000000000000009E-2</v>
      </c>
      <c r="J7" s="251">
        <v>0</v>
      </c>
      <c r="K7" s="252">
        <v>0</v>
      </c>
      <c r="L7" s="253">
        <v>0</v>
      </c>
      <c r="M7" s="254">
        <v>0</v>
      </c>
      <c r="N7" s="252">
        <v>0</v>
      </c>
      <c r="O7" s="255">
        <v>0</v>
      </c>
      <c r="P7" s="255">
        <v>0.39640000000000003</v>
      </c>
      <c r="Q7" s="938"/>
      <c r="R7" s="938"/>
      <c r="S7" s="938"/>
      <c r="T7" s="938"/>
      <c r="U7" s="938"/>
    </row>
    <row r="8" spans="2:21">
      <c r="B8" s="10">
        <v>10344</v>
      </c>
      <c r="C8" s="29" t="s">
        <v>6</v>
      </c>
      <c r="D8" s="10">
        <v>20</v>
      </c>
      <c r="E8" s="250">
        <v>13.2</v>
      </c>
      <c r="F8" s="249">
        <v>2.98</v>
      </c>
      <c r="G8" s="249">
        <v>0.06</v>
      </c>
      <c r="H8" s="249">
        <v>0.02</v>
      </c>
      <c r="I8" s="250">
        <v>3.4</v>
      </c>
      <c r="J8" s="251">
        <v>0.02</v>
      </c>
      <c r="K8" s="252">
        <v>1</v>
      </c>
      <c r="L8" s="253">
        <v>6.0000000000000001E-3</v>
      </c>
      <c r="M8" s="254">
        <v>0.01</v>
      </c>
      <c r="N8" s="252">
        <v>0.2</v>
      </c>
      <c r="O8" s="255">
        <v>0</v>
      </c>
      <c r="P8" s="255">
        <v>0.14000000000000001</v>
      </c>
      <c r="Q8" s="938"/>
      <c r="R8" s="938"/>
      <c r="S8" s="938"/>
      <c r="T8" s="938"/>
      <c r="U8" s="938"/>
    </row>
    <row r="9" spans="2:21">
      <c r="B9" s="10">
        <v>16002</v>
      </c>
      <c r="C9" s="29" t="s">
        <v>333</v>
      </c>
      <c r="D9" s="10">
        <v>4</v>
      </c>
      <c r="E9" s="250">
        <v>4.12</v>
      </c>
      <c r="F9" s="249">
        <v>1.6E-2</v>
      </c>
      <c r="G9" s="249">
        <v>0</v>
      </c>
      <c r="H9" s="249">
        <v>0.14400000000000002</v>
      </c>
      <c r="I9" s="250">
        <v>0.12</v>
      </c>
      <c r="J9" s="251">
        <v>4.0000000000000001E-3</v>
      </c>
      <c r="K9" s="252">
        <v>0</v>
      </c>
      <c r="L9" s="253">
        <v>0</v>
      </c>
      <c r="M9" s="254">
        <v>0</v>
      </c>
      <c r="N9" s="252">
        <v>0</v>
      </c>
      <c r="O9" s="255">
        <v>0</v>
      </c>
      <c r="P9" s="255">
        <v>0</v>
      </c>
      <c r="Q9" s="938"/>
      <c r="R9" s="938"/>
      <c r="S9" s="938"/>
      <c r="T9" s="938"/>
      <c r="U9" s="938"/>
    </row>
    <row r="10" spans="2:21">
      <c r="B10" s="10">
        <v>17012</v>
      </c>
      <c r="C10" s="29" t="s">
        <v>0</v>
      </c>
      <c r="D10" s="10">
        <v>0.4</v>
      </c>
      <c r="E10" s="250">
        <v>0</v>
      </c>
      <c r="F10" s="249">
        <v>0</v>
      </c>
      <c r="G10" s="249">
        <v>0</v>
      </c>
      <c r="H10" s="249">
        <v>0</v>
      </c>
      <c r="I10" s="250">
        <v>8.8000000000000009E-2</v>
      </c>
      <c r="J10" s="251">
        <v>0</v>
      </c>
      <c r="K10" s="252">
        <v>0</v>
      </c>
      <c r="L10" s="253">
        <v>0</v>
      </c>
      <c r="M10" s="254">
        <v>0</v>
      </c>
      <c r="N10" s="252">
        <v>0</v>
      </c>
      <c r="O10" s="255">
        <v>0</v>
      </c>
      <c r="P10" s="255">
        <v>0.39640000000000003</v>
      </c>
      <c r="Q10" s="938"/>
      <c r="R10" s="938"/>
      <c r="S10" s="938"/>
      <c r="T10" s="938"/>
      <c r="U10" s="938"/>
    </row>
    <row r="11" spans="2:21">
      <c r="B11" s="10">
        <v>17044</v>
      </c>
      <c r="C11" s="29" t="s">
        <v>159</v>
      </c>
      <c r="D11" s="10">
        <v>15</v>
      </c>
      <c r="E11" s="250">
        <v>32.549999999999997</v>
      </c>
      <c r="F11" s="249">
        <v>1.4550000000000001</v>
      </c>
      <c r="G11" s="249">
        <v>0.45</v>
      </c>
      <c r="H11" s="249">
        <v>5.6849999999999996</v>
      </c>
      <c r="I11" s="250">
        <v>12</v>
      </c>
      <c r="J11" s="251">
        <v>0.51</v>
      </c>
      <c r="K11" s="252">
        <v>0</v>
      </c>
      <c r="L11" s="253">
        <v>7.4999999999999997E-3</v>
      </c>
      <c r="M11" s="254">
        <v>1.4999999999999999E-2</v>
      </c>
      <c r="N11" s="252">
        <v>0</v>
      </c>
      <c r="O11" s="255">
        <v>0.84</v>
      </c>
      <c r="P11" s="255">
        <v>0.91500000000000004</v>
      </c>
      <c r="Q11" s="938"/>
      <c r="R11" s="938"/>
      <c r="S11" s="938"/>
      <c r="T11" s="938"/>
      <c r="U11" s="938"/>
    </row>
    <row r="12" spans="2:21">
      <c r="B12" s="376">
        <v>3003</v>
      </c>
      <c r="C12" s="29" t="s">
        <v>4</v>
      </c>
      <c r="D12" s="10">
        <v>5</v>
      </c>
      <c r="E12" s="250">
        <v>19.2</v>
      </c>
      <c r="F12" s="249">
        <v>0</v>
      </c>
      <c r="G12" s="249">
        <v>0</v>
      </c>
      <c r="H12" s="249">
        <v>4.96</v>
      </c>
      <c r="I12" s="250">
        <v>0.05</v>
      </c>
      <c r="J12" s="251">
        <v>0</v>
      </c>
      <c r="K12" s="252">
        <v>0</v>
      </c>
      <c r="L12" s="253">
        <v>0</v>
      </c>
      <c r="M12" s="254">
        <v>0</v>
      </c>
      <c r="N12" s="252">
        <v>0</v>
      </c>
      <c r="O12" s="255">
        <v>0</v>
      </c>
      <c r="P12" s="255">
        <v>0</v>
      </c>
      <c r="Q12" s="938"/>
      <c r="R12" s="938"/>
      <c r="S12" s="938"/>
      <c r="T12" s="938"/>
      <c r="U12" s="938"/>
    </row>
    <row r="13" spans="2:21">
      <c r="B13" s="10">
        <v>16002</v>
      </c>
      <c r="C13" s="29" t="s">
        <v>333</v>
      </c>
      <c r="D13" s="10">
        <v>4</v>
      </c>
      <c r="E13" s="250">
        <v>4.12</v>
      </c>
      <c r="F13" s="249">
        <v>1.6E-2</v>
      </c>
      <c r="G13" s="249">
        <v>0</v>
      </c>
      <c r="H13" s="249">
        <v>0.14400000000000002</v>
      </c>
      <c r="I13" s="250">
        <v>0.12</v>
      </c>
      <c r="J13" s="251">
        <v>4.0000000000000001E-3</v>
      </c>
      <c r="K13" s="252">
        <v>0</v>
      </c>
      <c r="L13" s="253">
        <v>0</v>
      </c>
      <c r="M13" s="254">
        <v>0</v>
      </c>
      <c r="N13" s="252">
        <v>0</v>
      </c>
      <c r="O13" s="255">
        <v>0</v>
      </c>
      <c r="P13" s="255">
        <v>0</v>
      </c>
      <c r="Q13" s="938"/>
      <c r="R13" s="938"/>
      <c r="S13" s="938"/>
      <c r="T13" s="938"/>
      <c r="U13" s="938"/>
    </row>
    <row r="14" spans="2:21">
      <c r="B14" s="10">
        <v>12010</v>
      </c>
      <c r="C14" s="29" t="s">
        <v>71</v>
      </c>
      <c r="D14" s="10">
        <v>3</v>
      </c>
      <c r="E14" s="250">
        <v>11.61</v>
      </c>
      <c r="F14" s="249">
        <v>0.495</v>
      </c>
      <c r="G14" s="249">
        <v>1.0049999999999999</v>
      </c>
      <c r="H14" s="249">
        <v>3.0000000000000005E-3</v>
      </c>
      <c r="I14" s="250">
        <v>4.5</v>
      </c>
      <c r="J14" s="251">
        <v>0.18</v>
      </c>
      <c r="K14" s="252">
        <v>14.4</v>
      </c>
      <c r="L14" s="253">
        <v>6.3E-3</v>
      </c>
      <c r="M14" s="254">
        <v>1.5600000000000001E-2</v>
      </c>
      <c r="N14" s="252">
        <v>0</v>
      </c>
      <c r="O14" s="255">
        <v>0</v>
      </c>
      <c r="P14" s="255">
        <v>3.0000000000000005E-3</v>
      </c>
      <c r="Q14" s="938"/>
      <c r="R14" s="938"/>
      <c r="S14" s="938"/>
      <c r="T14" s="938"/>
      <c r="U14" s="938"/>
    </row>
    <row r="15" spans="2:21">
      <c r="B15" s="40">
        <v>6267</v>
      </c>
      <c r="C15" s="242" t="s">
        <v>7</v>
      </c>
      <c r="D15" s="40">
        <v>3</v>
      </c>
      <c r="E15" s="269">
        <v>0.6</v>
      </c>
      <c r="F15" s="268">
        <v>6.6000000000000003E-2</v>
      </c>
      <c r="G15" s="268">
        <v>1.2000000000000002E-2</v>
      </c>
      <c r="H15" s="268">
        <v>9.3000000000000013E-2</v>
      </c>
      <c r="I15" s="269">
        <v>1.47</v>
      </c>
      <c r="J15" s="268">
        <v>0.06</v>
      </c>
      <c r="K15" s="270">
        <v>10.5</v>
      </c>
      <c r="L15" s="271">
        <v>3.3E-3</v>
      </c>
      <c r="M15" s="272">
        <v>6.000000000000001E-3</v>
      </c>
      <c r="N15" s="270">
        <v>1.05</v>
      </c>
      <c r="O15" s="273">
        <v>8.3999999999999991E-2</v>
      </c>
      <c r="P15" s="273">
        <v>0</v>
      </c>
      <c r="Q15" s="947"/>
      <c r="R15" s="947"/>
      <c r="S15" s="947"/>
      <c r="T15" s="947"/>
      <c r="U15" s="947"/>
    </row>
    <row r="16" spans="2:21">
      <c r="C16" s="29" t="s">
        <v>25</v>
      </c>
      <c r="D16" s="10">
        <v>151.30000000000001</v>
      </c>
      <c r="E16" s="250">
        <v>108.72499999999999</v>
      </c>
      <c r="F16" s="249">
        <v>6.7454999999999998</v>
      </c>
      <c r="G16" s="249">
        <v>1.607</v>
      </c>
      <c r="H16" s="249">
        <v>15.019</v>
      </c>
      <c r="I16" s="250">
        <v>30.305999999999997</v>
      </c>
      <c r="J16" s="251">
        <v>0.96</v>
      </c>
      <c r="K16" s="252">
        <v>26.3</v>
      </c>
      <c r="L16" s="253">
        <v>4.9099999999999998E-2</v>
      </c>
      <c r="M16" s="254">
        <v>9.7800000000000012E-2</v>
      </c>
      <c r="N16" s="252">
        <v>5.25</v>
      </c>
      <c r="O16" s="255">
        <v>2.044</v>
      </c>
      <c r="P16" s="255">
        <v>2.2208000000000001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3:16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</sheetData>
  <mergeCells count="1">
    <mergeCell ref="Q3:U15"/>
  </mergeCells>
  <phoneticPr fontId="1"/>
  <pageMargins left="0.7" right="0.7" top="0.75" bottom="0.75" header="0.3" footer="0.3"/>
  <pageSetup paperSize="9" scale="81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3.5" customWidth="1"/>
    <col min="4" max="16" width="11.125" customWidth="1"/>
    <col min="17" max="21" width="9" customWidth="1"/>
  </cols>
  <sheetData>
    <row r="1" spans="1:21">
      <c r="B1" s="185" t="s">
        <v>1939</v>
      </c>
      <c r="C1" s="183"/>
      <c r="D1" s="184"/>
      <c r="E1" s="183"/>
      <c r="F1" s="183"/>
      <c r="G1" s="183"/>
      <c r="H1" s="183"/>
      <c r="I1" s="183"/>
      <c r="J1" s="183"/>
      <c r="K1" s="183"/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562</v>
      </c>
      <c r="C3" s="366" t="s">
        <v>561</v>
      </c>
      <c r="D3" s="176">
        <v>70</v>
      </c>
      <c r="E3" s="176">
        <v>75.599999999999994</v>
      </c>
      <c r="F3" s="176">
        <v>3.15</v>
      </c>
      <c r="G3" s="176">
        <v>0.35</v>
      </c>
      <c r="H3" s="176">
        <v>15.82</v>
      </c>
      <c r="I3" s="176">
        <v>8.4</v>
      </c>
      <c r="J3" s="176">
        <v>0.42</v>
      </c>
      <c r="K3" s="176">
        <v>0</v>
      </c>
      <c r="L3" s="176">
        <v>0.11</v>
      </c>
      <c r="M3" s="176">
        <v>0.04</v>
      </c>
      <c r="N3" s="176">
        <v>4.9000000000000004</v>
      </c>
      <c r="O3" s="176">
        <v>0.98</v>
      </c>
      <c r="P3" s="176">
        <v>0</v>
      </c>
      <c r="Q3" s="974"/>
      <c r="R3" s="974"/>
      <c r="S3" s="974"/>
      <c r="T3" s="974"/>
      <c r="U3" s="974"/>
    </row>
    <row r="4" spans="1:21" s="30" customFormat="1">
      <c r="A4" s="478"/>
      <c r="B4" s="365" t="s">
        <v>386</v>
      </c>
      <c r="C4" s="366" t="s">
        <v>385</v>
      </c>
      <c r="D4" s="176">
        <v>10</v>
      </c>
      <c r="E4" s="176">
        <v>0.2</v>
      </c>
      <c r="F4" s="176">
        <v>0.03</v>
      </c>
      <c r="G4" s="176">
        <v>0</v>
      </c>
      <c r="H4" s="176">
        <v>0.03</v>
      </c>
      <c r="I4" s="176">
        <v>0.3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0.01</v>
      </c>
      <c r="Q4" s="975"/>
      <c r="R4" s="975"/>
      <c r="S4" s="975"/>
      <c r="T4" s="975"/>
      <c r="U4" s="975"/>
    </row>
    <row r="5" spans="1:21" s="30" customFormat="1">
      <c r="A5" s="478"/>
      <c r="B5" s="365" t="s">
        <v>381</v>
      </c>
      <c r="C5" s="366" t="s">
        <v>380</v>
      </c>
      <c r="D5" s="176">
        <v>1</v>
      </c>
      <c r="E5" s="176">
        <v>2.41</v>
      </c>
      <c r="F5" s="176">
        <v>0</v>
      </c>
      <c r="G5" s="176">
        <v>0</v>
      </c>
      <c r="H5" s="176">
        <v>0.43</v>
      </c>
      <c r="I5" s="176">
        <v>0.02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975"/>
      <c r="R5" s="975"/>
      <c r="S5" s="975"/>
      <c r="T5" s="975"/>
      <c r="U5" s="975"/>
    </row>
    <row r="6" spans="1:21" s="30" customFormat="1">
      <c r="A6" s="478"/>
      <c r="B6" s="365" t="s">
        <v>513</v>
      </c>
      <c r="C6" s="366" t="s">
        <v>383</v>
      </c>
      <c r="D6" s="176">
        <v>1</v>
      </c>
      <c r="E6" s="176">
        <v>0.54</v>
      </c>
      <c r="F6" s="176">
        <v>0.06</v>
      </c>
      <c r="G6" s="176">
        <v>0</v>
      </c>
      <c r="H6" s="176">
        <v>0.08</v>
      </c>
      <c r="I6" s="176">
        <v>0.24</v>
      </c>
      <c r="J6" s="176">
        <v>0.01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0.16</v>
      </c>
      <c r="Q6" s="975"/>
      <c r="R6" s="975"/>
      <c r="S6" s="975"/>
      <c r="T6" s="975"/>
      <c r="U6" s="975"/>
    </row>
    <row r="7" spans="1:21" s="30" customFormat="1">
      <c r="A7" s="478"/>
      <c r="B7" s="365" t="s">
        <v>373</v>
      </c>
      <c r="C7" s="366" t="s">
        <v>372</v>
      </c>
      <c r="D7" s="176">
        <v>0.8</v>
      </c>
      <c r="E7" s="176">
        <v>0</v>
      </c>
      <c r="F7" s="176">
        <v>0</v>
      </c>
      <c r="G7" s="176">
        <v>0</v>
      </c>
      <c r="H7" s="176">
        <v>0</v>
      </c>
      <c r="I7" s="176">
        <v>0.18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0.79</v>
      </c>
      <c r="Q7" s="975"/>
      <c r="R7" s="975"/>
      <c r="S7" s="975"/>
      <c r="T7" s="975"/>
      <c r="U7" s="975"/>
    </row>
    <row r="8" spans="1:21" s="30" customFormat="1">
      <c r="A8" s="478"/>
      <c r="B8" s="365" t="s">
        <v>560</v>
      </c>
      <c r="C8" s="366" t="s">
        <v>559</v>
      </c>
      <c r="D8" s="176">
        <v>10</v>
      </c>
      <c r="E8" s="176">
        <v>17.899999999999999</v>
      </c>
      <c r="F8" s="176">
        <v>1.26</v>
      </c>
      <c r="G8" s="176">
        <v>1.31</v>
      </c>
      <c r="H8" s="176">
        <v>0.03</v>
      </c>
      <c r="I8" s="176">
        <v>6</v>
      </c>
      <c r="J8" s="176">
        <v>0.31</v>
      </c>
      <c r="K8" s="176">
        <v>35</v>
      </c>
      <c r="L8" s="176">
        <v>0.01</v>
      </c>
      <c r="M8" s="176">
        <v>7.0000000000000007E-2</v>
      </c>
      <c r="N8" s="176">
        <v>0</v>
      </c>
      <c r="O8" s="176">
        <v>0</v>
      </c>
      <c r="P8" s="176">
        <v>0.03</v>
      </c>
      <c r="Q8" s="975"/>
      <c r="R8" s="975"/>
      <c r="S8" s="975"/>
      <c r="T8" s="975"/>
      <c r="U8" s="975"/>
    </row>
    <row r="9" spans="1:21" s="30" customFormat="1">
      <c r="A9" s="478"/>
      <c r="B9" s="365" t="s">
        <v>517</v>
      </c>
      <c r="C9" s="366" t="s">
        <v>516</v>
      </c>
      <c r="D9" s="176">
        <v>0.8</v>
      </c>
      <c r="E9" s="176">
        <v>1.2</v>
      </c>
      <c r="F9" s="176">
        <v>0.14000000000000001</v>
      </c>
      <c r="G9" s="176">
        <v>0</v>
      </c>
      <c r="H9" s="176">
        <v>0.45</v>
      </c>
      <c r="I9" s="176">
        <v>5.76</v>
      </c>
      <c r="J9" s="176">
        <v>0.6</v>
      </c>
      <c r="K9" s="176">
        <v>11.2</v>
      </c>
      <c r="L9" s="176">
        <v>0.01</v>
      </c>
      <c r="M9" s="176">
        <v>0.01</v>
      </c>
      <c r="N9" s="176">
        <v>0.32</v>
      </c>
      <c r="O9" s="176">
        <v>0.31</v>
      </c>
      <c r="P9" s="176">
        <v>7.0000000000000007E-2</v>
      </c>
      <c r="Q9" s="976"/>
      <c r="R9" s="976"/>
      <c r="S9" s="976"/>
      <c r="T9" s="976"/>
      <c r="U9" s="976"/>
    </row>
    <row r="10" spans="1:21" s="30" customFormat="1">
      <c r="A10" s="478"/>
      <c r="B10" s="182"/>
      <c r="C10" s="182" t="s">
        <v>12</v>
      </c>
      <c r="D10" s="181">
        <f t="shared" ref="D10:P10" si="0">SUM(D3:D9)</f>
        <v>93.6</v>
      </c>
      <c r="E10" s="180">
        <f t="shared" si="0"/>
        <v>97.850000000000009</v>
      </c>
      <c r="F10" s="179">
        <f t="shared" si="0"/>
        <v>4.6399999999999997</v>
      </c>
      <c r="G10" s="179">
        <f t="shared" si="0"/>
        <v>1.6600000000000001</v>
      </c>
      <c r="H10" s="179">
        <f t="shared" si="0"/>
        <v>16.84</v>
      </c>
      <c r="I10" s="180">
        <f t="shared" si="0"/>
        <v>20.9</v>
      </c>
      <c r="J10" s="179">
        <f t="shared" si="0"/>
        <v>1.3399999999999999</v>
      </c>
      <c r="K10" s="180">
        <f t="shared" si="0"/>
        <v>46.2</v>
      </c>
      <c r="L10" s="181">
        <f t="shared" si="0"/>
        <v>0.13</v>
      </c>
      <c r="M10" s="181">
        <f t="shared" si="0"/>
        <v>0.12000000000000001</v>
      </c>
      <c r="N10" s="180">
        <f t="shared" si="0"/>
        <v>5.2200000000000006</v>
      </c>
      <c r="O10" s="179">
        <f t="shared" si="0"/>
        <v>1.29</v>
      </c>
      <c r="P10" s="179">
        <f t="shared" si="0"/>
        <v>1.06</v>
      </c>
      <c r="Q10" s="178">
        <v>0</v>
      </c>
      <c r="R10" s="178">
        <v>0</v>
      </c>
      <c r="S10" s="178">
        <v>1</v>
      </c>
      <c r="T10" s="178">
        <v>0</v>
      </c>
      <c r="U10" s="178">
        <v>0</v>
      </c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9"/>
  </mergeCells>
  <phoneticPr fontId="1"/>
  <pageMargins left="0.7" right="0.7" top="0.75" bottom="0.75" header="0.3" footer="0.3"/>
  <pageSetup paperSize="9" scale="6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1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15.25" bestFit="1" customWidth="1"/>
    <col min="4" max="16" width="11.125" customWidth="1"/>
    <col min="17" max="21" width="9" customWidth="1"/>
  </cols>
  <sheetData>
    <row r="1" spans="2:21">
      <c r="B1" t="s">
        <v>240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0">
        <v>1083</v>
      </c>
      <c r="C3" s="29" t="s">
        <v>39</v>
      </c>
      <c r="D3" s="10">
        <v>170</v>
      </c>
      <c r="E3" s="248">
        <v>605.20000000000005</v>
      </c>
      <c r="F3" s="249">
        <v>10.37</v>
      </c>
      <c r="G3" s="249">
        <v>1.53</v>
      </c>
      <c r="H3" s="249">
        <v>131.07</v>
      </c>
      <c r="I3" s="250">
        <v>8.5</v>
      </c>
      <c r="J3" s="251">
        <v>1.36</v>
      </c>
      <c r="K3" s="252">
        <v>0</v>
      </c>
      <c r="L3" s="253">
        <v>0.13600000000000001</v>
      </c>
      <c r="M3" s="254">
        <v>3.4000000000000002E-2</v>
      </c>
      <c r="N3" s="252">
        <v>0</v>
      </c>
      <c r="O3" s="255">
        <v>0.85</v>
      </c>
      <c r="P3" s="255">
        <v>0</v>
      </c>
      <c r="Q3" s="935"/>
      <c r="R3" s="935"/>
      <c r="S3" s="935"/>
      <c r="T3" s="935"/>
      <c r="U3" s="935"/>
    </row>
    <row r="4" spans="2:21">
      <c r="B4" s="10">
        <v>17015</v>
      </c>
      <c r="C4" s="29" t="s">
        <v>73</v>
      </c>
      <c r="D4" s="10">
        <v>33</v>
      </c>
      <c r="E4" s="248">
        <v>8.25</v>
      </c>
      <c r="F4" s="249">
        <v>3.3000000000000002E-2</v>
      </c>
      <c r="G4" s="249">
        <v>0</v>
      </c>
      <c r="H4" s="249">
        <v>0.79200000000000004</v>
      </c>
      <c r="I4" s="250">
        <v>0.66</v>
      </c>
      <c r="J4" s="251">
        <v>0</v>
      </c>
      <c r="K4" s="252">
        <v>0</v>
      </c>
      <c r="L4" s="253">
        <v>3.3E-3</v>
      </c>
      <c r="M4" s="254">
        <v>3.3E-3</v>
      </c>
      <c r="N4" s="252">
        <v>0</v>
      </c>
      <c r="O4" s="255">
        <v>0</v>
      </c>
      <c r="P4" s="255">
        <v>0</v>
      </c>
      <c r="Q4" s="936"/>
      <c r="R4" s="936"/>
      <c r="S4" s="936"/>
      <c r="T4" s="936"/>
      <c r="U4" s="936"/>
    </row>
    <row r="5" spans="2:21">
      <c r="B5" s="10">
        <v>3003</v>
      </c>
      <c r="C5" s="29" t="s">
        <v>4</v>
      </c>
      <c r="D5" s="10">
        <v>10</v>
      </c>
      <c r="E5" s="248">
        <v>38.4</v>
      </c>
      <c r="F5" s="249">
        <v>0</v>
      </c>
      <c r="G5" s="249">
        <v>0</v>
      </c>
      <c r="H5" s="249">
        <v>9.92</v>
      </c>
      <c r="I5" s="250">
        <v>0.1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36"/>
      <c r="R5" s="936"/>
      <c r="S5" s="936"/>
      <c r="T5" s="936"/>
      <c r="U5" s="936"/>
    </row>
    <row r="6" spans="2:21">
      <c r="B6" s="10">
        <v>17012</v>
      </c>
      <c r="C6" s="29" t="s">
        <v>0</v>
      </c>
      <c r="D6" s="10">
        <v>2</v>
      </c>
      <c r="E6" s="248">
        <v>0</v>
      </c>
      <c r="F6" s="249">
        <v>0</v>
      </c>
      <c r="G6" s="249">
        <v>0</v>
      </c>
      <c r="H6" s="249">
        <v>0</v>
      </c>
      <c r="I6" s="250">
        <v>0.44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1.982</v>
      </c>
      <c r="Q6" s="936"/>
      <c r="R6" s="936"/>
      <c r="S6" s="936"/>
      <c r="T6" s="936"/>
      <c r="U6" s="936"/>
    </row>
    <row r="7" spans="2:21">
      <c r="B7" s="10">
        <v>6065</v>
      </c>
      <c r="C7" s="29" t="s">
        <v>10</v>
      </c>
      <c r="D7" s="10">
        <v>80</v>
      </c>
      <c r="E7" s="248">
        <v>11.2</v>
      </c>
      <c r="F7" s="249">
        <v>0.8</v>
      </c>
      <c r="G7" s="249">
        <v>0.08</v>
      </c>
      <c r="H7" s="249">
        <v>2.4</v>
      </c>
      <c r="I7" s="250">
        <v>20.8</v>
      </c>
      <c r="J7" s="251">
        <v>0.24</v>
      </c>
      <c r="K7" s="252">
        <v>22.4</v>
      </c>
      <c r="L7" s="253">
        <v>2.4E-2</v>
      </c>
      <c r="M7" s="254">
        <v>2.4E-2</v>
      </c>
      <c r="N7" s="252">
        <v>11.2</v>
      </c>
      <c r="O7" s="255">
        <v>0.88</v>
      </c>
      <c r="P7" s="255">
        <v>0</v>
      </c>
      <c r="Q7" s="936"/>
      <c r="R7" s="936"/>
      <c r="S7" s="936"/>
      <c r="T7" s="936"/>
      <c r="U7" s="936"/>
    </row>
    <row r="8" spans="2:21">
      <c r="B8" s="10">
        <v>17081</v>
      </c>
      <c r="C8" s="29" t="s">
        <v>239</v>
      </c>
      <c r="D8" s="10">
        <v>6</v>
      </c>
      <c r="E8" s="248">
        <v>15.9</v>
      </c>
      <c r="F8" s="249">
        <v>0.19799999999999998</v>
      </c>
      <c r="G8" s="249">
        <v>0.61799999999999999</v>
      </c>
      <c r="H8" s="249">
        <v>2.3879999999999999</v>
      </c>
      <c r="I8" s="250">
        <v>3.72</v>
      </c>
      <c r="J8" s="251">
        <v>0.12</v>
      </c>
      <c r="K8" s="252">
        <v>0.06</v>
      </c>
      <c r="L8" s="253">
        <v>6.6E-3</v>
      </c>
      <c r="M8" s="254">
        <v>4.2000000000000006E-3</v>
      </c>
      <c r="N8" s="252">
        <v>0</v>
      </c>
      <c r="O8" s="255">
        <v>0</v>
      </c>
      <c r="P8" s="255">
        <v>0.36599999999999994</v>
      </c>
      <c r="Q8" s="936"/>
      <c r="R8" s="936"/>
      <c r="S8" s="936"/>
      <c r="T8" s="936"/>
      <c r="U8" s="936"/>
    </row>
    <row r="9" spans="2:21">
      <c r="B9" s="10">
        <v>9004</v>
      </c>
      <c r="C9" s="29" t="s">
        <v>234</v>
      </c>
      <c r="D9" s="10">
        <v>4</v>
      </c>
      <c r="E9" s="248">
        <v>7.52</v>
      </c>
      <c r="F9" s="249">
        <v>1.6559999999999999</v>
      </c>
      <c r="G9" s="249">
        <v>0.14800000000000002</v>
      </c>
      <c r="H9" s="249">
        <v>1.7719999999999998</v>
      </c>
      <c r="I9" s="250">
        <v>11.2</v>
      </c>
      <c r="J9" s="251">
        <v>0.45600000000000002</v>
      </c>
      <c r="K9" s="252">
        <v>92</v>
      </c>
      <c r="L9" s="253">
        <v>2.76E-2</v>
      </c>
      <c r="M9" s="254">
        <v>9.3200000000000005E-2</v>
      </c>
      <c r="N9" s="252">
        <v>8.4</v>
      </c>
      <c r="O9" s="255">
        <v>1.44</v>
      </c>
      <c r="P9" s="255">
        <v>5.2000000000000005E-2</v>
      </c>
      <c r="Q9" s="936"/>
      <c r="R9" s="936"/>
      <c r="S9" s="936"/>
      <c r="T9" s="936"/>
      <c r="U9" s="936"/>
    </row>
    <row r="10" spans="2:21">
      <c r="B10" s="10">
        <v>17007</v>
      </c>
      <c r="C10" s="29" t="s">
        <v>5</v>
      </c>
      <c r="D10" s="264">
        <v>8</v>
      </c>
      <c r="E10" s="248">
        <v>5.68</v>
      </c>
      <c r="F10" s="249">
        <v>0.61599999999999999</v>
      </c>
      <c r="G10" s="249">
        <v>0</v>
      </c>
      <c r="H10" s="249">
        <v>0.80799999999999994</v>
      </c>
      <c r="I10" s="250">
        <v>2.3199999999999998</v>
      </c>
      <c r="J10" s="251">
        <v>0.13600000000000001</v>
      </c>
      <c r="K10" s="252">
        <v>0</v>
      </c>
      <c r="L10" s="253">
        <v>4.0000000000000001E-3</v>
      </c>
      <c r="M10" s="254">
        <v>1.3600000000000001E-2</v>
      </c>
      <c r="N10" s="252">
        <v>0</v>
      </c>
      <c r="O10" s="255">
        <v>0</v>
      </c>
      <c r="P10" s="255">
        <v>1.1599999999999999</v>
      </c>
      <c r="Q10" s="936"/>
      <c r="R10" s="936"/>
      <c r="S10" s="936"/>
      <c r="T10" s="936"/>
      <c r="U10" s="936"/>
    </row>
    <row r="11" spans="2:21">
      <c r="B11" s="10">
        <v>6105</v>
      </c>
      <c r="C11" s="29" t="s">
        <v>238</v>
      </c>
      <c r="D11" s="264">
        <v>20</v>
      </c>
      <c r="E11" s="248">
        <v>10.199999999999999</v>
      </c>
      <c r="F11" s="249">
        <v>0.04</v>
      </c>
      <c r="G11" s="249">
        <v>0.06</v>
      </c>
      <c r="H11" s="249">
        <v>2.5</v>
      </c>
      <c r="I11" s="250">
        <v>7.2</v>
      </c>
      <c r="J11" s="251">
        <v>0.1</v>
      </c>
      <c r="K11" s="252">
        <v>0</v>
      </c>
      <c r="L11" s="253">
        <v>0</v>
      </c>
      <c r="M11" s="254">
        <v>0</v>
      </c>
      <c r="N11" s="252">
        <v>0</v>
      </c>
      <c r="O11" s="255">
        <v>0.4</v>
      </c>
      <c r="P11" s="255">
        <v>0.6</v>
      </c>
      <c r="Q11" s="936"/>
      <c r="R11" s="936"/>
      <c r="S11" s="936"/>
      <c r="T11" s="936"/>
      <c r="U11" s="936"/>
    </row>
    <row r="12" spans="2:21">
      <c r="B12" s="28"/>
      <c r="C12" s="28" t="s">
        <v>237</v>
      </c>
      <c r="D12" s="256">
        <v>333</v>
      </c>
      <c r="E12" s="257">
        <v>702.35</v>
      </c>
      <c r="F12" s="258">
        <v>13.712999999999999</v>
      </c>
      <c r="G12" s="258">
        <v>2.4360000000000004</v>
      </c>
      <c r="H12" s="258">
        <v>151.64999999999998</v>
      </c>
      <c r="I12" s="259">
        <v>54.940000000000005</v>
      </c>
      <c r="J12" s="258">
        <v>2.4120000000000004</v>
      </c>
      <c r="K12" s="260">
        <v>114.46</v>
      </c>
      <c r="L12" s="261">
        <v>0.20150000000000001</v>
      </c>
      <c r="M12" s="262">
        <v>0.17230000000000001</v>
      </c>
      <c r="N12" s="260">
        <v>19.600000000000001</v>
      </c>
      <c r="O12" s="263">
        <v>3.57</v>
      </c>
      <c r="P12" s="263">
        <v>4.1599999999999993</v>
      </c>
      <c r="Q12" s="28"/>
      <c r="R12" s="28"/>
      <c r="S12" s="28"/>
      <c r="T12" s="28"/>
      <c r="U12" s="28"/>
    </row>
    <row r="13" spans="2:21">
      <c r="D13" s="14"/>
      <c r="E13" s="14"/>
      <c r="F13" s="14"/>
      <c r="G13" s="14"/>
    </row>
    <row r="14" spans="2:21">
      <c r="C14" s="10"/>
      <c r="D14" s="17"/>
      <c r="E14" s="18"/>
      <c r="F14" s="17"/>
      <c r="G14" s="18"/>
      <c r="H14" s="11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3:16">
      <c r="C19" s="10"/>
      <c r="D19" s="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3:16">
      <c r="C20" s="1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3:16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</sheetData>
  <mergeCells count="1">
    <mergeCell ref="Q3:U11"/>
  </mergeCells>
  <phoneticPr fontId="1"/>
  <pageMargins left="0.7" right="0.7" top="0.75" bottom="0.75" header="0.3" footer="0.3"/>
  <pageSetup paperSize="9" scale="83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"/>
  <sheetViews>
    <sheetView zoomScaleNormal="100" workbookViewId="0"/>
  </sheetViews>
  <sheetFormatPr defaultRowHeight="13.5"/>
  <cols>
    <col min="1" max="1" width="3.875" style="478" customWidth="1"/>
    <col min="2" max="2" width="12.625" style="195" customWidth="1"/>
    <col min="3" max="3" width="23.5" customWidth="1"/>
    <col min="4" max="16" width="11.125" customWidth="1"/>
  </cols>
  <sheetData>
    <row r="1" spans="2:21">
      <c r="B1" s="196" t="s">
        <v>802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10003</v>
      </c>
      <c r="C3" s="29" t="s">
        <v>329</v>
      </c>
      <c r="D3" s="10">
        <v>80</v>
      </c>
      <c r="E3" s="250">
        <v>96.8</v>
      </c>
      <c r="F3" s="249">
        <v>16.559999999999999</v>
      </c>
      <c r="G3" s="249">
        <v>2.8</v>
      </c>
      <c r="H3" s="249">
        <v>0.08</v>
      </c>
      <c r="I3" s="250">
        <v>21.6</v>
      </c>
      <c r="J3" s="251">
        <v>0.56000000000000005</v>
      </c>
      <c r="K3" s="252">
        <v>8</v>
      </c>
      <c r="L3" s="253">
        <v>0.08</v>
      </c>
      <c r="M3" s="254">
        <v>0.16</v>
      </c>
      <c r="N3" s="252">
        <v>0</v>
      </c>
      <c r="O3" s="255">
        <v>0</v>
      </c>
      <c r="P3" s="255">
        <v>0.24</v>
      </c>
      <c r="Q3" s="974"/>
      <c r="R3" s="974"/>
      <c r="S3" s="974"/>
      <c r="T3" s="974"/>
      <c r="U3" s="974"/>
    </row>
    <row r="4" spans="2:21">
      <c r="B4" s="195">
        <v>17012</v>
      </c>
      <c r="C4" s="29" t="s">
        <v>0</v>
      </c>
      <c r="D4" s="10">
        <v>2</v>
      </c>
      <c r="E4" s="250">
        <v>0</v>
      </c>
      <c r="F4" s="249">
        <v>0</v>
      </c>
      <c r="G4" s="249">
        <v>0</v>
      </c>
      <c r="H4" s="249">
        <v>0</v>
      </c>
      <c r="I4" s="250">
        <v>0.44</v>
      </c>
      <c r="J4" s="251">
        <v>0</v>
      </c>
      <c r="K4" s="252">
        <v>0</v>
      </c>
      <c r="L4" s="253">
        <v>0</v>
      </c>
      <c r="M4" s="254">
        <v>0</v>
      </c>
      <c r="N4" s="252">
        <v>0</v>
      </c>
      <c r="O4" s="255">
        <v>0</v>
      </c>
      <c r="P4" s="255">
        <v>1.982</v>
      </c>
      <c r="Q4" s="975"/>
      <c r="R4" s="975"/>
      <c r="S4" s="975"/>
      <c r="T4" s="975"/>
      <c r="U4" s="975"/>
    </row>
    <row r="5" spans="2:21">
      <c r="B5" s="195">
        <v>6102</v>
      </c>
      <c r="C5" s="29" t="s">
        <v>779</v>
      </c>
      <c r="D5" s="10">
        <v>5</v>
      </c>
      <c r="E5" s="250">
        <v>0.55000000000000004</v>
      </c>
      <c r="F5" s="249">
        <v>2.5000000000000001E-2</v>
      </c>
      <c r="G5" s="249">
        <v>0.01</v>
      </c>
      <c r="H5" s="249">
        <v>0.105</v>
      </c>
      <c r="I5" s="250">
        <v>0.75</v>
      </c>
      <c r="J5" s="251">
        <v>0.02</v>
      </c>
      <c r="K5" s="252">
        <v>0</v>
      </c>
      <c r="L5" s="253">
        <v>1E-3</v>
      </c>
      <c r="M5" s="254">
        <v>1.5E-3</v>
      </c>
      <c r="N5" s="252">
        <v>0.15</v>
      </c>
      <c r="O5" s="255">
        <v>0.08</v>
      </c>
      <c r="P5" s="255">
        <v>0</v>
      </c>
      <c r="Q5" s="975"/>
      <c r="R5" s="975"/>
      <c r="S5" s="975"/>
      <c r="T5" s="975"/>
      <c r="U5" s="975"/>
    </row>
    <row r="6" spans="2:21">
      <c r="B6" s="195">
        <v>17015</v>
      </c>
      <c r="C6" s="29" t="s">
        <v>73</v>
      </c>
      <c r="D6" s="10">
        <v>9</v>
      </c>
      <c r="E6" s="250">
        <v>2.25</v>
      </c>
      <c r="F6" s="249">
        <v>9.0000000000000011E-3</v>
      </c>
      <c r="G6" s="249">
        <v>0</v>
      </c>
      <c r="H6" s="249">
        <v>0.21599999999999997</v>
      </c>
      <c r="I6" s="250">
        <v>0.18</v>
      </c>
      <c r="J6" s="251">
        <v>0</v>
      </c>
      <c r="K6" s="252">
        <v>0</v>
      </c>
      <c r="L6" s="253">
        <v>8.9999999999999998E-4</v>
      </c>
      <c r="M6" s="254">
        <v>8.9999999999999998E-4</v>
      </c>
      <c r="N6" s="252">
        <v>0</v>
      </c>
      <c r="O6" s="255">
        <v>0</v>
      </c>
      <c r="P6" s="255">
        <v>0</v>
      </c>
      <c r="Q6" s="975"/>
      <c r="R6" s="975"/>
      <c r="S6" s="975"/>
      <c r="T6" s="975"/>
      <c r="U6" s="975"/>
    </row>
    <row r="7" spans="2:21">
      <c r="B7" s="195">
        <v>3003</v>
      </c>
      <c r="C7" s="29" t="s">
        <v>4</v>
      </c>
      <c r="D7" s="10">
        <v>5.4</v>
      </c>
      <c r="E7" s="250">
        <v>20.736000000000004</v>
      </c>
      <c r="F7" s="249">
        <v>0</v>
      </c>
      <c r="G7" s="249">
        <v>0</v>
      </c>
      <c r="H7" s="249">
        <v>5.3568000000000007</v>
      </c>
      <c r="I7" s="250">
        <v>5.4000000000000006E-2</v>
      </c>
      <c r="J7" s="251">
        <v>0</v>
      </c>
      <c r="K7" s="252">
        <v>0</v>
      </c>
      <c r="L7" s="253">
        <v>0</v>
      </c>
      <c r="M7" s="254">
        <v>0</v>
      </c>
      <c r="N7" s="252">
        <v>0</v>
      </c>
      <c r="O7" s="255">
        <v>0</v>
      </c>
      <c r="P7" s="255">
        <v>0</v>
      </c>
      <c r="Q7" s="976"/>
      <c r="R7" s="976"/>
      <c r="S7" s="976"/>
      <c r="T7" s="976"/>
      <c r="U7" s="976"/>
    </row>
    <row r="8" spans="2:21">
      <c r="B8" s="244"/>
      <c r="C8" s="182" t="s">
        <v>12</v>
      </c>
      <c r="D8" s="265">
        <v>101.4</v>
      </c>
      <c r="E8" s="259">
        <v>120.336</v>
      </c>
      <c r="F8" s="258">
        <v>16.593999999999998</v>
      </c>
      <c r="G8" s="258">
        <v>2.8099999999999996</v>
      </c>
      <c r="H8" s="258">
        <v>5.7578000000000005</v>
      </c>
      <c r="I8" s="259">
        <v>23.024000000000001</v>
      </c>
      <c r="J8" s="258">
        <v>0.58000000000000007</v>
      </c>
      <c r="K8" s="260">
        <v>8</v>
      </c>
      <c r="L8" s="261">
        <v>8.1900000000000001E-2</v>
      </c>
      <c r="M8" s="262">
        <v>0.16240000000000002</v>
      </c>
      <c r="N8" s="260">
        <v>0.15</v>
      </c>
      <c r="O8" s="263">
        <v>0.08</v>
      </c>
      <c r="P8" s="263">
        <v>2.222</v>
      </c>
      <c r="Q8" s="178">
        <v>0</v>
      </c>
      <c r="R8" s="178">
        <v>3</v>
      </c>
      <c r="S8" s="178">
        <v>0</v>
      </c>
      <c r="T8" s="178">
        <v>0</v>
      </c>
      <c r="U8" s="178">
        <v>0</v>
      </c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zoomScaleNormal="100" workbookViewId="0"/>
  </sheetViews>
  <sheetFormatPr defaultRowHeight="13.5"/>
  <cols>
    <col min="1" max="1" width="3.875" style="478" customWidth="1"/>
    <col min="2" max="2" width="12.625" style="195" customWidth="1"/>
    <col min="3" max="3" width="23.875" customWidth="1"/>
    <col min="4" max="16" width="11.125" customWidth="1"/>
  </cols>
  <sheetData>
    <row r="1" spans="2:21">
      <c r="B1" s="196" t="s">
        <v>804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10241</v>
      </c>
      <c r="C3" s="29" t="s">
        <v>803</v>
      </c>
      <c r="D3" s="10">
        <v>70</v>
      </c>
      <c r="E3" s="250">
        <v>179.9</v>
      </c>
      <c r="F3" s="249">
        <v>14.98</v>
      </c>
      <c r="G3" s="249">
        <v>12.32</v>
      </c>
      <c r="H3" s="249">
        <v>0.21</v>
      </c>
      <c r="I3" s="250">
        <v>3.5</v>
      </c>
      <c r="J3" s="251">
        <v>0.91</v>
      </c>
      <c r="K3" s="252">
        <v>35</v>
      </c>
      <c r="L3" s="253">
        <v>0.161</v>
      </c>
      <c r="M3" s="254">
        <v>0.252</v>
      </c>
      <c r="N3" s="252">
        <v>1.4</v>
      </c>
      <c r="O3" s="255">
        <v>0</v>
      </c>
      <c r="P3" s="255">
        <v>7.0000000000000007E-2</v>
      </c>
      <c r="Q3" s="934"/>
      <c r="R3" s="934"/>
      <c r="S3" s="934"/>
      <c r="T3" s="934"/>
      <c r="U3" s="934"/>
    </row>
    <row r="4" spans="2:21">
      <c r="B4" s="195">
        <v>17007</v>
      </c>
      <c r="C4" s="29" t="s">
        <v>5</v>
      </c>
      <c r="D4" s="10">
        <v>8</v>
      </c>
      <c r="E4" s="250">
        <v>5.68</v>
      </c>
      <c r="F4" s="249">
        <v>0.61599999999999999</v>
      </c>
      <c r="G4" s="249">
        <v>0</v>
      </c>
      <c r="H4" s="249">
        <v>0.80799999999999994</v>
      </c>
      <c r="I4" s="250">
        <v>2.3199999999999998</v>
      </c>
      <c r="J4" s="251">
        <v>0.13600000000000001</v>
      </c>
      <c r="K4" s="252">
        <v>0</v>
      </c>
      <c r="L4" s="253">
        <v>4.0000000000000001E-3</v>
      </c>
      <c r="M4" s="254">
        <v>1.3600000000000001E-2</v>
      </c>
      <c r="N4" s="252">
        <v>0</v>
      </c>
      <c r="O4" s="255">
        <v>0</v>
      </c>
      <c r="P4" s="255">
        <v>1.1599999999999999</v>
      </c>
      <c r="Q4" s="938"/>
      <c r="R4" s="938"/>
      <c r="S4" s="938"/>
      <c r="T4" s="938"/>
      <c r="U4" s="938"/>
    </row>
    <row r="5" spans="2:21">
      <c r="B5" s="195">
        <v>16025</v>
      </c>
      <c r="C5" s="29" t="s">
        <v>66</v>
      </c>
      <c r="D5" s="10">
        <v>8</v>
      </c>
      <c r="E5" s="250">
        <v>19.28</v>
      </c>
      <c r="F5" s="249">
        <v>2.4E-2</v>
      </c>
      <c r="G5" s="249">
        <v>0</v>
      </c>
      <c r="H5" s="249">
        <v>3.4560000000000004</v>
      </c>
      <c r="I5" s="250">
        <v>0.16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38"/>
      <c r="R5" s="938"/>
      <c r="S5" s="938"/>
      <c r="T5" s="938"/>
      <c r="U5" s="938"/>
    </row>
    <row r="6" spans="2:21">
      <c r="B6" s="195">
        <v>6102</v>
      </c>
      <c r="C6" s="29" t="s">
        <v>779</v>
      </c>
      <c r="D6" s="10">
        <v>5</v>
      </c>
      <c r="E6" s="250">
        <v>0.55000000000000004</v>
      </c>
      <c r="F6" s="249">
        <v>2.5000000000000001E-2</v>
      </c>
      <c r="G6" s="249">
        <v>0.01</v>
      </c>
      <c r="H6" s="249">
        <v>0.105</v>
      </c>
      <c r="I6" s="250">
        <v>0.75</v>
      </c>
      <c r="J6" s="251">
        <v>0.02</v>
      </c>
      <c r="K6" s="252">
        <v>0</v>
      </c>
      <c r="L6" s="253">
        <v>1E-3</v>
      </c>
      <c r="M6" s="254">
        <v>1.5E-3</v>
      </c>
      <c r="N6" s="252">
        <v>0.15</v>
      </c>
      <c r="O6" s="255">
        <v>0.08</v>
      </c>
      <c r="P6" s="255">
        <v>0</v>
      </c>
      <c r="Q6" s="938"/>
      <c r="R6" s="938"/>
      <c r="S6" s="938"/>
      <c r="T6" s="938"/>
      <c r="U6" s="938"/>
    </row>
    <row r="7" spans="2:21">
      <c r="B7" s="195">
        <v>17015</v>
      </c>
      <c r="C7" s="29" t="s">
        <v>73</v>
      </c>
      <c r="D7" s="10">
        <v>9</v>
      </c>
      <c r="E7" s="250">
        <v>2.25</v>
      </c>
      <c r="F7" s="249">
        <v>9.0000000000000011E-3</v>
      </c>
      <c r="G7" s="249">
        <v>0</v>
      </c>
      <c r="H7" s="249">
        <v>0.21599999999999997</v>
      </c>
      <c r="I7" s="250">
        <v>0.18</v>
      </c>
      <c r="J7" s="251">
        <v>0</v>
      </c>
      <c r="K7" s="252">
        <v>0</v>
      </c>
      <c r="L7" s="253">
        <v>8.9999999999999998E-4</v>
      </c>
      <c r="M7" s="254">
        <v>8.9999999999999998E-4</v>
      </c>
      <c r="N7" s="252">
        <v>0</v>
      </c>
      <c r="O7" s="255">
        <v>0</v>
      </c>
      <c r="P7" s="255">
        <v>0</v>
      </c>
      <c r="Q7" s="938"/>
      <c r="R7" s="938"/>
      <c r="S7" s="938"/>
      <c r="T7" s="938"/>
      <c r="U7" s="938"/>
    </row>
    <row r="8" spans="2:21">
      <c r="B8" s="195">
        <v>3003</v>
      </c>
      <c r="C8" s="29" t="s">
        <v>4</v>
      </c>
      <c r="D8" s="10">
        <v>5.4</v>
      </c>
      <c r="E8" s="250">
        <v>20.736000000000004</v>
      </c>
      <c r="F8" s="249">
        <v>0</v>
      </c>
      <c r="G8" s="249">
        <v>0</v>
      </c>
      <c r="H8" s="249">
        <v>5.3568000000000007</v>
      </c>
      <c r="I8" s="250">
        <v>5.4000000000000006E-2</v>
      </c>
      <c r="J8" s="251">
        <v>0</v>
      </c>
      <c r="K8" s="252">
        <v>0</v>
      </c>
      <c r="L8" s="253">
        <v>0</v>
      </c>
      <c r="M8" s="254">
        <v>0</v>
      </c>
      <c r="N8" s="252">
        <v>0</v>
      </c>
      <c r="O8" s="255">
        <v>0</v>
      </c>
      <c r="P8" s="255">
        <v>0</v>
      </c>
      <c r="Q8" s="938"/>
      <c r="R8" s="938"/>
      <c r="S8" s="938"/>
      <c r="T8" s="938"/>
      <c r="U8" s="938"/>
    </row>
    <row r="9" spans="2:21">
      <c r="B9" s="244"/>
      <c r="C9" s="182" t="s">
        <v>12</v>
      </c>
      <c r="D9" s="265">
        <v>105.4</v>
      </c>
      <c r="E9" s="259">
        <v>228.39600000000002</v>
      </c>
      <c r="F9" s="258">
        <v>15.654</v>
      </c>
      <c r="G9" s="258">
        <v>12.33</v>
      </c>
      <c r="H9" s="258">
        <v>10.151800000000001</v>
      </c>
      <c r="I9" s="259">
        <v>6.9640000000000004</v>
      </c>
      <c r="J9" s="258">
        <v>1.0660000000000001</v>
      </c>
      <c r="K9" s="260">
        <v>35</v>
      </c>
      <c r="L9" s="261">
        <v>0.16690000000000002</v>
      </c>
      <c r="M9" s="262">
        <v>0.26800000000000002</v>
      </c>
      <c r="N9" s="260">
        <v>1.5499999999999998</v>
      </c>
      <c r="O9" s="263">
        <v>0.08</v>
      </c>
      <c r="P9" s="263">
        <v>1.23</v>
      </c>
      <c r="Q9" s="265">
        <v>0</v>
      </c>
      <c r="R9" s="265">
        <v>2</v>
      </c>
      <c r="S9" s="265">
        <v>0</v>
      </c>
      <c r="T9" s="265">
        <v>0</v>
      </c>
      <c r="U9" s="265">
        <v>0</v>
      </c>
    </row>
  </sheetData>
  <mergeCells count="1">
    <mergeCell ref="Q3:U8"/>
  </mergeCells>
  <phoneticPr fontId="1"/>
  <pageMargins left="0.7" right="0.7" top="0.75" bottom="0.75" header="0.3" footer="0.3"/>
  <pageSetup paperSize="9" scale="83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1.375" customWidth="1"/>
    <col min="4" max="16" width="11.125" customWidth="1"/>
    <col min="17" max="21" width="9" customWidth="1"/>
  </cols>
  <sheetData>
    <row r="1" spans="1:21" s="478" customFormat="1">
      <c r="B1" s="196" t="s">
        <v>2236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453</v>
      </c>
      <c r="C3" s="366" t="s">
        <v>452</v>
      </c>
      <c r="D3" s="176">
        <v>30</v>
      </c>
      <c r="E3" s="176">
        <v>19.8</v>
      </c>
      <c r="F3" s="176">
        <v>4.47</v>
      </c>
      <c r="G3" s="176">
        <v>0.09</v>
      </c>
      <c r="H3" s="176">
        <v>0.03</v>
      </c>
      <c r="I3" s="176">
        <v>5.0999999999999996</v>
      </c>
      <c r="J3" s="176">
        <v>0.03</v>
      </c>
      <c r="K3" s="176">
        <v>1.5</v>
      </c>
      <c r="L3" s="176">
        <v>0.01</v>
      </c>
      <c r="M3" s="176">
        <v>0.02</v>
      </c>
      <c r="N3" s="176">
        <v>0.3</v>
      </c>
      <c r="O3" s="176">
        <v>0</v>
      </c>
      <c r="P3" s="176">
        <v>0.21</v>
      </c>
      <c r="Q3" s="974"/>
      <c r="R3" s="974"/>
      <c r="S3" s="974"/>
      <c r="T3" s="974"/>
      <c r="U3" s="974"/>
    </row>
    <row r="4" spans="1:21" s="30" customFormat="1">
      <c r="A4" s="478"/>
      <c r="B4" s="365" t="s">
        <v>363</v>
      </c>
      <c r="C4" s="366" t="s">
        <v>362</v>
      </c>
      <c r="D4" s="176">
        <v>4</v>
      </c>
      <c r="E4" s="176">
        <v>2.84</v>
      </c>
      <c r="F4" s="176">
        <v>0.31</v>
      </c>
      <c r="G4" s="176">
        <v>0</v>
      </c>
      <c r="H4" s="176">
        <v>0.4</v>
      </c>
      <c r="I4" s="176">
        <v>1.1599999999999999</v>
      </c>
      <c r="J4" s="176">
        <v>7.0000000000000007E-2</v>
      </c>
      <c r="K4" s="176">
        <v>0</v>
      </c>
      <c r="L4" s="176">
        <v>0</v>
      </c>
      <c r="M4" s="176">
        <v>0.01</v>
      </c>
      <c r="N4" s="176">
        <v>0</v>
      </c>
      <c r="O4" s="176">
        <v>0</v>
      </c>
      <c r="P4" s="176">
        <v>0.57999999999999996</v>
      </c>
      <c r="Q4" s="975"/>
      <c r="R4" s="975"/>
      <c r="S4" s="975"/>
      <c r="T4" s="975"/>
      <c r="U4" s="975"/>
    </row>
    <row r="5" spans="1:21" s="30" customFormat="1">
      <c r="A5" s="478"/>
      <c r="B5" s="365" t="s">
        <v>381</v>
      </c>
      <c r="C5" s="366" t="s">
        <v>380</v>
      </c>
      <c r="D5" s="176">
        <v>1</v>
      </c>
      <c r="E5" s="176">
        <v>2.41</v>
      </c>
      <c r="F5" s="176">
        <v>0</v>
      </c>
      <c r="G5" s="176">
        <v>0</v>
      </c>
      <c r="H5" s="176">
        <v>0.43</v>
      </c>
      <c r="I5" s="176">
        <v>0.02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975"/>
      <c r="R5" s="975"/>
      <c r="S5" s="975"/>
      <c r="T5" s="975"/>
      <c r="U5" s="975"/>
    </row>
    <row r="6" spans="1:21" s="30" customFormat="1">
      <c r="A6" s="478"/>
      <c r="B6" s="365" t="s">
        <v>365</v>
      </c>
      <c r="C6" s="366" t="s">
        <v>364</v>
      </c>
      <c r="D6" s="176">
        <v>1</v>
      </c>
      <c r="E6" s="176">
        <v>3.84</v>
      </c>
      <c r="F6" s="176">
        <v>0</v>
      </c>
      <c r="G6" s="176">
        <v>0</v>
      </c>
      <c r="H6" s="176">
        <v>0.99</v>
      </c>
      <c r="I6" s="176">
        <v>0.01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976"/>
      <c r="R6" s="976"/>
      <c r="S6" s="976"/>
      <c r="T6" s="976"/>
      <c r="U6" s="976"/>
    </row>
    <row r="7" spans="1:21" s="30" customFormat="1">
      <c r="A7" s="478"/>
      <c r="B7" s="182"/>
      <c r="C7" s="182" t="s">
        <v>12</v>
      </c>
      <c r="D7" s="181">
        <f t="shared" ref="D7:P7" si="0">SUM(D3:D6)</f>
        <v>36</v>
      </c>
      <c r="E7" s="180">
        <f t="shared" si="0"/>
        <v>28.89</v>
      </c>
      <c r="F7" s="179">
        <f t="shared" si="0"/>
        <v>4.7799999999999994</v>
      </c>
      <c r="G7" s="179">
        <f t="shared" si="0"/>
        <v>0.09</v>
      </c>
      <c r="H7" s="179">
        <f t="shared" si="0"/>
        <v>1.85</v>
      </c>
      <c r="I7" s="180">
        <f t="shared" si="0"/>
        <v>6.2899999999999991</v>
      </c>
      <c r="J7" s="179">
        <f t="shared" si="0"/>
        <v>0.1</v>
      </c>
      <c r="K7" s="180">
        <f t="shared" si="0"/>
        <v>1.5</v>
      </c>
      <c r="L7" s="181">
        <f t="shared" si="0"/>
        <v>0.01</v>
      </c>
      <c r="M7" s="181">
        <f t="shared" si="0"/>
        <v>0.03</v>
      </c>
      <c r="N7" s="180">
        <f t="shared" si="0"/>
        <v>0.3</v>
      </c>
      <c r="O7" s="179">
        <f t="shared" si="0"/>
        <v>0</v>
      </c>
      <c r="P7" s="179">
        <f t="shared" si="0"/>
        <v>0.78999999999999992</v>
      </c>
      <c r="Q7" s="178">
        <v>0</v>
      </c>
      <c r="R7" s="178">
        <v>1</v>
      </c>
      <c r="S7" s="178">
        <v>0</v>
      </c>
      <c r="T7" s="178">
        <v>0</v>
      </c>
      <c r="U7" s="178">
        <v>0</v>
      </c>
    </row>
    <row r="8" spans="1:21" s="30" customFormat="1">
      <c r="A8" s="478"/>
      <c r="B8" s="177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</row>
    <row r="9" spans="1:21" s="30" customFormat="1">
      <c r="A9" s="478"/>
      <c r="B9" s="177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</row>
    <row r="10" spans="1:21" s="30" customFormat="1">
      <c r="A10" s="478"/>
      <c r="B10" s="177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</row>
    <row r="11" spans="1:21" s="30" customFormat="1">
      <c r="A11" s="478"/>
      <c r="B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6"/>
  </mergeCells>
  <phoneticPr fontId="1"/>
  <pageMargins left="0.7" right="0.7" top="0.75" bottom="0.75" header="0.3" footer="0.3"/>
  <pageSetup paperSize="9" scale="63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zoomScaleNormal="100" workbookViewId="0"/>
  </sheetViews>
  <sheetFormatPr defaultRowHeight="13.5"/>
  <cols>
    <col min="1" max="1" width="3.875" style="478" customWidth="1"/>
    <col min="2" max="2" width="12.625" style="195" customWidth="1"/>
    <col min="3" max="3" width="24.75" customWidth="1"/>
    <col min="4" max="16" width="11.125" customWidth="1"/>
  </cols>
  <sheetData>
    <row r="1" spans="2:21">
      <c r="B1" s="196" t="s">
        <v>805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10171</v>
      </c>
      <c r="C3" s="29" t="s">
        <v>780</v>
      </c>
      <c r="D3" s="10">
        <v>80</v>
      </c>
      <c r="E3" s="250">
        <v>141.6</v>
      </c>
      <c r="F3" s="249">
        <v>16.079999999999998</v>
      </c>
      <c r="G3" s="249">
        <v>7.76</v>
      </c>
      <c r="H3" s="249">
        <v>0.08</v>
      </c>
      <c r="I3" s="250">
        <v>10.4</v>
      </c>
      <c r="J3" s="251">
        <v>0.64</v>
      </c>
      <c r="K3" s="252">
        <v>9.6</v>
      </c>
      <c r="L3" s="253">
        <v>7.1999999999999995E-2</v>
      </c>
      <c r="M3" s="254">
        <v>0.28000000000000003</v>
      </c>
      <c r="N3" s="252">
        <v>0</v>
      </c>
      <c r="O3" s="255">
        <v>0</v>
      </c>
      <c r="P3" s="255">
        <v>0.16</v>
      </c>
      <c r="Q3" s="934"/>
      <c r="R3" s="934"/>
      <c r="S3" s="934"/>
      <c r="T3" s="934"/>
      <c r="U3" s="934"/>
    </row>
    <row r="4" spans="2:21">
      <c r="B4" s="195">
        <v>12010</v>
      </c>
      <c r="C4" s="29" t="s">
        <v>71</v>
      </c>
      <c r="D4" s="10">
        <v>5</v>
      </c>
      <c r="E4" s="250">
        <v>19.350000000000001</v>
      </c>
      <c r="F4" s="249">
        <v>0.82499999999999996</v>
      </c>
      <c r="G4" s="249">
        <v>1.675</v>
      </c>
      <c r="H4" s="249">
        <v>5.0000000000000001E-3</v>
      </c>
      <c r="I4" s="250">
        <v>7.5</v>
      </c>
      <c r="J4" s="251">
        <v>0.3</v>
      </c>
      <c r="K4" s="252">
        <v>24</v>
      </c>
      <c r="L4" s="253">
        <v>1.0500000000000001E-2</v>
      </c>
      <c r="M4" s="254">
        <v>2.6000000000000002E-2</v>
      </c>
      <c r="N4" s="252">
        <v>0</v>
      </c>
      <c r="O4" s="255">
        <v>0</v>
      </c>
      <c r="P4" s="255">
        <v>5.0000000000000001E-3</v>
      </c>
      <c r="Q4" s="938"/>
      <c r="R4" s="938"/>
      <c r="S4" s="938"/>
      <c r="T4" s="938"/>
      <c r="U4" s="938"/>
    </row>
    <row r="5" spans="2:21">
      <c r="B5" s="195">
        <v>16025</v>
      </c>
      <c r="C5" s="29" t="s">
        <v>66</v>
      </c>
      <c r="D5" s="10">
        <v>1</v>
      </c>
      <c r="E5" s="250">
        <v>2.41</v>
      </c>
      <c r="F5" s="249">
        <v>3.0000000000000001E-3</v>
      </c>
      <c r="G5" s="249">
        <v>0</v>
      </c>
      <c r="H5" s="249">
        <v>0.43200000000000005</v>
      </c>
      <c r="I5" s="250">
        <v>0.02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38"/>
      <c r="R5" s="938"/>
      <c r="S5" s="938"/>
      <c r="T5" s="938"/>
      <c r="U5" s="938"/>
    </row>
    <row r="6" spans="2:21">
      <c r="B6" s="195">
        <v>6102</v>
      </c>
      <c r="C6" s="29" t="s">
        <v>779</v>
      </c>
      <c r="D6" s="10">
        <v>5</v>
      </c>
      <c r="E6" s="250">
        <v>0.55000000000000004</v>
      </c>
      <c r="F6" s="249">
        <v>2.5000000000000001E-2</v>
      </c>
      <c r="G6" s="249">
        <v>0.01</v>
      </c>
      <c r="H6" s="249">
        <v>0.105</v>
      </c>
      <c r="I6" s="250">
        <v>0.75</v>
      </c>
      <c r="J6" s="251">
        <v>0.02</v>
      </c>
      <c r="K6" s="252">
        <v>0</v>
      </c>
      <c r="L6" s="253">
        <v>1E-3</v>
      </c>
      <c r="M6" s="254">
        <v>1.5E-3</v>
      </c>
      <c r="N6" s="252">
        <v>0.15</v>
      </c>
      <c r="O6" s="255">
        <v>0.08</v>
      </c>
      <c r="P6" s="255">
        <v>0</v>
      </c>
      <c r="Q6" s="938"/>
      <c r="R6" s="938"/>
      <c r="S6" s="938"/>
      <c r="T6" s="938"/>
      <c r="U6" s="938"/>
    </row>
    <row r="7" spans="2:21">
      <c r="B7" s="195">
        <v>17015</v>
      </c>
      <c r="C7" s="29" t="s">
        <v>73</v>
      </c>
      <c r="D7" s="10">
        <v>9</v>
      </c>
      <c r="E7" s="250">
        <v>2.25</v>
      </c>
      <c r="F7" s="249">
        <v>9.0000000000000011E-3</v>
      </c>
      <c r="G7" s="249">
        <v>0</v>
      </c>
      <c r="H7" s="249">
        <v>0.21599999999999997</v>
      </c>
      <c r="I7" s="250">
        <v>0.18</v>
      </c>
      <c r="J7" s="251">
        <v>0</v>
      </c>
      <c r="K7" s="252">
        <v>0</v>
      </c>
      <c r="L7" s="253">
        <v>8.9999999999999998E-4</v>
      </c>
      <c r="M7" s="254">
        <v>8.9999999999999998E-4</v>
      </c>
      <c r="N7" s="252">
        <v>0</v>
      </c>
      <c r="O7" s="255">
        <v>0</v>
      </c>
      <c r="P7" s="255">
        <v>0</v>
      </c>
      <c r="Q7" s="938"/>
      <c r="R7" s="938"/>
      <c r="S7" s="938"/>
      <c r="T7" s="938"/>
      <c r="U7" s="938"/>
    </row>
    <row r="8" spans="2:21">
      <c r="B8" s="195">
        <v>3003</v>
      </c>
      <c r="C8" s="29" t="s">
        <v>4</v>
      </c>
      <c r="D8" s="10">
        <v>5.4</v>
      </c>
      <c r="E8" s="250">
        <v>20.736000000000004</v>
      </c>
      <c r="F8" s="249">
        <v>0</v>
      </c>
      <c r="G8" s="249">
        <v>0</v>
      </c>
      <c r="H8" s="249">
        <v>5.3568000000000007</v>
      </c>
      <c r="I8" s="250">
        <v>5.4000000000000006E-2</v>
      </c>
      <c r="J8" s="251">
        <v>0</v>
      </c>
      <c r="K8" s="252">
        <v>0</v>
      </c>
      <c r="L8" s="253">
        <v>0</v>
      </c>
      <c r="M8" s="254">
        <v>0</v>
      </c>
      <c r="N8" s="252">
        <v>0</v>
      </c>
      <c r="O8" s="255">
        <v>0</v>
      </c>
      <c r="P8" s="255">
        <v>0</v>
      </c>
      <c r="Q8" s="938"/>
      <c r="R8" s="938"/>
      <c r="S8" s="938"/>
      <c r="T8" s="938"/>
      <c r="U8" s="938"/>
    </row>
    <row r="9" spans="2:21">
      <c r="B9" s="244"/>
      <c r="C9" s="182" t="s">
        <v>12</v>
      </c>
      <c r="D9" s="265">
        <v>105.4</v>
      </c>
      <c r="E9" s="259">
        <v>186.89600000000002</v>
      </c>
      <c r="F9" s="258">
        <v>16.941999999999997</v>
      </c>
      <c r="G9" s="258">
        <v>9.4450000000000003</v>
      </c>
      <c r="H9" s="258">
        <v>6.1948000000000008</v>
      </c>
      <c r="I9" s="259">
        <v>18.903999999999996</v>
      </c>
      <c r="J9" s="258">
        <v>0.96</v>
      </c>
      <c r="K9" s="260">
        <v>33.6</v>
      </c>
      <c r="L9" s="261">
        <v>8.4399999999999989E-2</v>
      </c>
      <c r="M9" s="262">
        <v>0.30840000000000006</v>
      </c>
      <c r="N9" s="260">
        <v>0.15</v>
      </c>
      <c r="O9" s="263">
        <v>0.08</v>
      </c>
      <c r="P9" s="263">
        <v>0.16500000000000001</v>
      </c>
      <c r="Q9" s="265">
        <v>0</v>
      </c>
      <c r="R9" s="265">
        <v>3</v>
      </c>
      <c r="S9" s="265">
        <v>0</v>
      </c>
      <c r="T9" s="265">
        <v>0</v>
      </c>
      <c r="U9" s="265">
        <v>0</v>
      </c>
    </row>
  </sheetData>
  <mergeCells count="1">
    <mergeCell ref="Q3:U8"/>
  </mergeCells>
  <phoneticPr fontId="1"/>
  <pageMargins left="0.7" right="0.7" top="0.75" bottom="0.75" header="0.3" footer="0.3"/>
  <pageSetup paperSize="9" scale="83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2.5" customWidth="1"/>
    <col min="4" max="16" width="11.125" customWidth="1"/>
    <col min="17" max="21" width="9" customWidth="1"/>
  </cols>
  <sheetData>
    <row r="1" spans="2:21">
      <c r="B1" t="s">
        <v>949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>
        <v>10130</v>
      </c>
      <c r="C3" t="s">
        <v>864</v>
      </c>
      <c r="D3" s="10">
        <v>50</v>
      </c>
      <c r="E3" s="250">
        <v>102</v>
      </c>
      <c r="F3" s="249">
        <v>9.8000000000000007</v>
      </c>
      <c r="G3" s="249">
        <v>6.4</v>
      </c>
      <c r="H3" s="249">
        <v>0.15</v>
      </c>
      <c r="I3" s="250">
        <v>6</v>
      </c>
      <c r="J3" s="251">
        <v>0.15</v>
      </c>
      <c r="K3" s="252">
        <v>18</v>
      </c>
      <c r="L3" s="253">
        <v>7.4999999999999997E-2</v>
      </c>
      <c r="M3" s="254">
        <v>7.0000000000000007E-2</v>
      </c>
      <c r="N3" s="252">
        <v>0.5</v>
      </c>
      <c r="O3" s="255">
        <v>0</v>
      </c>
      <c r="P3" s="255">
        <v>0.05</v>
      </c>
      <c r="Q3" s="938"/>
      <c r="R3" s="938"/>
      <c r="S3" s="938"/>
      <c r="T3" s="938"/>
      <c r="U3" s="938"/>
    </row>
    <row r="4" spans="2:21">
      <c r="B4">
        <v>17008</v>
      </c>
      <c r="C4" t="s">
        <v>170</v>
      </c>
      <c r="D4" s="10">
        <v>1.5</v>
      </c>
      <c r="E4" s="250">
        <v>0.81</v>
      </c>
      <c r="F4" s="249">
        <v>8.5500000000000007E-2</v>
      </c>
      <c r="G4" s="249">
        <v>0</v>
      </c>
      <c r="H4" s="249">
        <v>0.11699999999999999</v>
      </c>
      <c r="I4" s="250">
        <v>0.36</v>
      </c>
      <c r="J4" s="251">
        <v>1.6500000000000001E-2</v>
      </c>
      <c r="K4" s="252">
        <v>0</v>
      </c>
      <c r="L4" s="253">
        <v>7.5000000000000012E-4</v>
      </c>
      <c r="M4" s="254">
        <v>1.65E-3</v>
      </c>
      <c r="N4" s="252">
        <v>0</v>
      </c>
      <c r="O4" s="255">
        <v>0</v>
      </c>
      <c r="P4" s="255">
        <v>0.24</v>
      </c>
      <c r="Q4" s="938"/>
      <c r="R4" s="938"/>
      <c r="S4" s="938"/>
      <c r="T4" s="938"/>
      <c r="U4" s="938"/>
    </row>
    <row r="5" spans="2:21">
      <c r="B5">
        <v>16002</v>
      </c>
      <c r="C5" t="s">
        <v>333</v>
      </c>
      <c r="D5" s="10">
        <v>2.5</v>
      </c>
      <c r="E5" s="250">
        <v>2.5750000000000002</v>
      </c>
      <c r="F5" s="249">
        <v>0.01</v>
      </c>
      <c r="G5" s="249">
        <v>0</v>
      </c>
      <c r="H5" s="249">
        <v>0.09</v>
      </c>
      <c r="I5" s="250">
        <v>7.4999999999999997E-2</v>
      </c>
      <c r="J5" s="251">
        <v>2.5000000000000001E-3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38"/>
      <c r="R5" s="938"/>
      <c r="S5" s="938"/>
      <c r="T5" s="938"/>
      <c r="U5" s="938"/>
    </row>
    <row r="6" spans="2:21">
      <c r="B6">
        <v>2017</v>
      </c>
      <c r="C6" t="s">
        <v>147</v>
      </c>
      <c r="D6" s="10">
        <v>25</v>
      </c>
      <c r="E6" s="250">
        <v>19</v>
      </c>
      <c r="F6" s="249">
        <v>0.4</v>
      </c>
      <c r="G6" s="249">
        <v>2.5000000000000001E-2</v>
      </c>
      <c r="H6" s="249">
        <v>4.4000000000000004</v>
      </c>
      <c r="I6" s="250">
        <v>0.75</v>
      </c>
      <c r="J6" s="251">
        <v>0.1</v>
      </c>
      <c r="K6" s="252">
        <v>0</v>
      </c>
      <c r="L6" s="253">
        <v>2.2499999999999999E-2</v>
      </c>
      <c r="M6" s="254">
        <v>7.4999999999999997E-3</v>
      </c>
      <c r="N6" s="252">
        <v>8.75</v>
      </c>
      <c r="O6" s="255">
        <v>0.32500000000000001</v>
      </c>
      <c r="P6" s="255">
        <v>0</v>
      </c>
      <c r="Q6" s="938"/>
      <c r="R6" s="938"/>
      <c r="S6" s="938"/>
      <c r="T6" s="938"/>
      <c r="U6" s="938"/>
    </row>
    <row r="7" spans="2:21">
      <c r="B7">
        <v>6214</v>
      </c>
      <c r="C7" t="s">
        <v>2222</v>
      </c>
      <c r="D7" s="10">
        <v>2</v>
      </c>
      <c r="E7" s="250">
        <v>0.74</v>
      </c>
      <c r="F7" s="249">
        <v>1.2E-2</v>
      </c>
      <c r="G7" s="249">
        <v>2E-3</v>
      </c>
      <c r="H7" s="249">
        <v>0.18</v>
      </c>
      <c r="I7" s="250">
        <v>0.54</v>
      </c>
      <c r="J7" s="251">
        <v>4.0000000000000001E-3</v>
      </c>
      <c r="K7" s="252">
        <v>13.6</v>
      </c>
      <c r="L7" s="253">
        <v>8.0000000000000004E-4</v>
      </c>
      <c r="M7" s="254">
        <v>8.0000000000000004E-4</v>
      </c>
      <c r="N7" s="252">
        <v>0.08</v>
      </c>
      <c r="O7" s="255">
        <v>0.05</v>
      </c>
      <c r="P7" s="255">
        <v>2E-3</v>
      </c>
      <c r="Q7" s="938"/>
      <c r="R7" s="938"/>
      <c r="S7" s="938"/>
      <c r="T7" s="938"/>
      <c r="U7" s="938"/>
    </row>
    <row r="8" spans="2:21">
      <c r="B8">
        <v>11176</v>
      </c>
      <c r="C8" t="s">
        <v>8</v>
      </c>
      <c r="D8" s="10">
        <v>3</v>
      </c>
      <c r="E8" s="250">
        <v>5.88</v>
      </c>
      <c r="F8" s="249">
        <v>0.495</v>
      </c>
      <c r="G8" s="249">
        <v>0.41700000000000004</v>
      </c>
      <c r="H8" s="249">
        <v>3.9000000000000007E-2</v>
      </c>
      <c r="I8" s="250">
        <v>0.3</v>
      </c>
      <c r="J8" s="251">
        <v>1.4999999999999999E-2</v>
      </c>
      <c r="K8" s="252">
        <v>0</v>
      </c>
      <c r="L8" s="253">
        <v>1.7999999999999999E-2</v>
      </c>
      <c r="M8" s="254">
        <v>3.5999999999999999E-3</v>
      </c>
      <c r="N8" s="252">
        <v>1.5</v>
      </c>
      <c r="O8" s="255">
        <v>0</v>
      </c>
      <c r="P8" s="255">
        <v>7.4999999999999997E-2</v>
      </c>
      <c r="Q8" s="938"/>
      <c r="R8" s="938"/>
      <c r="S8" s="938"/>
      <c r="T8" s="938"/>
      <c r="U8" s="938"/>
    </row>
    <row r="9" spans="2:21">
      <c r="B9">
        <v>17043</v>
      </c>
      <c r="C9" t="s">
        <v>149</v>
      </c>
      <c r="D9" s="10">
        <v>6</v>
      </c>
      <c r="E9" s="250">
        <v>40.200000000000003</v>
      </c>
      <c r="F9" s="249">
        <v>0.16799999999999998</v>
      </c>
      <c r="G9" s="249">
        <v>4.3379999999999992</v>
      </c>
      <c r="H9" s="249">
        <v>0.10199999999999999</v>
      </c>
      <c r="I9" s="250">
        <v>1.38</v>
      </c>
      <c r="J9" s="251">
        <v>5.4000000000000006E-2</v>
      </c>
      <c r="K9" s="252">
        <v>3.3</v>
      </c>
      <c r="L9" s="253">
        <v>2.3999999999999998E-3</v>
      </c>
      <c r="M9" s="254">
        <v>6.000000000000001E-3</v>
      </c>
      <c r="N9" s="252">
        <v>0</v>
      </c>
      <c r="O9" s="255">
        <v>0</v>
      </c>
      <c r="P9" s="255">
        <v>0.13799999999999998</v>
      </c>
      <c r="Q9" s="938"/>
      <c r="R9" s="938"/>
      <c r="S9" s="938"/>
      <c r="T9" s="938"/>
      <c r="U9" s="938"/>
    </row>
    <row r="10" spans="2:21">
      <c r="B10">
        <v>12010</v>
      </c>
      <c r="C10" t="s">
        <v>71</v>
      </c>
      <c r="D10" s="10">
        <v>5</v>
      </c>
      <c r="E10" s="250">
        <v>19.350000000000001</v>
      </c>
      <c r="F10" s="249">
        <v>0.82499999999999996</v>
      </c>
      <c r="G10" s="249">
        <v>1.675</v>
      </c>
      <c r="H10" s="249">
        <v>5.0000000000000001E-3</v>
      </c>
      <c r="I10" s="250">
        <v>7.5</v>
      </c>
      <c r="J10" s="251">
        <v>0.3</v>
      </c>
      <c r="K10" s="252">
        <v>24</v>
      </c>
      <c r="L10" s="253">
        <v>1.0500000000000001E-2</v>
      </c>
      <c r="M10" s="254">
        <v>2.6000000000000002E-2</v>
      </c>
      <c r="N10" s="252">
        <v>0</v>
      </c>
      <c r="O10" s="255">
        <v>0</v>
      </c>
      <c r="P10" s="255">
        <v>5.0000000000000001E-3</v>
      </c>
      <c r="Q10" s="938"/>
      <c r="R10" s="938"/>
      <c r="S10" s="938"/>
      <c r="T10" s="938"/>
      <c r="U10" s="938"/>
    </row>
    <row r="11" spans="2:21">
      <c r="B11">
        <v>13040</v>
      </c>
      <c r="C11" t="s">
        <v>9</v>
      </c>
      <c r="D11" s="10">
        <v>2</v>
      </c>
      <c r="E11" s="250">
        <v>6.78</v>
      </c>
      <c r="F11" s="249">
        <v>0.45399999999999996</v>
      </c>
      <c r="G11" s="249">
        <v>0.52</v>
      </c>
      <c r="H11" s="249">
        <v>2.6000000000000002E-2</v>
      </c>
      <c r="I11" s="250">
        <v>12.6</v>
      </c>
      <c r="J11" s="251">
        <v>6.0000000000000001E-3</v>
      </c>
      <c r="K11" s="252">
        <v>5.2</v>
      </c>
      <c r="L11" s="253">
        <v>5.9999999999999995E-4</v>
      </c>
      <c r="M11" s="254">
        <v>7.6E-3</v>
      </c>
      <c r="N11" s="252">
        <v>0</v>
      </c>
      <c r="O11" s="255">
        <v>0</v>
      </c>
      <c r="P11" s="255">
        <v>5.5999999999999994E-2</v>
      </c>
      <c r="Q11" s="938"/>
      <c r="R11" s="938"/>
      <c r="S11" s="938"/>
      <c r="T11" s="938"/>
      <c r="U11" s="938"/>
    </row>
    <row r="12" spans="2:21">
      <c r="B12">
        <v>6065</v>
      </c>
      <c r="C12" t="s">
        <v>10</v>
      </c>
      <c r="D12" s="10">
        <v>20</v>
      </c>
      <c r="E12" s="250">
        <v>2.8</v>
      </c>
      <c r="F12" s="249">
        <v>0.2</v>
      </c>
      <c r="G12" s="249">
        <v>0.02</v>
      </c>
      <c r="H12" s="249">
        <v>0.6</v>
      </c>
      <c r="I12" s="250">
        <v>5.2</v>
      </c>
      <c r="J12" s="251">
        <v>0.06</v>
      </c>
      <c r="K12" s="252">
        <v>5.6</v>
      </c>
      <c r="L12" s="253">
        <v>6.0000000000000001E-3</v>
      </c>
      <c r="M12" s="254">
        <v>6.0000000000000001E-3</v>
      </c>
      <c r="N12" s="252">
        <v>2.8</v>
      </c>
      <c r="O12" s="255">
        <v>0.22</v>
      </c>
      <c r="P12" s="255">
        <v>0</v>
      </c>
      <c r="Q12" s="938"/>
      <c r="R12" s="938"/>
      <c r="S12" s="938"/>
      <c r="T12" s="938"/>
      <c r="U12" s="938"/>
    </row>
    <row r="13" spans="2:21">
      <c r="B13">
        <v>17016</v>
      </c>
      <c r="C13" t="s">
        <v>11</v>
      </c>
      <c r="D13" s="10">
        <v>10</v>
      </c>
      <c r="E13" s="250">
        <v>4.5999999999999996</v>
      </c>
      <c r="F13" s="249">
        <v>0.02</v>
      </c>
      <c r="G13" s="249">
        <v>0</v>
      </c>
      <c r="H13" s="249">
        <v>0.74</v>
      </c>
      <c r="I13" s="250">
        <v>0.2</v>
      </c>
      <c r="J13" s="251">
        <v>0.01</v>
      </c>
      <c r="K13" s="252">
        <v>0</v>
      </c>
      <c r="L13" s="253">
        <v>1E-3</v>
      </c>
      <c r="M13" s="254">
        <v>1E-3</v>
      </c>
      <c r="N13" s="252">
        <v>0</v>
      </c>
      <c r="O13" s="255">
        <v>0</v>
      </c>
      <c r="P13" s="255">
        <v>0</v>
      </c>
      <c r="Q13" s="938"/>
      <c r="R13" s="938"/>
      <c r="S13" s="938"/>
      <c r="T13" s="938"/>
      <c r="U13" s="938"/>
    </row>
    <row r="14" spans="2:21">
      <c r="B14">
        <v>17008</v>
      </c>
      <c r="C14" t="s">
        <v>170</v>
      </c>
      <c r="D14" s="10">
        <v>4</v>
      </c>
      <c r="E14" s="250">
        <v>2.16</v>
      </c>
      <c r="F14" s="249">
        <v>0.22800000000000001</v>
      </c>
      <c r="G14" s="249">
        <v>0</v>
      </c>
      <c r="H14" s="249">
        <v>0.312</v>
      </c>
      <c r="I14" s="250">
        <v>0.96</v>
      </c>
      <c r="J14" s="251">
        <v>4.4000000000000004E-2</v>
      </c>
      <c r="K14" s="252">
        <v>0</v>
      </c>
      <c r="L14" s="253">
        <v>2E-3</v>
      </c>
      <c r="M14" s="254">
        <v>4.4000000000000003E-3</v>
      </c>
      <c r="N14" s="252">
        <v>0</v>
      </c>
      <c r="O14" s="255">
        <v>0</v>
      </c>
      <c r="P14" s="255">
        <v>0.64</v>
      </c>
      <c r="Q14" s="938"/>
      <c r="R14" s="938"/>
      <c r="S14" s="938"/>
      <c r="T14" s="938"/>
      <c r="U14" s="938"/>
    </row>
    <row r="15" spans="2:21">
      <c r="B15" s="9">
        <v>3003</v>
      </c>
      <c r="C15" s="9" t="s">
        <v>4</v>
      </c>
      <c r="D15" s="40">
        <v>2</v>
      </c>
      <c r="E15" s="269">
        <v>7.68</v>
      </c>
      <c r="F15" s="268">
        <v>0</v>
      </c>
      <c r="G15" s="268">
        <v>0</v>
      </c>
      <c r="H15" s="268">
        <v>1.984</v>
      </c>
      <c r="I15" s="269">
        <v>0.02</v>
      </c>
      <c r="J15" s="268">
        <v>0</v>
      </c>
      <c r="K15" s="270">
        <v>0</v>
      </c>
      <c r="L15" s="271">
        <v>0</v>
      </c>
      <c r="M15" s="272">
        <v>0</v>
      </c>
      <c r="N15" s="270">
        <v>0</v>
      </c>
      <c r="O15" s="273">
        <v>0</v>
      </c>
      <c r="P15" s="273">
        <v>0</v>
      </c>
      <c r="Q15" s="947"/>
      <c r="R15" s="947"/>
      <c r="S15" s="947"/>
      <c r="T15" s="947"/>
      <c r="U15" s="947"/>
    </row>
    <row r="16" spans="2:21">
      <c r="C16" t="s">
        <v>12</v>
      </c>
      <c r="D16" s="10">
        <v>133</v>
      </c>
      <c r="E16" s="250">
        <v>214.57499999999999</v>
      </c>
      <c r="F16" s="249">
        <v>12.697499999999998</v>
      </c>
      <c r="G16" s="249">
        <v>13.396999999999998</v>
      </c>
      <c r="H16" s="249">
        <v>8.745000000000001</v>
      </c>
      <c r="I16" s="250">
        <v>35.885000000000012</v>
      </c>
      <c r="J16" s="251">
        <v>0.76200000000000001</v>
      </c>
      <c r="K16" s="252">
        <v>69.699999999999989</v>
      </c>
      <c r="L16" s="253">
        <v>0.13955000000000001</v>
      </c>
      <c r="M16" s="254">
        <v>0.13455</v>
      </c>
      <c r="N16" s="252">
        <v>13.629999999999999</v>
      </c>
      <c r="O16" s="255">
        <v>0.59499999999999997</v>
      </c>
      <c r="P16" s="255">
        <v>1.206</v>
      </c>
      <c r="Q16" s="10">
        <v>0</v>
      </c>
      <c r="R16" s="10">
        <v>2</v>
      </c>
      <c r="S16" s="10">
        <v>1</v>
      </c>
      <c r="T16" s="10">
        <v>0</v>
      </c>
      <c r="U16" s="10">
        <v>0</v>
      </c>
    </row>
  </sheetData>
  <mergeCells count="1">
    <mergeCell ref="Q3:U15"/>
  </mergeCells>
  <phoneticPr fontId="1"/>
  <pageMargins left="0.7" right="0.7" top="0.75" bottom="0.75" header="0.3" footer="0.3"/>
  <pageSetup paperSize="9" scale="74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24" customWidth="1"/>
    <col min="4" max="16" width="11.125" customWidth="1"/>
    <col min="17" max="21" width="9" customWidth="1"/>
  </cols>
  <sheetData>
    <row r="1" spans="2:21">
      <c r="B1" s="30" t="s">
        <v>950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264">
        <v>10171</v>
      </c>
      <c r="C3" s="38" t="s">
        <v>780</v>
      </c>
      <c r="D3" s="173">
        <v>70</v>
      </c>
      <c r="E3" s="378">
        <f ca="1">'[2]10'!E$182*$F3/100</f>
        <v>123.9</v>
      </c>
      <c r="F3" s="379">
        <f ca="1">'[2]10'!G$182*$F3/100</f>
        <v>14.07</v>
      </c>
      <c r="G3" s="379">
        <f ca="1">'[2]10'!I$182*$F3/100</f>
        <v>6.79</v>
      </c>
      <c r="H3" s="379">
        <f ca="1">'[2]10'!K$182*$F3/100</f>
        <v>7.0000000000000007E-2</v>
      </c>
      <c r="I3" s="378">
        <f ca="1">'[2]10'!O$182*$F3/100</f>
        <v>9.1</v>
      </c>
      <c r="J3" s="380">
        <f ca="1">'[2]10'!R$182*$F3/100</f>
        <v>0.56000000000000005</v>
      </c>
      <c r="K3" s="381">
        <f ca="1">'[2]10'!AE$182*$F3/100</f>
        <v>8.4</v>
      </c>
      <c r="L3" s="382">
        <f ca="1">'[2]10'!AM$182*$F3/100</f>
        <v>6.3E-2</v>
      </c>
      <c r="M3" s="383">
        <f ca="1">'[2]10'!AN$182*$F3/100</f>
        <v>0.245</v>
      </c>
      <c r="N3" s="381">
        <f ca="1">'[2]10'!AV$182*$F3/100</f>
        <v>0</v>
      </c>
      <c r="O3" s="384">
        <f ca="1">'[2]10'!BC$182*$F3/100</f>
        <v>0</v>
      </c>
      <c r="P3" s="384">
        <f ca="1">'[2]10'!BD$182*$F3/100</f>
        <v>0.14000000000000001</v>
      </c>
      <c r="Q3" s="972"/>
      <c r="R3" s="972"/>
      <c r="S3" s="972"/>
      <c r="T3" s="972"/>
      <c r="U3" s="972"/>
    </row>
    <row r="4" spans="2:21">
      <c r="B4" s="264">
        <v>17012</v>
      </c>
      <c r="C4" s="38" t="s">
        <v>0</v>
      </c>
      <c r="D4" s="173">
        <v>0.7</v>
      </c>
      <c r="E4" s="378">
        <f ca="1">'[2]17'!E$13*$F4/100</f>
        <v>0</v>
      </c>
      <c r="F4" s="379">
        <f ca="1">'[2]17'!G$13*$F4/100</f>
        <v>0</v>
      </c>
      <c r="G4" s="379">
        <f ca="1">'[2]17'!I$13*$F4/100</f>
        <v>0</v>
      </c>
      <c r="H4" s="379">
        <f ca="1">'[2]17'!K$13*$F4/100</f>
        <v>0</v>
      </c>
      <c r="I4" s="378">
        <f ca="1">'[2]17'!O$13*$F4/100</f>
        <v>0.154</v>
      </c>
      <c r="J4" s="380">
        <f ca="1">'[2]17'!R$13*$F4/100</f>
        <v>0</v>
      </c>
      <c r="K4" s="381">
        <f ca="1">'[2]17'!AE$13*$F4/100</f>
        <v>0</v>
      </c>
      <c r="L4" s="382">
        <f ca="1">'[2]17'!AM$13*$F4/100</f>
        <v>0</v>
      </c>
      <c r="M4" s="383">
        <f ca="1">'[2]17'!AN$13*$F4/100</f>
        <v>0</v>
      </c>
      <c r="N4" s="381">
        <f ca="1">'[2]17'!AV$13*$F4/100</f>
        <v>0</v>
      </c>
      <c r="O4" s="384">
        <f ca="1">'[2]17'!BC$13*$F4/100</f>
        <v>0</v>
      </c>
      <c r="P4" s="384">
        <f ca="1">'[2]17'!BD$13*$F4/100</f>
        <v>0.69369999999999987</v>
      </c>
      <c r="Q4" s="972"/>
      <c r="R4" s="972"/>
      <c r="S4" s="972"/>
      <c r="T4" s="972"/>
      <c r="U4" s="972"/>
    </row>
    <row r="5" spans="2:21">
      <c r="B5" s="264">
        <v>17044</v>
      </c>
      <c r="C5" s="38" t="s">
        <v>159</v>
      </c>
      <c r="D5" s="173">
        <v>9</v>
      </c>
      <c r="E5" s="378">
        <f ca="1">'[2]17'!E$46*$F5/100</f>
        <v>19.53</v>
      </c>
      <c r="F5" s="379">
        <f ca="1">'[2]17'!G$46*$F5/100</f>
        <v>0.873</v>
      </c>
      <c r="G5" s="379">
        <f ca="1">'[2]17'!I$46*$F5/100</f>
        <v>0.27</v>
      </c>
      <c r="H5" s="379">
        <f ca="1">'[2]17'!K$46*$F5/100</f>
        <v>3.4109999999999996</v>
      </c>
      <c r="I5" s="378">
        <f ca="1">'[2]17'!O$46*$F5/100</f>
        <v>7.2</v>
      </c>
      <c r="J5" s="380">
        <f ca="1">'[2]17'!R$46*$F5/100</f>
        <v>0.30599999999999999</v>
      </c>
      <c r="K5" s="381">
        <f ca="1">'[2]17'!AE$46*$F5/100</f>
        <v>0</v>
      </c>
      <c r="L5" s="382">
        <f ca="1">'[2]17'!AM$46*$F5/100</f>
        <v>4.5000000000000005E-3</v>
      </c>
      <c r="M5" s="383">
        <f ca="1">'[2]17'!AN$46*$F5/100</f>
        <v>9.0000000000000011E-3</v>
      </c>
      <c r="N5" s="381">
        <f ca="1">'[2]17'!AV$46*$F5/100</f>
        <v>0</v>
      </c>
      <c r="O5" s="384">
        <f ca="1">'[2]17'!BC$46*$F5/100</f>
        <v>0.504</v>
      </c>
      <c r="P5" s="384">
        <f ca="1">'[2]17'!BD$46*$F5/100</f>
        <v>0.54899999999999993</v>
      </c>
      <c r="Q5" s="972"/>
      <c r="R5" s="972"/>
      <c r="S5" s="972"/>
      <c r="T5" s="972"/>
      <c r="U5" s="972"/>
    </row>
    <row r="6" spans="2:21">
      <c r="B6" s="264">
        <v>12010</v>
      </c>
      <c r="C6" s="38" t="s">
        <v>71</v>
      </c>
      <c r="D6" s="173">
        <v>2.5</v>
      </c>
      <c r="E6" s="378">
        <f ca="1">'[2]12'!E$11*$F6/100</f>
        <v>9.6750000000000007</v>
      </c>
      <c r="F6" s="379">
        <f ca="1">'[2]12'!G$11*$F6/100</f>
        <v>0.41249999999999998</v>
      </c>
      <c r="G6" s="379">
        <f ca="1">'[2]12'!I$11*$F6/100</f>
        <v>0.83750000000000002</v>
      </c>
      <c r="H6" s="379">
        <f ca="1">'[2]12'!K$11*$F6/100</f>
        <v>2.5000000000000001E-3</v>
      </c>
      <c r="I6" s="378">
        <f ca="1">'[2]12'!O$11*$F6/100</f>
        <v>3.75</v>
      </c>
      <c r="J6" s="380">
        <f ca="1">'[2]12'!R$11*$F6/100</f>
        <v>0.15</v>
      </c>
      <c r="K6" s="381">
        <f ca="1">'[2]12'!AE$11*$F6/100</f>
        <v>12</v>
      </c>
      <c r="L6" s="382">
        <f ca="1">'[2]12'!AM$11*$F6/100</f>
        <v>5.2500000000000003E-3</v>
      </c>
      <c r="M6" s="383">
        <f ca="1">'[2]12'!AN$11*$F6/100</f>
        <v>1.3000000000000001E-2</v>
      </c>
      <c r="N6" s="381">
        <f ca="1">'[2]12'!AV$11*$F6/100</f>
        <v>0</v>
      </c>
      <c r="O6" s="384">
        <f ca="1">'[2]12'!BC$11*$F6/100</f>
        <v>0</v>
      </c>
      <c r="P6" s="384">
        <f ca="1">'[2]12'!BD$11*$F6/100</f>
        <v>2.5000000000000001E-3</v>
      </c>
      <c r="Q6" s="972"/>
      <c r="R6" s="972"/>
      <c r="S6" s="972"/>
      <c r="T6" s="972"/>
      <c r="U6" s="972"/>
    </row>
    <row r="7" spans="2:21">
      <c r="B7" s="264">
        <v>3003</v>
      </c>
      <c r="C7" s="38" t="s">
        <v>4</v>
      </c>
      <c r="D7" s="173">
        <v>0.75</v>
      </c>
      <c r="E7" s="378">
        <f ca="1">'[2]3'!E$4*$F7/100</f>
        <v>2.88</v>
      </c>
      <c r="F7" s="379">
        <f ca="1">'[2]3'!G$4*$F7/100</f>
        <v>0</v>
      </c>
      <c r="G7" s="379">
        <f ca="1">'[2]3'!I$4*$F7/100</f>
        <v>0</v>
      </c>
      <c r="H7" s="379">
        <f ca="1">'[2]3'!K$4*$F7/100</f>
        <v>0.74400000000000011</v>
      </c>
      <c r="I7" s="378">
        <f ca="1">'[2]3'!O$4*$F7/100</f>
        <v>7.4999999999999997E-3</v>
      </c>
      <c r="J7" s="380">
        <f ca="1">'[2]3'!R$4*$F7/100</f>
        <v>0</v>
      </c>
      <c r="K7" s="381">
        <f ca="1">'[2]3'!AE$4*$F7/100</f>
        <v>0</v>
      </c>
      <c r="L7" s="382">
        <f ca="1">'[2]3'!AM$4*$F7/100</f>
        <v>0</v>
      </c>
      <c r="M7" s="383">
        <f ca="1">'[2]3'!AN$4*$F7/100</f>
        <v>0</v>
      </c>
      <c r="N7" s="381">
        <f ca="1">'[2]3'!AV$4*$F7/100</f>
        <v>0</v>
      </c>
      <c r="O7" s="384">
        <f ca="1">'[2]3'!BC$4*$F7/100</f>
        <v>0</v>
      </c>
      <c r="P7" s="384">
        <f ca="1">'[2]3'!BD$4*$F7/100</f>
        <v>0</v>
      </c>
      <c r="Q7" s="972"/>
      <c r="R7" s="972"/>
      <c r="S7" s="972"/>
      <c r="T7" s="972"/>
      <c r="U7" s="972"/>
    </row>
    <row r="8" spans="2:21">
      <c r="B8" s="264">
        <v>16001</v>
      </c>
      <c r="C8" s="38" t="s">
        <v>78</v>
      </c>
      <c r="D8" s="173">
        <v>1.25</v>
      </c>
      <c r="E8" s="378">
        <f ca="1">'[2]16'!E$2*$F8/100</f>
        <v>1.3625</v>
      </c>
      <c r="F8" s="379">
        <f ca="1">'[2]16'!G$2*$F8/100</f>
        <v>5.0000000000000001E-3</v>
      </c>
      <c r="G8" s="379">
        <f ca="1">'[2]16'!I$2*$F8/100</f>
        <v>0</v>
      </c>
      <c r="H8" s="379">
        <f ca="1">'[2]16'!K$2*$F8/100</f>
        <v>6.1249999999999999E-2</v>
      </c>
      <c r="I8" s="378">
        <f ca="1">'[2]16'!O$2*$F8/100</f>
        <v>3.7499999999999999E-2</v>
      </c>
      <c r="J8" s="380">
        <f ca="1">'[2]16'!R$2*$F8/100</f>
        <v>0</v>
      </c>
      <c r="K8" s="381">
        <f ca="1">'[2]16'!AE$2*$F8/100</f>
        <v>0</v>
      </c>
      <c r="L8" s="382">
        <f ca="1">'[2]16'!AM$2*$F8/100</f>
        <v>0</v>
      </c>
      <c r="M8" s="383">
        <f ca="1">'[2]16'!AN$2*$F8/100</f>
        <v>0</v>
      </c>
      <c r="N8" s="381">
        <f ca="1">'[2]16'!AV$2*$F8/100</f>
        <v>0</v>
      </c>
      <c r="O8" s="384">
        <f ca="1">'[2]16'!BC$2*$F8/100</f>
        <v>0</v>
      </c>
      <c r="P8" s="384">
        <f ca="1">'[2]16'!BD$2*$F8/100</f>
        <v>0</v>
      </c>
      <c r="Q8" s="972"/>
      <c r="R8" s="972"/>
      <c r="S8" s="972"/>
      <c r="T8" s="972"/>
      <c r="U8" s="972"/>
    </row>
    <row r="9" spans="2:21">
      <c r="B9" s="266">
        <v>6102</v>
      </c>
      <c r="C9" s="377" t="s">
        <v>779</v>
      </c>
      <c r="D9" s="385">
        <v>5</v>
      </c>
      <c r="E9" s="386">
        <f ca="1">'[2]6'!E$110*$F9/100</f>
        <v>0.55000000000000004</v>
      </c>
      <c r="F9" s="387">
        <f ca="1">'[2]6'!G$110*$F9/100</f>
        <v>2.5000000000000001E-2</v>
      </c>
      <c r="G9" s="387">
        <f ca="1">'[2]6'!I$110*$F9/100</f>
        <v>0.01</v>
      </c>
      <c r="H9" s="387">
        <f ca="1">'[2]6'!K$110*$F9/100</f>
        <v>0.105</v>
      </c>
      <c r="I9" s="386">
        <f ca="1">'[2]6'!O$110*$F9/100</f>
        <v>0.75</v>
      </c>
      <c r="J9" s="387">
        <f ca="1">'[2]6'!R$110*$F9/100</f>
        <v>0.02</v>
      </c>
      <c r="K9" s="388">
        <f ca="1">'[2]6'!AE$110*$F9/100</f>
        <v>0</v>
      </c>
      <c r="L9" s="389">
        <f ca="1">'[2]6'!AM$110*$F9/100</f>
        <v>1E-3</v>
      </c>
      <c r="M9" s="390">
        <f ca="1">'[2]6'!AN$110*$F9/100</f>
        <v>1.5E-3</v>
      </c>
      <c r="N9" s="388">
        <f ca="1">'[2]6'!AV$110*$F9/100</f>
        <v>0.15</v>
      </c>
      <c r="O9" s="391">
        <f ca="1">'[2]6'!BC$110*$F9/100</f>
        <v>0.08</v>
      </c>
      <c r="P9" s="391">
        <f ca="1">'[2]6'!BD$110*$F9/100</f>
        <v>0</v>
      </c>
      <c r="Q9" s="973"/>
      <c r="R9" s="973"/>
      <c r="S9" s="973"/>
      <c r="T9" s="973"/>
      <c r="U9" s="973"/>
    </row>
    <row r="10" spans="2:21">
      <c r="B10" s="14"/>
      <c r="C10" t="s">
        <v>12</v>
      </c>
      <c r="D10" s="173">
        <f t="shared" ref="D10:P10" si="0">SUM(D3:D9)</f>
        <v>89.2</v>
      </c>
      <c r="E10" s="378">
        <f t="shared" ca="1" si="0"/>
        <v>157.89750000000004</v>
      </c>
      <c r="F10" s="379">
        <f t="shared" ca="1" si="0"/>
        <v>15.3855</v>
      </c>
      <c r="G10" s="379">
        <f t="shared" ca="1" si="0"/>
        <v>7.9075000000000006</v>
      </c>
      <c r="H10" s="379">
        <f t="shared" ca="1" si="0"/>
        <v>4.3937499999999998</v>
      </c>
      <c r="I10" s="378">
        <f t="shared" ca="1" si="0"/>
        <v>20.999000000000002</v>
      </c>
      <c r="J10" s="380">
        <f t="shared" ca="1" si="0"/>
        <v>1.036</v>
      </c>
      <c r="K10" s="381">
        <f t="shared" ca="1" si="0"/>
        <v>20.399999999999999</v>
      </c>
      <c r="L10" s="382">
        <f t="shared" ca="1" si="0"/>
        <v>7.375000000000001E-2</v>
      </c>
      <c r="M10" s="383">
        <f t="shared" ca="1" si="0"/>
        <v>0.26850000000000002</v>
      </c>
      <c r="N10" s="381">
        <f t="shared" ca="1" si="0"/>
        <v>0.15</v>
      </c>
      <c r="O10" s="384">
        <f t="shared" ca="1" si="0"/>
        <v>0.58399999999999996</v>
      </c>
      <c r="P10" s="384">
        <f t="shared" ca="1" si="0"/>
        <v>1.3851999999999998</v>
      </c>
      <c r="Q10" s="173">
        <v>0</v>
      </c>
      <c r="R10" s="173">
        <v>2</v>
      </c>
      <c r="S10" s="173">
        <v>0</v>
      </c>
      <c r="T10" s="173">
        <v>0</v>
      </c>
      <c r="U10" s="173">
        <v>0</v>
      </c>
    </row>
    <row r="11" spans="2:21">
      <c r="D11" s="14"/>
      <c r="E11" s="14"/>
      <c r="F11" s="14"/>
      <c r="G11" s="14"/>
    </row>
    <row r="12" spans="2:21">
      <c r="C12" s="10"/>
      <c r="D12" s="17"/>
      <c r="E12" s="18"/>
      <c r="F12" s="17"/>
      <c r="G12" s="18"/>
      <c r="H12" s="11"/>
      <c r="I12" s="12"/>
      <c r="J12" s="12"/>
      <c r="K12" s="12"/>
      <c r="L12" s="12"/>
      <c r="M12" s="12"/>
      <c r="N12" s="12"/>
      <c r="O12" s="12"/>
      <c r="P12" s="12"/>
    </row>
    <row r="13" spans="2:21">
      <c r="C13" s="10"/>
      <c r="D13" s="1"/>
      <c r="E13" s="12"/>
      <c r="F13" s="12"/>
      <c r="G13" s="12"/>
      <c r="H13" s="12"/>
      <c r="I13" s="1"/>
      <c r="J13" s="12"/>
      <c r="K13" s="12"/>
      <c r="L13" s="12"/>
      <c r="M13" s="12"/>
      <c r="N13" s="12"/>
      <c r="O13" s="12"/>
      <c r="P13" s="12"/>
    </row>
    <row r="14" spans="2:21">
      <c r="C14" s="10"/>
      <c r="D14" s="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2:21">
      <c r="C15" s="10"/>
      <c r="D15" s="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2:21">
      <c r="C16" s="10"/>
      <c r="D16" s="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3:16">
      <c r="C17" s="10"/>
      <c r="D17" s="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3:16">
      <c r="C18" s="1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3:16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</sheetData>
  <mergeCells count="1">
    <mergeCell ref="Q3:U9"/>
  </mergeCells>
  <phoneticPr fontId="1"/>
  <pageMargins left="0.7" right="0.7" top="0.75" bottom="0.75" header="0.3" footer="0.3"/>
  <pageSetup paperSize="9" scale="81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4.25" customWidth="1"/>
    <col min="4" max="16" width="11.125" customWidth="1"/>
  </cols>
  <sheetData>
    <row r="1" spans="1:21" s="478" customFormat="1">
      <c r="B1" s="30" t="s">
        <v>2237</v>
      </c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558</v>
      </c>
      <c r="C3" s="366" t="s">
        <v>557</v>
      </c>
      <c r="D3" s="369">
        <v>80</v>
      </c>
      <c r="E3" s="369">
        <v>90.4</v>
      </c>
      <c r="F3" s="369">
        <v>15.04</v>
      </c>
      <c r="G3" s="369">
        <v>2.88</v>
      </c>
      <c r="H3" s="369">
        <v>0</v>
      </c>
      <c r="I3" s="369">
        <v>46.4</v>
      </c>
      <c r="J3" s="369">
        <v>0.24</v>
      </c>
      <c r="K3" s="369">
        <v>21.6</v>
      </c>
      <c r="L3" s="369">
        <v>0.03</v>
      </c>
      <c r="M3" s="369">
        <v>0.05</v>
      </c>
      <c r="N3" s="369">
        <v>0.8</v>
      </c>
      <c r="O3" s="369">
        <v>0</v>
      </c>
      <c r="P3" s="369">
        <v>0.16</v>
      </c>
      <c r="Q3" s="977"/>
      <c r="R3" s="977"/>
      <c r="S3" s="977"/>
      <c r="T3" s="977"/>
      <c r="U3" s="977"/>
    </row>
    <row r="4" spans="1:21" s="30" customFormat="1">
      <c r="A4" s="478"/>
      <c r="B4" s="365" t="s">
        <v>373</v>
      </c>
      <c r="C4" s="366" t="s">
        <v>556</v>
      </c>
      <c r="D4" s="369">
        <v>0.22</v>
      </c>
      <c r="E4" s="369">
        <v>0</v>
      </c>
      <c r="F4" s="369">
        <v>0</v>
      </c>
      <c r="G4" s="369">
        <v>0</v>
      </c>
      <c r="H4" s="369">
        <v>0</v>
      </c>
      <c r="I4" s="369">
        <v>0.05</v>
      </c>
      <c r="J4" s="369">
        <v>0</v>
      </c>
      <c r="K4" s="369">
        <v>0</v>
      </c>
      <c r="L4" s="369">
        <v>0</v>
      </c>
      <c r="M4" s="369">
        <v>0</v>
      </c>
      <c r="N4" s="369">
        <v>0</v>
      </c>
      <c r="O4" s="369">
        <v>0</v>
      </c>
      <c r="P4" s="369">
        <v>0.22</v>
      </c>
      <c r="Q4" s="978"/>
      <c r="R4" s="978"/>
      <c r="S4" s="978"/>
      <c r="T4" s="978"/>
      <c r="U4" s="978"/>
    </row>
    <row r="5" spans="1:21" s="30" customFormat="1">
      <c r="A5" s="478"/>
      <c r="B5" s="365" t="s">
        <v>555</v>
      </c>
      <c r="C5" s="366" t="s">
        <v>554</v>
      </c>
      <c r="D5" s="369">
        <v>14.4</v>
      </c>
      <c r="E5" s="369">
        <v>31.25</v>
      </c>
      <c r="F5" s="369">
        <v>1.4</v>
      </c>
      <c r="G5" s="369">
        <v>0.43</v>
      </c>
      <c r="H5" s="369">
        <v>5.46</v>
      </c>
      <c r="I5" s="369">
        <v>11.52</v>
      </c>
      <c r="J5" s="369">
        <v>0.49</v>
      </c>
      <c r="K5" s="369">
        <v>0</v>
      </c>
      <c r="L5" s="369">
        <v>0.01</v>
      </c>
      <c r="M5" s="369">
        <v>0.01</v>
      </c>
      <c r="N5" s="369">
        <v>0</v>
      </c>
      <c r="O5" s="369">
        <v>0.81</v>
      </c>
      <c r="P5" s="369">
        <v>0.88</v>
      </c>
      <c r="Q5" s="978"/>
      <c r="R5" s="978"/>
      <c r="S5" s="978"/>
      <c r="T5" s="978"/>
      <c r="U5" s="978"/>
    </row>
    <row r="6" spans="1:21" s="30" customFormat="1">
      <c r="A6" s="478"/>
      <c r="B6" s="365" t="s">
        <v>381</v>
      </c>
      <c r="C6" s="366" t="s">
        <v>380</v>
      </c>
      <c r="D6" s="369">
        <v>1.8</v>
      </c>
      <c r="E6" s="369">
        <v>4.34</v>
      </c>
      <c r="F6" s="369">
        <v>0.01</v>
      </c>
      <c r="G6" s="369">
        <v>0</v>
      </c>
      <c r="H6" s="369">
        <v>0.78</v>
      </c>
      <c r="I6" s="369">
        <v>0.04</v>
      </c>
      <c r="J6" s="369">
        <v>0</v>
      </c>
      <c r="K6" s="369">
        <v>0</v>
      </c>
      <c r="L6" s="369">
        <v>0</v>
      </c>
      <c r="M6" s="369">
        <v>0</v>
      </c>
      <c r="N6" s="369">
        <v>0</v>
      </c>
      <c r="O6" s="369">
        <v>0</v>
      </c>
      <c r="P6" s="369">
        <v>0</v>
      </c>
      <c r="Q6" s="978"/>
      <c r="R6" s="978"/>
      <c r="S6" s="978"/>
      <c r="T6" s="978"/>
      <c r="U6" s="978"/>
    </row>
    <row r="7" spans="1:21" s="30" customFormat="1">
      <c r="A7" s="478"/>
      <c r="B7" s="365" t="s">
        <v>367</v>
      </c>
      <c r="C7" s="366" t="s">
        <v>366</v>
      </c>
      <c r="D7" s="369">
        <v>1.8</v>
      </c>
      <c r="E7" s="369">
        <v>1.96</v>
      </c>
      <c r="F7" s="369">
        <v>0.01</v>
      </c>
      <c r="G7" s="369">
        <v>0</v>
      </c>
      <c r="H7" s="369">
        <v>0.09</v>
      </c>
      <c r="I7" s="369">
        <v>0.05</v>
      </c>
      <c r="J7" s="369">
        <v>0</v>
      </c>
      <c r="K7" s="369">
        <v>0</v>
      </c>
      <c r="L7" s="369">
        <v>0</v>
      </c>
      <c r="M7" s="369">
        <v>0</v>
      </c>
      <c r="N7" s="369">
        <v>0</v>
      </c>
      <c r="O7" s="369">
        <v>0</v>
      </c>
      <c r="P7" s="369">
        <v>0</v>
      </c>
      <c r="Q7" s="978"/>
      <c r="R7" s="978"/>
      <c r="S7" s="978"/>
      <c r="T7" s="978"/>
      <c r="U7" s="978"/>
    </row>
    <row r="8" spans="1:21" s="30" customFormat="1">
      <c r="A8" s="478"/>
      <c r="B8" s="365" t="s">
        <v>553</v>
      </c>
      <c r="C8" s="366" t="s">
        <v>552</v>
      </c>
      <c r="D8" s="369">
        <v>10</v>
      </c>
      <c r="E8" s="369">
        <v>2.8</v>
      </c>
      <c r="F8" s="369">
        <v>0.05</v>
      </c>
      <c r="G8" s="369">
        <v>0.01</v>
      </c>
      <c r="H8" s="369">
        <v>0.72</v>
      </c>
      <c r="I8" s="369">
        <v>3.1</v>
      </c>
      <c r="J8" s="369">
        <v>0.02</v>
      </c>
      <c r="K8" s="369">
        <v>0.1</v>
      </c>
      <c r="L8" s="369">
        <v>0</v>
      </c>
      <c r="M8" s="369">
        <v>0</v>
      </c>
      <c r="N8" s="369">
        <v>1.1000000000000001</v>
      </c>
      <c r="O8" s="369">
        <v>0.22</v>
      </c>
      <c r="P8" s="369">
        <v>0</v>
      </c>
      <c r="Q8" s="978"/>
      <c r="R8" s="978"/>
      <c r="S8" s="978"/>
      <c r="T8" s="978"/>
      <c r="U8" s="978"/>
    </row>
    <row r="9" spans="1:21" s="30" customFormat="1">
      <c r="A9" s="478"/>
      <c r="B9" s="365" t="s">
        <v>448</v>
      </c>
      <c r="C9" s="366" t="s">
        <v>447</v>
      </c>
      <c r="D9" s="369">
        <v>10</v>
      </c>
      <c r="E9" s="369">
        <v>2.7</v>
      </c>
      <c r="F9" s="369">
        <v>0.19</v>
      </c>
      <c r="G9" s="369">
        <v>0.03</v>
      </c>
      <c r="H9" s="369">
        <v>0.56999999999999995</v>
      </c>
      <c r="I9" s="369">
        <v>1.1000000000000001</v>
      </c>
      <c r="J9" s="369">
        <v>0.05</v>
      </c>
      <c r="K9" s="369">
        <v>4.4000000000000004</v>
      </c>
      <c r="L9" s="369">
        <v>0.01</v>
      </c>
      <c r="M9" s="369">
        <v>0.01</v>
      </c>
      <c r="N9" s="369">
        <v>5.7</v>
      </c>
      <c r="O9" s="369">
        <v>0.36</v>
      </c>
      <c r="P9" s="369">
        <v>0</v>
      </c>
      <c r="Q9" s="978"/>
      <c r="R9" s="978"/>
      <c r="S9" s="978"/>
      <c r="T9" s="978"/>
      <c r="U9" s="978"/>
    </row>
    <row r="10" spans="1:21" s="30" customFormat="1">
      <c r="A10" s="478"/>
      <c r="B10" s="365" t="s">
        <v>551</v>
      </c>
      <c r="C10" s="366" t="s">
        <v>550</v>
      </c>
      <c r="D10" s="369">
        <v>5</v>
      </c>
      <c r="E10" s="369">
        <v>11.9</v>
      </c>
      <c r="F10" s="369">
        <v>0.09</v>
      </c>
      <c r="G10" s="369">
        <v>0.02</v>
      </c>
      <c r="H10" s="369">
        <v>2.84</v>
      </c>
      <c r="I10" s="369">
        <v>0.4</v>
      </c>
      <c r="J10" s="369">
        <v>0.03</v>
      </c>
      <c r="K10" s="369">
        <v>0.15</v>
      </c>
      <c r="L10" s="369">
        <v>0</v>
      </c>
      <c r="M10" s="369">
        <v>0</v>
      </c>
      <c r="N10" s="369">
        <v>0</v>
      </c>
      <c r="O10" s="369">
        <v>0.14000000000000001</v>
      </c>
      <c r="P10" s="369">
        <v>0</v>
      </c>
      <c r="Q10" s="979"/>
      <c r="R10" s="979"/>
      <c r="S10" s="979"/>
      <c r="T10" s="979"/>
      <c r="U10" s="979"/>
    </row>
    <row r="11" spans="1:21" s="30" customFormat="1">
      <c r="A11" s="478"/>
      <c r="B11" s="182"/>
      <c r="C11" s="182" t="s">
        <v>12</v>
      </c>
      <c r="D11" s="370">
        <f t="shared" ref="D11:P11" si="0">SUM(D3:D10)</f>
        <v>123.22</v>
      </c>
      <c r="E11" s="368">
        <f t="shared" si="0"/>
        <v>145.35</v>
      </c>
      <c r="F11" s="371">
        <f t="shared" si="0"/>
        <v>16.790000000000003</v>
      </c>
      <c r="G11" s="371">
        <f t="shared" si="0"/>
        <v>3.3699999999999997</v>
      </c>
      <c r="H11" s="371">
        <f t="shared" si="0"/>
        <v>10.46</v>
      </c>
      <c r="I11" s="368">
        <f t="shared" si="0"/>
        <v>62.66</v>
      </c>
      <c r="J11" s="371">
        <f t="shared" si="0"/>
        <v>0.83000000000000007</v>
      </c>
      <c r="K11" s="368">
        <f t="shared" si="0"/>
        <v>26.25</v>
      </c>
      <c r="L11" s="370">
        <f t="shared" si="0"/>
        <v>0.05</v>
      </c>
      <c r="M11" s="370">
        <f t="shared" si="0"/>
        <v>7.0000000000000007E-2</v>
      </c>
      <c r="N11" s="368">
        <f t="shared" si="0"/>
        <v>7.6000000000000005</v>
      </c>
      <c r="O11" s="371">
        <f t="shared" si="0"/>
        <v>1.5300000000000002</v>
      </c>
      <c r="P11" s="371">
        <f t="shared" si="0"/>
        <v>1.26</v>
      </c>
      <c r="Q11" s="372">
        <v>0</v>
      </c>
      <c r="R11" s="372">
        <v>2</v>
      </c>
      <c r="S11" s="372">
        <v>0</v>
      </c>
      <c r="T11" s="372">
        <v>0</v>
      </c>
      <c r="U11" s="372">
        <v>0</v>
      </c>
    </row>
    <row r="12" spans="1:21" s="30" customFormat="1">
      <c r="A12" s="478"/>
      <c r="B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1" s="30" customFormat="1">
      <c r="A13" s="478"/>
      <c r="B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21" s="30" customFormat="1">
      <c r="A14" s="478"/>
      <c r="B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21" s="30" customFormat="1">
      <c r="A15" s="478"/>
      <c r="B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21" s="30" customFormat="1">
      <c r="A16" s="478"/>
      <c r="B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2:16">
      <c r="B17" s="175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2:16">
      <c r="B18" s="175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2:16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2:16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2:16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2:16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2:16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2:16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2:16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2:16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2:16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2:16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2:16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2:16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2:16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0"/>
  </mergeCells>
  <phoneticPr fontId="1"/>
  <pageMargins left="0.7" right="0.7" top="0.75" bottom="0.75" header="0.3" footer="0.3"/>
  <pageSetup paperSize="9" scale="61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"/>
  <sheetViews>
    <sheetView zoomScaleNormal="100" workbookViewId="0"/>
  </sheetViews>
  <sheetFormatPr defaultRowHeight="13.5"/>
  <cols>
    <col min="1" max="1" width="3.875" style="478" customWidth="1"/>
    <col min="2" max="2" width="12.625" style="195" customWidth="1"/>
    <col min="3" max="3" width="17.625" customWidth="1"/>
    <col min="4" max="16" width="11.125" customWidth="1"/>
  </cols>
  <sheetData>
    <row r="1" spans="2:21">
      <c r="B1" s="196" t="s">
        <v>806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4032</v>
      </c>
      <c r="C3" s="29" t="s">
        <v>172</v>
      </c>
      <c r="D3" s="10">
        <v>40</v>
      </c>
      <c r="E3" s="250">
        <v>28.8</v>
      </c>
      <c r="F3" s="249">
        <v>2.64</v>
      </c>
      <c r="G3" s="249">
        <v>1.68</v>
      </c>
      <c r="H3" s="249">
        <v>0.64</v>
      </c>
      <c r="I3" s="250">
        <v>48</v>
      </c>
      <c r="J3" s="251">
        <v>0.36</v>
      </c>
      <c r="K3" s="252">
        <v>0</v>
      </c>
      <c r="L3" s="253">
        <v>2.8000000000000004E-2</v>
      </c>
      <c r="M3" s="254">
        <v>1.2E-2</v>
      </c>
      <c r="N3" s="252">
        <v>0</v>
      </c>
      <c r="O3" s="255">
        <v>0.16</v>
      </c>
      <c r="P3" s="255">
        <v>0</v>
      </c>
      <c r="Q3" s="974"/>
      <c r="R3" s="974"/>
      <c r="S3" s="974"/>
      <c r="T3" s="974"/>
      <c r="U3" s="974"/>
    </row>
    <row r="4" spans="2:21">
      <c r="B4" s="195">
        <v>17044</v>
      </c>
      <c r="C4" s="29" t="s">
        <v>159</v>
      </c>
      <c r="D4" s="10">
        <v>10</v>
      </c>
      <c r="E4" s="250">
        <v>21.7</v>
      </c>
      <c r="F4" s="249">
        <v>0.97</v>
      </c>
      <c r="G4" s="249">
        <v>0.3</v>
      </c>
      <c r="H4" s="249">
        <v>3.79</v>
      </c>
      <c r="I4" s="250">
        <v>8</v>
      </c>
      <c r="J4" s="251">
        <v>0.34</v>
      </c>
      <c r="K4" s="252">
        <v>0</v>
      </c>
      <c r="L4" s="253">
        <v>5.0000000000000001E-3</v>
      </c>
      <c r="M4" s="254">
        <v>0.01</v>
      </c>
      <c r="N4" s="252">
        <v>0</v>
      </c>
      <c r="O4" s="255">
        <v>0.56000000000000005</v>
      </c>
      <c r="P4" s="255">
        <v>0.61</v>
      </c>
      <c r="Q4" s="975"/>
      <c r="R4" s="975"/>
      <c r="S4" s="975"/>
      <c r="T4" s="975"/>
      <c r="U4" s="975"/>
    </row>
    <row r="5" spans="2:21">
      <c r="B5" s="195">
        <v>3003</v>
      </c>
      <c r="C5" s="29" t="s">
        <v>4</v>
      </c>
      <c r="D5" s="10">
        <v>1</v>
      </c>
      <c r="E5" s="250">
        <v>3.84</v>
      </c>
      <c r="F5" s="249">
        <v>0</v>
      </c>
      <c r="G5" s="249">
        <v>0</v>
      </c>
      <c r="H5" s="249">
        <v>0.99199999999999999</v>
      </c>
      <c r="I5" s="250">
        <v>0.01</v>
      </c>
      <c r="J5" s="251">
        <v>0</v>
      </c>
      <c r="K5" s="252">
        <v>0</v>
      </c>
      <c r="L5" s="253">
        <v>0</v>
      </c>
      <c r="M5" s="254">
        <v>0</v>
      </c>
      <c r="N5" s="252">
        <v>0</v>
      </c>
      <c r="O5" s="255">
        <v>0</v>
      </c>
      <c r="P5" s="255">
        <v>0</v>
      </c>
      <c r="Q5" s="975"/>
      <c r="R5" s="975"/>
      <c r="S5" s="975"/>
      <c r="T5" s="975"/>
      <c r="U5" s="975"/>
    </row>
    <row r="6" spans="2:21">
      <c r="B6" s="195">
        <v>16025</v>
      </c>
      <c r="C6" s="29" t="s">
        <v>66</v>
      </c>
      <c r="D6" s="10">
        <v>7</v>
      </c>
      <c r="E6" s="250">
        <v>16.87</v>
      </c>
      <c r="F6" s="249">
        <v>2.1000000000000001E-2</v>
      </c>
      <c r="G6" s="249">
        <v>0</v>
      </c>
      <c r="H6" s="249">
        <v>3.0240000000000005</v>
      </c>
      <c r="I6" s="250">
        <v>0.14000000000000001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75"/>
      <c r="R6" s="975"/>
      <c r="S6" s="975"/>
      <c r="T6" s="975"/>
      <c r="U6" s="975"/>
    </row>
    <row r="7" spans="2:21">
      <c r="B7" s="195">
        <v>6267</v>
      </c>
      <c r="C7" s="29" t="s">
        <v>7</v>
      </c>
      <c r="D7" s="10">
        <v>2</v>
      </c>
      <c r="E7" s="250">
        <v>0.4</v>
      </c>
      <c r="F7" s="249">
        <v>4.4000000000000004E-2</v>
      </c>
      <c r="G7" s="249">
        <v>8.0000000000000002E-3</v>
      </c>
      <c r="H7" s="249">
        <v>6.2E-2</v>
      </c>
      <c r="I7" s="250">
        <v>0.98</v>
      </c>
      <c r="J7" s="251">
        <v>0.04</v>
      </c>
      <c r="K7" s="252">
        <v>7</v>
      </c>
      <c r="L7" s="253">
        <v>2.2000000000000001E-3</v>
      </c>
      <c r="M7" s="254">
        <v>4.0000000000000001E-3</v>
      </c>
      <c r="N7" s="252">
        <v>0.7</v>
      </c>
      <c r="O7" s="255">
        <v>5.5999999999999994E-2</v>
      </c>
      <c r="P7" s="255">
        <v>0</v>
      </c>
      <c r="Q7" s="976"/>
      <c r="R7" s="976"/>
      <c r="S7" s="976"/>
      <c r="T7" s="976"/>
      <c r="U7" s="976"/>
    </row>
    <row r="8" spans="2:21">
      <c r="B8" s="244"/>
      <c r="C8" s="182" t="s">
        <v>12</v>
      </c>
      <c r="D8" s="265">
        <v>60</v>
      </c>
      <c r="E8" s="259">
        <v>71.610000000000014</v>
      </c>
      <c r="F8" s="258">
        <v>3.6750000000000003</v>
      </c>
      <c r="G8" s="258">
        <v>1.988</v>
      </c>
      <c r="H8" s="258">
        <v>8.5079999999999991</v>
      </c>
      <c r="I8" s="259">
        <v>57.129999999999995</v>
      </c>
      <c r="J8" s="258">
        <v>0.74</v>
      </c>
      <c r="K8" s="260">
        <v>7</v>
      </c>
      <c r="L8" s="261">
        <v>3.5200000000000002E-2</v>
      </c>
      <c r="M8" s="262">
        <v>2.5999999999999999E-2</v>
      </c>
      <c r="N8" s="260">
        <v>0.7</v>
      </c>
      <c r="O8" s="263">
        <v>0.77600000000000002</v>
      </c>
      <c r="P8" s="263">
        <v>0.61</v>
      </c>
      <c r="Q8" s="178">
        <v>0</v>
      </c>
      <c r="R8" s="178">
        <v>0</v>
      </c>
      <c r="S8" s="178">
        <v>0</v>
      </c>
      <c r="T8" s="178">
        <v>0</v>
      </c>
      <c r="U8" s="178">
        <v>0</v>
      </c>
    </row>
  </sheetData>
  <mergeCells count="1">
    <mergeCell ref="Q3:U7"/>
  </mergeCells>
  <phoneticPr fontId="1"/>
  <pageMargins left="0.7" right="0.7" top="0.75" bottom="0.75" header="0.3" footer="0.3"/>
  <pageSetup paperSize="9" scale="83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zoomScaleNormal="100" workbookViewId="0"/>
  </sheetViews>
  <sheetFormatPr defaultRowHeight="13.5"/>
  <cols>
    <col min="1" max="1" width="3.875" style="478" customWidth="1"/>
    <col min="2" max="2" width="12.625" style="195" customWidth="1"/>
    <col min="3" max="3" width="21.625" customWidth="1"/>
    <col min="4" max="16" width="11.125" customWidth="1"/>
  </cols>
  <sheetData>
    <row r="1" spans="2:21">
      <c r="B1" s="196" t="s">
        <v>807</v>
      </c>
    </row>
    <row r="2" spans="2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2:21">
      <c r="B3" s="195">
        <v>6191</v>
      </c>
      <c r="C3" s="29" t="s">
        <v>109</v>
      </c>
      <c r="D3" s="10">
        <v>80</v>
      </c>
      <c r="E3" s="250">
        <v>17.600000000000001</v>
      </c>
      <c r="F3" s="249">
        <v>0.88</v>
      </c>
      <c r="G3" s="249">
        <v>0.08</v>
      </c>
      <c r="H3" s="249">
        <v>4.08</v>
      </c>
      <c r="I3" s="250">
        <v>14.4</v>
      </c>
      <c r="J3" s="251">
        <v>0.24</v>
      </c>
      <c r="K3" s="252">
        <v>6.4</v>
      </c>
      <c r="L3" s="253">
        <v>0.04</v>
      </c>
      <c r="M3" s="254">
        <v>0.04</v>
      </c>
      <c r="N3" s="252">
        <v>3.2</v>
      </c>
      <c r="O3" s="255">
        <v>1.76</v>
      </c>
      <c r="P3" s="255">
        <v>0</v>
      </c>
      <c r="Q3" s="934"/>
      <c r="R3" s="934"/>
      <c r="S3" s="934"/>
      <c r="T3" s="934"/>
      <c r="U3" s="934"/>
    </row>
    <row r="4" spans="2:21">
      <c r="B4" s="195">
        <v>14002</v>
      </c>
      <c r="C4" s="29" t="s">
        <v>14</v>
      </c>
      <c r="D4" s="10">
        <v>8</v>
      </c>
      <c r="E4" s="250">
        <v>73.680000000000007</v>
      </c>
      <c r="F4" s="249">
        <v>0</v>
      </c>
      <c r="G4" s="249">
        <v>8</v>
      </c>
      <c r="H4" s="249">
        <v>0</v>
      </c>
      <c r="I4" s="250">
        <v>0.08</v>
      </c>
      <c r="J4" s="251">
        <v>8.0000000000000002E-3</v>
      </c>
      <c r="K4" s="252">
        <v>0</v>
      </c>
      <c r="L4" s="253">
        <v>0</v>
      </c>
      <c r="M4" s="254">
        <v>0</v>
      </c>
      <c r="N4" s="252">
        <v>0</v>
      </c>
      <c r="O4" s="255">
        <v>0</v>
      </c>
      <c r="P4" s="255">
        <v>0</v>
      </c>
      <c r="Q4" s="938"/>
      <c r="R4" s="938"/>
      <c r="S4" s="938"/>
      <c r="T4" s="938"/>
      <c r="U4" s="938"/>
    </row>
    <row r="5" spans="2:21">
      <c r="B5" s="195">
        <v>17048</v>
      </c>
      <c r="C5" s="29" t="s">
        <v>782</v>
      </c>
      <c r="D5" s="10">
        <v>10</v>
      </c>
      <c r="E5" s="250">
        <v>21.7</v>
      </c>
      <c r="F5" s="249">
        <v>1.72</v>
      </c>
      <c r="G5" s="249">
        <v>1.05</v>
      </c>
      <c r="H5" s="249">
        <v>1.45</v>
      </c>
      <c r="I5" s="250">
        <v>15</v>
      </c>
      <c r="J5" s="251">
        <v>0.68</v>
      </c>
      <c r="K5" s="252">
        <v>0</v>
      </c>
      <c r="L5" s="253">
        <v>4.0000000000000001E-3</v>
      </c>
      <c r="M5" s="254">
        <v>1.2E-2</v>
      </c>
      <c r="N5" s="252">
        <v>0</v>
      </c>
      <c r="O5" s="255">
        <v>0.65</v>
      </c>
      <c r="P5" s="255">
        <v>1.0900000000000001</v>
      </c>
      <c r="Q5" s="938"/>
      <c r="R5" s="938"/>
      <c r="S5" s="938"/>
      <c r="T5" s="938"/>
      <c r="U5" s="938"/>
    </row>
    <row r="6" spans="2:21">
      <c r="B6" s="195">
        <v>3003</v>
      </c>
      <c r="C6" s="29" t="s">
        <v>4</v>
      </c>
      <c r="D6" s="10">
        <v>3</v>
      </c>
      <c r="E6" s="250">
        <v>11.52</v>
      </c>
      <c r="F6" s="249">
        <v>0</v>
      </c>
      <c r="G6" s="249">
        <v>0</v>
      </c>
      <c r="H6" s="249">
        <v>2.9760000000000004</v>
      </c>
      <c r="I6" s="250">
        <v>0.03</v>
      </c>
      <c r="J6" s="251">
        <v>0</v>
      </c>
      <c r="K6" s="252">
        <v>0</v>
      </c>
      <c r="L6" s="253">
        <v>0</v>
      </c>
      <c r="M6" s="254">
        <v>0</v>
      </c>
      <c r="N6" s="252">
        <v>0</v>
      </c>
      <c r="O6" s="255">
        <v>0</v>
      </c>
      <c r="P6" s="255">
        <v>0</v>
      </c>
      <c r="Q6" s="938"/>
      <c r="R6" s="938"/>
      <c r="S6" s="938"/>
      <c r="T6" s="938"/>
      <c r="U6" s="938"/>
    </row>
    <row r="7" spans="2:21">
      <c r="B7" s="195">
        <v>16025</v>
      </c>
      <c r="C7" s="29" t="s">
        <v>66</v>
      </c>
      <c r="D7" s="10">
        <v>6</v>
      </c>
      <c r="E7" s="250">
        <v>14.46</v>
      </c>
      <c r="F7" s="249">
        <v>1.7999999999999999E-2</v>
      </c>
      <c r="G7" s="249">
        <v>0</v>
      </c>
      <c r="H7" s="249">
        <v>2.5920000000000005</v>
      </c>
      <c r="I7" s="250">
        <v>0.12</v>
      </c>
      <c r="J7" s="251">
        <v>0</v>
      </c>
      <c r="K7" s="252">
        <v>0</v>
      </c>
      <c r="L7" s="253">
        <v>0</v>
      </c>
      <c r="M7" s="254">
        <v>0</v>
      </c>
      <c r="N7" s="252">
        <v>0</v>
      </c>
      <c r="O7" s="255">
        <v>0</v>
      </c>
      <c r="P7" s="255">
        <v>0</v>
      </c>
      <c r="Q7" s="938"/>
      <c r="R7" s="938"/>
      <c r="S7" s="938"/>
      <c r="T7" s="938"/>
      <c r="U7" s="938"/>
    </row>
    <row r="8" spans="2:21">
      <c r="B8" s="195">
        <v>5018</v>
      </c>
      <c r="C8" s="29" t="s">
        <v>142</v>
      </c>
      <c r="D8" s="10">
        <v>1</v>
      </c>
      <c r="E8" s="250">
        <v>5.99</v>
      </c>
      <c r="F8" s="249">
        <v>0.20300000000000001</v>
      </c>
      <c r="G8" s="249">
        <v>0.54200000000000004</v>
      </c>
      <c r="H8" s="249">
        <v>0.185</v>
      </c>
      <c r="I8" s="250">
        <v>12</v>
      </c>
      <c r="J8" s="251">
        <v>9.9000000000000005E-2</v>
      </c>
      <c r="K8" s="252">
        <v>0.01</v>
      </c>
      <c r="L8" s="253">
        <v>4.8999999999999998E-3</v>
      </c>
      <c r="M8" s="254">
        <v>2.3E-3</v>
      </c>
      <c r="N8" s="252">
        <v>0</v>
      </c>
      <c r="O8" s="255">
        <v>0.126</v>
      </c>
      <c r="P8" s="255">
        <v>0</v>
      </c>
      <c r="Q8" s="938"/>
      <c r="R8" s="938"/>
      <c r="S8" s="938"/>
      <c r="T8" s="938"/>
      <c r="U8" s="938"/>
    </row>
    <row r="9" spans="2:21">
      <c r="B9" s="244"/>
      <c r="C9" s="182" t="s">
        <v>12</v>
      </c>
      <c r="D9" s="265">
        <v>108</v>
      </c>
      <c r="E9" s="259">
        <v>144.95000000000002</v>
      </c>
      <c r="F9" s="258">
        <v>2.8209999999999997</v>
      </c>
      <c r="G9" s="258">
        <v>9.6720000000000006</v>
      </c>
      <c r="H9" s="258">
        <v>11.283000000000001</v>
      </c>
      <c r="I9" s="259">
        <v>41.63</v>
      </c>
      <c r="J9" s="258">
        <v>1.0270000000000001</v>
      </c>
      <c r="K9" s="260">
        <v>6.41</v>
      </c>
      <c r="L9" s="261">
        <v>4.8899999999999999E-2</v>
      </c>
      <c r="M9" s="262">
        <v>5.4300000000000001E-2</v>
      </c>
      <c r="N9" s="260">
        <v>3.2</v>
      </c>
      <c r="O9" s="263">
        <v>2.536</v>
      </c>
      <c r="P9" s="263">
        <v>1.0900000000000001</v>
      </c>
      <c r="Q9" s="265">
        <v>0</v>
      </c>
      <c r="R9" s="265">
        <v>0</v>
      </c>
      <c r="S9" s="265">
        <v>1</v>
      </c>
      <c r="T9" s="265">
        <v>0</v>
      </c>
      <c r="U9" s="265">
        <v>0</v>
      </c>
    </row>
  </sheetData>
  <mergeCells count="1">
    <mergeCell ref="Q3:U8"/>
  </mergeCells>
  <phoneticPr fontId="1"/>
  <pageMargins left="0.7" right="0.7" top="0.75" bottom="0.75" header="0.3" footer="0.3"/>
  <pageSetup paperSize="9" scale="83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/>
  </sheetViews>
  <sheetFormatPr defaultRowHeight="13.5"/>
  <cols>
    <col min="1" max="1" width="3.875" style="478" customWidth="1"/>
    <col min="2" max="2" width="12.625" customWidth="1"/>
    <col min="3" max="3" width="31.875" customWidth="1"/>
    <col min="4" max="16" width="11.125" customWidth="1"/>
  </cols>
  <sheetData>
    <row r="1" spans="1:21">
      <c r="B1" s="185" t="s">
        <v>951</v>
      </c>
      <c r="C1" s="184"/>
      <c r="D1" s="184"/>
      <c r="E1" s="183"/>
      <c r="F1" s="183"/>
      <c r="G1" s="183"/>
      <c r="H1" s="183"/>
      <c r="I1" s="183"/>
      <c r="J1" s="183"/>
      <c r="K1" s="183"/>
    </row>
    <row r="2" spans="1:21" ht="27" customHeight="1">
      <c r="B2" s="19" t="s">
        <v>922</v>
      </c>
      <c r="C2" s="19" t="s">
        <v>923</v>
      </c>
      <c r="D2" s="20" t="s">
        <v>936</v>
      </c>
      <c r="E2" s="20" t="s">
        <v>924</v>
      </c>
      <c r="F2" s="20" t="s">
        <v>937</v>
      </c>
      <c r="G2" s="20" t="s">
        <v>938</v>
      </c>
      <c r="H2" s="20" t="s">
        <v>939</v>
      </c>
      <c r="I2" s="20" t="s">
        <v>925</v>
      </c>
      <c r="J2" s="20" t="s">
        <v>926</v>
      </c>
      <c r="K2" s="20" t="s">
        <v>927</v>
      </c>
      <c r="L2" s="20" t="s">
        <v>934</v>
      </c>
      <c r="M2" s="20" t="s">
        <v>935</v>
      </c>
      <c r="N2" s="20" t="s">
        <v>928</v>
      </c>
      <c r="O2" s="20" t="s">
        <v>940</v>
      </c>
      <c r="P2" s="20" t="s">
        <v>941</v>
      </c>
      <c r="Q2" s="13" t="s">
        <v>929</v>
      </c>
      <c r="R2" s="13" t="s">
        <v>930</v>
      </c>
      <c r="S2" s="13" t="s">
        <v>931</v>
      </c>
      <c r="T2" s="21" t="s">
        <v>932</v>
      </c>
      <c r="U2" s="13" t="s">
        <v>933</v>
      </c>
    </row>
    <row r="3" spans="1:21" s="30" customFormat="1">
      <c r="A3" s="478"/>
      <c r="B3" s="365" t="s">
        <v>549</v>
      </c>
      <c r="C3" s="366" t="s">
        <v>548</v>
      </c>
      <c r="D3" s="176">
        <v>80</v>
      </c>
      <c r="E3" s="176">
        <v>144.80000000000001</v>
      </c>
      <c r="F3" s="176">
        <v>16.399999999999999</v>
      </c>
      <c r="G3" s="176">
        <v>7.92</v>
      </c>
      <c r="H3" s="176">
        <v>0.32</v>
      </c>
      <c r="I3" s="176">
        <v>3.2</v>
      </c>
      <c r="J3" s="176">
        <v>1.04</v>
      </c>
      <c r="K3" s="176">
        <v>1.6</v>
      </c>
      <c r="L3" s="176">
        <v>0.06</v>
      </c>
      <c r="M3" s="176">
        <v>0.17</v>
      </c>
      <c r="N3" s="176">
        <v>0.8</v>
      </c>
      <c r="O3" s="176">
        <v>0</v>
      </c>
      <c r="P3" s="176">
        <v>0.08</v>
      </c>
      <c r="Q3" s="974"/>
      <c r="R3" s="980"/>
      <c r="S3" s="980"/>
      <c r="T3" s="980"/>
      <c r="U3" s="980"/>
    </row>
    <row r="4" spans="1:21" s="30" customFormat="1">
      <c r="A4" s="478"/>
      <c r="B4" s="365" t="s">
        <v>547</v>
      </c>
      <c r="C4" s="366" t="s">
        <v>546</v>
      </c>
      <c r="D4" s="176">
        <v>30</v>
      </c>
      <c r="E4" s="176">
        <v>6.6</v>
      </c>
      <c r="F4" s="176">
        <v>0.27</v>
      </c>
      <c r="G4" s="176">
        <v>0.06</v>
      </c>
      <c r="H4" s="176">
        <v>1.53</v>
      </c>
      <c r="I4" s="176">
        <v>3.3</v>
      </c>
      <c r="J4" s="176">
        <v>0.12</v>
      </c>
      <c r="K4" s="176">
        <v>9.9</v>
      </c>
      <c r="L4" s="176">
        <v>0.01</v>
      </c>
      <c r="M4" s="176">
        <v>0.01</v>
      </c>
      <c r="N4" s="30">
        <v>22.8</v>
      </c>
      <c r="O4" s="176">
        <v>0.69</v>
      </c>
      <c r="P4" s="176">
        <v>0</v>
      </c>
      <c r="Q4" s="972"/>
      <c r="R4" s="972"/>
      <c r="S4" s="972"/>
      <c r="T4" s="972"/>
      <c r="U4" s="972"/>
    </row>
    <row r="5" spans="1:21" s="30" customFormat="1">
      <c r="A5" s="478"/>
      <c r="B5" s="365" t="s">
        <v>545</v>
      </c>
      <c r="C5" s="366" t="s">
        <v>544</v>
      </c>
      <c r="D5" s="176">
        <v>15</v>
      </c>
      <c r="E5" s="176">
        <v>4.5</v>
      </c>
      <c r="F5" s="176">
        <v>0.15</v>
      </c>
      <c r="G5" s="176">
        <v>0.03</v>
      </c>
      <c r="H5" s="176">
        <v>1.08</v>
      </c>
      <c r="I5" s="176">
        <v>1.05</v>
      </c>
      <c r="J5" s="176">
        <v>0.06</v>
      </c>
      <c r="K5" s="176">
        <v>13.2</v>
      </c>
      <c r="L5" s="176">
        <v>0.01</v>
      </c>
      <c r="M5" s="176">
        <v>0.02</v>
      </c>
      <c r="N5" s="176">
        <v>25.5</v>
      </c>
      <c r="O5" s="176">
        <v>0.24</v>
      </c>
      <c r="P5" s="176">
        <v>0</v>
      </c>
      <c r="Q5" s="972"/>
      <c r="R5" s="972"/>
      <c r="S5" s="972"/>
      <c r="T5" s="972"/>
      <c r="U5" s="972"/>
    </row>
    <row r="6" spans="1:21" s="30" customFormat="1">
      <c r="A6" s="478"/>
      <c r="B6" s="365" t="s">
        <v>543</v>
      </c>
      <c r="C6" s="366" t="s">
        <v>542</v>
      </c>
      <c r="D6" s="176">
        <v>20</v>
      </c>
      <c r="E6" s="176">
        <v>3</v>
      </c>
      <c r="F6" s="176">
        <v>0.4</v>
      </c>
      <c r="G6" s="176">
        <v>0</v>
      </c>
      <c r="H6" s="176">
        <v>0.54</v>
      </c>
      <c r="I6" s="176">
        <v>3</v>
      </c>
      <c r="J6" s="176">
        <v>0.08</v>
      </c>
      <c r="K6" s="176">
        <v>0</v>
      </c>
      <c r="L6" s="176">
        <v>0.01</v>
      </c>
      <c r="M6" s="176">
        <v>0.01</v>
      </c>
      <c r="N6" s="176">
        <v>2.2000000000000002</v>
      </c>
      <c r="O6" s="176">
        <v>0.28000000000000003</v>
      </c>
      <c r="P6" s="176">
        <v>0</v>
      </c>
      <c r="Q6" s="972"/>
      <c r="R6" s="972"/>
      <c r="S6" s="972"/>
      <c r="T6" s="972"/>
      <c r="U6" s="972"/>
    </row>
    <row r="7" spans="1:21" s="30" customFormat="1">
      <c r="A7" s="478"/>
      <c r="B7" s="365" t="s">
        <v>541</v>
      </c>
      <c r="C7" s="366" t="s">
        <v>540</v>
      </c>
      <c r="D7" s="176">
        <v>20</v>
      </c>
      <c r="E7" s="176">
        <v>2.8</v>
      </c>
      <c r="F7" s="176">
        <v>0.34</v>
      </c>
      <c r="G7" s="176">
        <v>0.04</v>
      </c>
      <c r="H7" s="176">
        <v>0.44</v>
      </c>
      <c r="I7" s="176">
        <v>11.2</v>
      </c>
      <c r="J7" s="176">
        <v>0.48</v>
      </c>
      <c r="K7" s="176">
        <v>36</v>
      </c>
      <c r="L7" s="176">
        <v>0.01</v>
      </c>
      <c r="M7" s="176">
        <v>0.03</v>
      </c>
      <c r="N7" s="176">
        <v>2.8</v>
      </c>
      <c r="O7" s="176">
        <v>0.36</v>
      </c>
      <c r="P7" s="176">
        <v>0</v>
      </c>
      <c r="Q7" s="972"/>
      <c r="R7" s="972"/>
      <c r="S7" s="972"/>
      <c r="T7" s="972"/>
      <c r="U7" s="972"/>
    </row>
    <row r="8" spans="1:21" s="30" customFormat="1">
      <c r="A8" s="478"/>
      <c r="B8" s="365" t="s">
        <v>492</v>
      </c>
      <c r="C8" s="366" t="s">
        <v>491</v>
      </c>
      <c r="D8" s="176">
        <v>4</v>
      </c>
      <c r="E8" s="176">
        <v>1.04</v>
      </c>
      <c r="F8" s="176">
        <v>0.02</v>
      </c>
      <c r="G8" s="176">
        <v>0.01</v>
      </c>
      <c r="H8" s="176">
        <v>0.34</v>
      </c>
      <c r="I8" s="176">
        <v>0.28000000000000003</v>
      </c>
      <c r="J8" s="176">
        <v>0</v>
      </c>
      <c r="K8" s="176">
        <v>0.04</v>
      </c>
      <c r="L8" s="176">
        <v>0</v>
      </c>
      <c r="M8" s="176">
        <v>0</v>
      </c>
      <c r="N8" s="176">
        <v>2</v>
      </c>
      <c r="O8" s="176">
        <v>0</v>
      </c>
      <c r="P8" s="176">
        <v>0</v>
      </c>
      <c r="Q8" s="972"/>
      <c r="R8" s="972"/>
      <c r="S8" s="972"/>
      <c r="T8" s="972"/>
      <c r="U8" s="972"/>
    </row>
    <row r="9" spans="1:21" s="30" customFormat="1">
      <c r="A9" s="478"/>
      <c r="B9" s="365" t="s">
        <v>363</v>
      </c>
      <c r="C9" s="366" t="s">
        <v>362</v>
      </c>
      <c r="D9" s="176">
        <v>16.2</v>
      </c>
      <c r="E9" s="176">
        <v>11.5</v>
      </c>
      <c r="F9" s="176">
        <v>1.25</v>
      </c>
      <c r="G9" s="176">
        <v>0</v>
      </c>
      <c r="H9" s="176">
        <v>1.64</v>
      </c>
      <c r="I9" s="176">
        <v>4.7</v>
      </c>
      <c r="J9" s="176">
        <v>0.28000000000000003</v>
      </c>
      <c r="K9" s="176">
        <v>0</v>
      </c>
      <c r="L9" s="176">
        <v>0.01</v>
      </c>
      <c r="M9" s="176">
        <v>0.03</v>
      </c>
      <c r="N9" s="176">
        <v>0</v>
      </c>
      <c r="O9" s="176">
        <v>0</v>
      </c>
      <c r="P9" s="176">
        <v>2.35</v>
      </c>
      <c r="Q9" s="972"/>
      <c r="R9" s="972"/>
      <c r="S9" s="972"/>
      <c r="T9" s="972"/>
      <c r="U9" s="972"/>
    </row>
    <row r="10" spans="1:21" s="30" customFormat="1">
      <c r="A10" s="478"/>
      <c r="B10" s="365" t="s">
        <v>367</v>
      </c>
      <c r="C10" s="366" t="s">
        <v>366</v>
      </c>
      <c r="D10" s="176">
        <v>3</v>
      </c>
      <c r="E10" s="176">
        <v>3.27</v>
      </c>
      <c r="F10" s="176">
        <v>0.01</v>
      </c>
      <c r="G10" s="176">
        <v>0</v>
      </c>
      <c r="H10" s="176">
        <v>0.15</v>
      </c>
      <c r="I10" s="176">
        <v>0.09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972"/>
      <c r="R10" s="972"/>
      <c r="S10" s="972"/>
      <c r="T10" s="972"/>
      <c r="U10" s="972"/>
    </row>
    <row r="11" spans="1:21" s="30" customFormat="1">
      <c r="A11" s="478"/>
      <c r="B11" s="365" t="s">
        <v>365</v>
      </c>
      <c r="C11" s="366" t="s">
        <v>364</v>
      </c>
      <c r="D11" s="176">
        <v>3.6</v>
      </c>
      <c r="E11" s="176">
        <v>13.82</v>
      </c>
      <c r="F11" s="176">
        <v>0</v>
      </c>
      <c r="G11" s="176">
        <v>0</v>
      </c>
      <c r="H11" s="176">
        <v>3.57</v>
      </c>
      <c r="I11" s="176">
        <v>0.04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972"/>
      <c r="R11" s="972"/>
      <c r="S11" s="972"/>
      <c r="T11" s="972"/>
      <c r="U11" s="972"/>
    </row>
    <row r="12" spans="1:21" s="30" customFormat="1">
      <c r="A12" s="478"/>
      <c r="B12" s="365" t="s">
        <v>539</v>
      </c>
      <c r="C12" s="366" t="s">
        <v>538</v>
      </c>
      <c r="D12" s="176">
        <v>0.3</v>
      </c>
      <c r="E12" s="176">
        <v>0.4</v>
      </c>
      <c r="F12" s="176">
        <v>0.02</v>
      </c>
      <c r="G12" s="176">
        <v>0</v>
      </c>
      <c r="H12" s="176">
        <v>0.08</v>
      </c>
      <c r="I12" s="176">
        <v>0.04</v>
      </c>
      <c r="J12" s="176">
        <v>0</v>
      </c>
      <c r="K12" s="176">
        <v>0</v>
      </c>
      <c r="L12" s="176">
        <v>0</v>
      </c>
      <c r="M12" s="176">
        <v>0</v>
      </c>
      <c r="N12" s="176">
        <v>0.03</v>
      </c>
      <c r="O12" s="176">
        <v>0.02</v>
      </c>
      <c r="P12" s="176">
        <v>0</v>
      </c>
      <c r="Q12" s="972"/>
      <c r="R12" s="972"/>
      <c r="S12" s="972"/>
      <c r="T12" s="972"/>
      <c r="U12" s="972"/>
    </row>
    <row r="13" spans="1:21" s="30" customFormat="1">
      <c r="A13" s="478"/>
      <c r="B13" s="365" t="s">
        <v>512</v>
      </c>
      <c r="C13" s="366" t="s">
        <v>511</v>
      </c>
      <c r="D13" s="176">
        <v>0.3</v>
      </c>
      <c r="E13" s="176">
        <v>0.09</v>
      </c>
      <c r="F13" s="176">
        <v>0</v>
      </c>
      <c r="G13" s="176">
        <v>0</v>
      </c>
      <c r="H13" s="176">
        <v>0.02</v>
      </c>
      <c r="I13" s="176">
        <v>0.04</v>
      </c>
      <c r="J13" s="176">
        <v>0</v>
      </c>
      <c r="K13" s="176">
        <v>0</v>
      </c>
      <c r="L13" s="176">
        <v>0</v>
      </c>
      <c r="M13" s="176">
        <v>0</v>
      </c>
      <c r="N13" s="176">
        <v>0.01</v>
      </c>
      <c r="O13" s="176">
        <v>0.01</v>
      </c>
      <c r="P13" s="176">
        <v>0</v>
      </c>
      <c r="Q13" s="972"/>
      <c r="R13" s="972"/>
      <c r="S13" s="972"/>
      <c r="T13" s="972"/>
      <c r="U13" s="972"/>
    </row>
    <row r="14" spans="1:21" s="30" customFormat="1">
      <c r="A14" s="478"/>
      <c r="B14" s="365" t="s">
        <v>537</v>
      </c>
      <c r="C14" s="366" t="s">
        <v>536</v>
      </c>
      <c r="D14" s="176">
        <v>0.3</v>
      </c>
      <c r="E14" s="176">
        <v>0.18</v>
      </c>
      <c r="F14" s="176">
        <v>0.01</v>
      </c>
      <c r="G14" s="176">
        <v>0.01</v>
      </c>
      <c r="H14" s="176">
        <v>0.02</v>
      </c>
      <c r="I14" s="176">
        <v>0.1</v>
      </c>
      <c r="J14" s="176">
        <v>0.01</v>
      </c>
      <c r="K14" s="176">
        <v>0.36</v>
      </c>
      <c r="L14" s="176">
        <v>0</v>
      </c>
      <c r="M14" s="176">
        <v>0</v>
      </c>
      <c r="N14" s="176">
        <v>0.01</v>
      </c>
      <c r="O14" s="176">
        <v>0.01</v>
      </c>
      <c r="P14" s="176">
        <v>0.05</v>
      </c>
      <c r="Q14" s="972"/>
      <c r="R14" s="972"/>
      <c r="S14" s="972"/>
      <c r="T14" s="972"/>
      <c r="U14" s="972"/>
    </row>
    <row r="15" spans="1:21" s="30" customFormat="1">
      <c r="A15" s="478"/>
      <c r="B15" s="365" t="s">
        <v>535</v>
      </c>
      <c r="C15" s="366" t="s">
        <v>534</v>
      </c>
      <c r="D15" s="176">
        <v>1.2</v>
      </c>
      <c r="E15" s="176">
        <v>0.25</v>
      </c>
      <c r="F15" s="176">
        <v>0.02</v>
      </c>
      <c r="G15" s="176">
        <v>0</v>
      </c>
      <c r="H15" s="176">
        <v>0.05</v>
      </c>
      <c r="I15" s="176">
        <v>0.57999999999999996</v>
      </c>
      <c r="J15" s="176">
        <v>0.01</v>
      </c>
      <c r="K15" s="176">
        <v>3.48</v>
      </c>
      <c r="L15" s="176">
        <v>0</v>
      </c>
      <c r="M15" s="176">
        <v>0</v>
      </c>
      <c r="N15" s="176">
        <v>0.23</v>
      </c>
      <c r="O15" s="176">
        <v>0.03</v>
      </c>
      <c r="P15" s="176">
        <v>0</v>
      </c>
      <c r="Q15" s="972"/>
      <c r="R15" s="972"/>
      <c r="S15" s="972"/>
      <c r="T15" s="972"/>
      <c r="U15" s="972"/>
    </row>
    <row r="16" spans="1:21" s="30" customFormat="1">
      <c r="A16" s="478"/>
      <c r="B16" s="365" t="s">
        <v>533</v>
      </c>
      <c r="C16" s="366" t="s">
        <v>532</v>
      </c>
      <c r="D16" s="176">
        <v>0.5</v>
      </c>
      <c r="E16" s="176">
        <v>2.89</v>
      </c>
      <c r="F16" s="176">
        <v>0.1</v>
      </c>
      <c r="G16" s="176">
        <v>0.26</v>
      </c>
      <c r="H16" s="176">
        <v>0.09</v>
      </c>
      <c r="I16" s="176">
        <v>6</v>
      </c>
      <c r="J16" s="176">
        <v>0.05</v>
      </c>
      <c r="K16" s="176">
        <v>0.01</v>
      </c>
      <c r="L16" s="176">
        <v>0</v>
      </c>
      <c r="M16" s="176">
        <v>0</v>
      </c>
      <c r="N16" s="176">
        <v>0</v>
      </c>
      <c r="O16" s="176">
        <v>0.05</v>
      </c>
      <c r="P16" s="176">
        <v>0</v>
      </c>
      <c r="Q16" s="973"/>
      <c r="R16" s="973"/>
      <c r="S16" s="973"/>
      <c r="T16" s="973"/>
      <c r="U16" s="973"/>
    </row>
    <row r="17" spans="1:21" s="30" customFormat="1">
      <c r="A17" s="478"/>
      <c r="B17" s="373"/>
      <c r="C17" s="392" t="s">
        <v>1936</v>
      </c>
      <c r="D17" s="181">
        <f t="shared" ref="D17:P17" si="0">SUM(D3:D16)</f>
        <v>194.4</v>
      </c>
      <c r="E17" s="180">
        <f t="shared" si="0"/>
        <v>195.14000000000001</v>
      </c>
      <c r="F17" s="179">
        <f t="shared" si="0"/>
        <v>18.989999999999998</v>
      </c>
      <c r="G17" s="179">
        <f t="shared" si="0"/>
        <v>8.3299999999999983</v>
      </c>
      <c r="H17" s="179">
        <f t="shared" si="0"/>
        <v>9.8699999999999992</v>
      </c>
      <c r="I17" s="180">
        <f t="shared" si="0"/>
        <v>33.619999999999997</v>
      </c>
      <c r="J17" s="179">
        <f t="shared" si="0"/>
        <v>2.13</v>
      </c>
      <c r="K17" s="180">
        <f t="shared" si="0"/>
        <v>64.59</v>
      </c>
      <c r="L17" s="181">
        <f t="shared" si="0"/>
        <v>0.10999999999999997</v>
      </c>
      <c r="M17" s="181">
        <f t="shared" si="0"/>
        <v>0.27</v>
      </c>
      <c r="N17" s="180">
        <f t="shared" si="0"/>
        <v>56.379999999999995</v>
      </c>
      <c r="O17" s="179">
        <f t="shared" si="0"/>
        <v>1.69</v>
      </c>
      <c r="P17" s="179">
        <f t="shared" si="0"/>
        <v>2.48</v>
      </c>
      <c r="Q17" s="178">
        <v>0</v>
      </c>
      <c r="R17" s="178">
        <v>2</v>
      </c>
      <c r="S17" s="178">
        <v>1</v>
      </c>
      <c r="T17" s="178">
        <v>0</v>
      </c>
      <c r="U17" s="178">
        <v>0</v>
      </c>
    </row>
    <row r="18" spans="1:21">
      <c r="B18" s="195"/>
      <c r="C18" s="29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1:21">
      <c r="B19" s="175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</row>
    <row r="20" spans="1:21">
      <c r="B20" s="175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</row>
    <row r="21" spans="1:21">
      <c r="B21" s="175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21">
      <c r="B22" s="17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21">
      <c r="B23" s="175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21">
      <c r="B24" s="175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  <row r="25" spans="1:21">
      <c r="B25" s="175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</row>
    <row r="26" spans="1:21">
      <c r="B26" s="175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1:21">
      <c r="B27" s="175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</row>
    <row r="28" spans="1:21">
      <c r="B28" s="175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</row>
    <row r="29" spans="1:21">
      <c r="B29" s="175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</row>
    <row r="30" spans="1:21">
      <c r="B30" s="175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</row>
    <row r="31" spans="1:21">
      <c r="B31" s="175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</row>
    <row r="32" spans="1:21">
      <c r="B32" s="175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2:16">
      <c r="B33" s="175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</row>
    <row r="34" spans="2:16">
      <c r="B34" s="175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</row>
    <row r="35" spans="2:16">
      <c r="B35" s="175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</row>
    <row r="36" spans="2:16">
      <c r="B36" s="175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</row>
    <row r="37" spans="2:16">
      <c r="B37" s="175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</row>
    <row r="38" spans="2:16">
      <c r="B38" s="175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2:16">
      <c r="B39" s="175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</sheetData>
  <mergeCells count="1">
    <mergeCell ref="Q3:U16"/>
  </mergeCells>
  <phoneticPr fontId="1"/>
  <pageMargins left="0.7" right="0.7" top="0.75" bottom="0.75" header="0.3" footer="0.3"/>
  <pageSetup paperSize="9" scale="5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498</vt:i4>
      </vt:variant>
    </vt:vector>
  </HeadingPairs>
  <TitlesOfParts>
    <vt:vector size="498" baseType="lpstr">
      <vt:lpstr>1001</vt:lpstr>
      <vt:lpstr>1011</vt:lpstr>
      <vt:lpstr>1012</vt:lpstr>
      <vt:lpstr>1013</vt:lpstr>
      <vt:lpstr>1014</vt:lpstr>
      <vt:lpstr>1021</vt:lpstr>
      <vt:lpstr>1031</vt:lpstr>
      <vt:lpstr>1032</vt:lpstr>
      <vt:lpstr>1033</vt:lpstr>
      <vt:lpstr>1034</vt:lpstr>
      <vt:lpstr>1035</vt:lpstr>
      <vt:lpstr>1036</vt:lpstr>
      <vt:lpstr>1037</vt:lpstr>
      <vt:lpstr>1041</vt:lpstr>
      <vt:lpstr>1042</vt:lpstr>
      <vt:lpstr>1043</vt:lpstr>
      <vt:lpstr>1051</vt:lpstr>
      <vt:lpstr>1052</vt:lpstr>
      <vt:lpstr>1061</vt:lpstr>
      <vt:lpstr>1061加熱前給水</vt:lpstr>
      <vt:lpstr>1062</vt:lpstr>
      <vt:lpstr>1063</vt:lpstr>
      <vt:lpstr>1064</vt:lpstr>
      <vt:lpstr>1065</vt:lpstr>
      <vt:lpstr>1071</vt:lpstr>
      <vt:lpstr>1072</vt:lpstr>
      <vt:lpstr>1073</vt:lpstr>
      <vt:lpstr>1081</vt:lpstr>
      <vt:lpstr>1082</vt:lpstr>
      <vt:lpstr>1083</vt:lpstr>
      <vt:lpstr>1091</vt:lpstr>
      <vt:lpstr>1092</vt:lpstr>
      <vt:lpstr>1100</vt:lpstr>
      <vt:lpstr>1101</vt:lpstr>
      <vt:lpstr>1102</vt:lpstr>
      <vt:lpstr>1103</vt:lpstr>
      <vt:lpstr>1104</vt:lpstr>
      <vt:lpstr>1105</vt:lpstr>
      <vt:lpstr>1111</vt:lpstr>
      <vt:lpstr>1112</vt:lpstr>
      <vt:lpstr>1121</vt:lpstr>
      <vt:lpstr>1122</vt:lpstr>
      <vt:lpstr>1131</vt:lpstr>
      <vt:lpstr>1132</vt:lpstr>
      <vt:lpstr>1141</vt:lpstr>
      <vt:lpstr>1142</vt:lpstr>
      <vt:lpstr>1143</vt:lpstr>
      <vt:lpstr>1151</vt:lpstr>
      <vt:lpstr>1152</vt:lpstr>
      <vt:lpstr>1161</vt:lpstr>
      <vt:lpstr>1171</vt:lpstr>
      <vt:lpstr>1181</vt:lpstr>
      <vt:lpstr>1191</vt:lpstr>
      <vt:lpstr>1201</vt:lpstr>
      <vt:lpstr>1202</vt:lpstr>
      <vt:lpstr>1203</vt:lpstr>
      <vt:lpstr>1211</vt:lpstr>
      <vt:lpstr>1221</vt:lpstr>
      <vt:lpstr>1231</vt:lpstr>
      <vt:lpstr>1241</vt:lpstr>
      <vt:lpstr>1242</vt:lpstr>
      <vt:lpstr>1250</vt:lpstr>
      <vt:lpstr>1251</vt:lpstr>
      <vt:lpstr>1261</vt:lpstr>
      <vt:lpstr>1271</vt:lpstr>
      <vt:lpstr>1281</vt:lpstr>
      <vt:lpstr>1291</vt:lpstr>
      <vt:lpstr>1301</vt:lpstr>
      <vt:lpstr>1302</vt:lpstr>
      <vt:lpstr>1311</vt:lpstr>
      <vt:lpstr>1312</vt:lpstr>
      <vt:lpstr>1313</vt:lpstr>
      <vt:lpstr>1314</vt:lpstr>
      <vt:lpstr>1315</vt:lpstr>
      <vt:lpstr>1321</vt:lpstr>
      <vt:lpstr>1322</vt:lpstr>
      <vt:lpstr>1323</vt:lpstr>
      <vt:lpstr>1331</vt:lpstr>
      <vt:lpstr>1332</vt:lpstr>
      <vt:lpstr>1333</vt:lpstr>
      <vt:lpstr>1334</vt:lpstr>
      <vt:lpstr>1335</vt:lpstr>
      <vt:lpstr>1336</vt:lpstr>
      <vt:lpstr>1341</vt:lpstr>
      <vt:lpstr>1351</vt:lpstr>
      <vt:lpstr>1361</vt:lpstr>
      <vt:lpstr>1371</vt:lpstr>
      <vt:lpstr>1381</vt:lpstr>
      <vt:lpstr>1391</vt:lpstr>
      <vt:lpstr>1401</vt:lpstr>
      <vt:lpstr>1411</vt:lpstr>
      <vt:lpstr>1412</vt:lpstr>
      <vt:lpstr>1421</vt:lpstr>
      <vt:lpstr>1422</vt:lpstr>
      <vt:lpstr>1431</vt:lpstr>
      <vt:lpstr>1432</vt:lpstr>
      <vt:lpstr>1441</vt:lpstr>
      <vt:lpstr>1442</vt:lpstr>
      <vt:lpstr>1451</vt:lpstr>
      <vt:lpstr>1461</vt:lpstr>
      <vt:lpstr>1462</vt:lpstr>
      <vt:lpstr>1463</vt:lpstr>
      <vt:lpstr>1464</vt:lpstr>
      <vt:lpstr>1465</vt:lpstr>
      <vt:lpstr>1466</vt:lpstr>
      <vt:lpstr>1467</vt:lpstr>
      <vt:lpstr>1471</vt:lpstr>
      <vt:lpstr>1472</vt:lpstr>
      <vt:lpstr>1481</vt:lpstr>
      <vt:lpstr>1491</vt:lpstr>
      <vt:lpstr>1501</vt:lpstr>
      <vt:lpstr>1511</vt:lpstr>
      <vt:lpstr>1521</vt:lpstr>
      <vt:lpstr>1531</vt:lpstr>
      <vt:lpstr>1541</vt:lpstr>
      <vt:lpstr>1551</vt:lpstr>
      <vt:lpstr>1561</vt:lpstr>
      <vt:lpstr>1571</vt:lpstr>
      <vt:lpstr>1581</vt:lpstr>
      <vt:lpstr>1591</vt:lpstr>
      <vt:lpstr>1592</vt:lpstr>
      <vt:lpstr>1601</vt:lpstr>
      <vt:lpstr>1602</vt:lpstr>
      <vt:lpstr>1603</vt:lpstr>
      <vt:lpstr>1611</vt:lpstr>
      <vt:lpstr>1612</vt:lpstr>
      <vt:lpstr>1613</vt:lpstr>
      <vt:lpstr>1621</vt:lpstr>
      <vt:lpstr>1631</vt:lpstr>
      <vt:lpstr>1632</vt:lpstr>
      <vt:lpstr>1633</vt:lpstr>
      <vt:lpstr>1641</vt:lpstr>
      <vt:lpstr>1642</vt:lpstr>
      <vt:lpstr>1651</vt:lpstr>
      <vt:lpstr>1652</vt:lpstr>
      <vt:lpstr>1653</vt:lpstr>
      <vt:lpstr>1654</vt:lpstr>
      <vt:lpstr>1661</vt:lpstr>
      <vt:lpstr>1662</vt:lpstr>
      <vt:lpstr>1663</vt:lpstr>
      <vt:lpstr>1664</vt:lpstr>
      <vt:lpstr>1671</vt:lpstr>
      <vt:lpstr>1672</vt:lpstr>
      <vt:lpstr>1673</vt:lpstr>
      <vt:lpstr>1674</vt:lpstr>
      <vt:lpstr>1681</vt:lpstr>
      <vt:lpstr>1682</vt:lpstr>
      <vt:lpstr>1691</vt:lpstr>
      <vt:lpstr>1692</vt:lpstr>
      <vt:lpstr>1701</vt:lpstr>
      <vt:lpstr>1711</vt:lpstr>
      <vt:lpstr>1721</vt:lpstr>
      <vt:lpstr>1801</vt:lpstr>
      <vt:lpstr>1802</vt:lpstr>
      <vt:lpstr>1803</vt:lpstr>
      <vt:lpstr>1804</vt:lpstr>
      <vt:lpstr>1805</vt:lpstr>
      <vt:lpstr>1811</vt:lpstr>
      <vt:lpstr>1812</vt:lpstr>
      <vt:lpstr>1821</vt:lpstr>
      <vt:lpstr>1822</vt:lpstr>
      <vt:lpstr>1823</vt:lpstr>
      <vt:lpstr>1831</vt:lpstr>
      <vt:lpstr>1832</vt:lpstr>
      <vt:lpstr>1833</vt:lpstr>
      <vt:lpstr>1841</vt:lpstr>
      <vt:lpstr>1842</vt:lpstr>
      <vt:lpstr>1843</vt:lpstr>
      <vt:lpstr>1851</vt:lpstr>
      <vt:lpstr>1861</vt:lpstr>
      <vt:lpstr>1871</vt:lpstr>
      <vt:lpstr>1881</vt:lpstr>
      <vt:lpstr>1882</vt:lpstr>
      <vt:lpstr>1891</vt:lpstr>
      <vt:lpstr>1892</vt:lpstr>
      <vt:lpstr>1893</vt:lpstr>
      <vt:lpstr>1894</vt:lpstr>
      <vt:lpstr>1895</vt:lpstr>
      <vt:lpstr>1896</vt:lpstr>
      <vt:lpstr>1901</vt:lpstr>
      <vt:lpstr>1902</vt:lpstr>
      <vt:lpstr>1903</vt:lpstr>
      <vt:lpstr>1904</vt:lpstr>
      <vt:lpstr>1905</vt:lpstr>
      <vt:lpstr>1911</vt:lpstr>
      <vt:lpstr>1912</vt:lpstr>
      <vt:lpstr>1913</vt:lpstr>
      <vt:lpstr>1921</vt:lpstr>
      <vt:lpstr>1922</vt:lpstr>
      <vt:lpstr>1923</vt:lpstr>
      <vt:lpstr>1924</vt:lpstr>
      <vt:lpstr>1925</vt:lpstr>
      <vt:lpstr>1926</vt:lpstr>
      <vt:lpstr>1927</vt:lpstr>
      <vt:lpstr>1931</vt:lpstr>
      <vt:lpstr>1932</vt:lpstr>
      <vt:lpstr>1933</vt:lpstr>
      <vt:lpstr>1934</vt:lpstr>
      <vt:lpstr>1935</vt:lpstr>
      <vt:lpstr>1936</vt:lpstr>
      <vt:lpstr>1937</vt:lpstr>
      <vt:lpstr>1941</vt:lpstr>
      <vt:lpstr>1942</vt:lpstr>
      <vt:lpstr>1943</vt:lpstr>
      <vt:lpstr>1951</vt:lpstr>
      <vt:lpstr>1952</vt:lpstr>
      <vt:lpstr>1953</vt:lpstr>
      <vt:lpstr>1961</vt:lpstr>
      <vt:lpstr>1962</vt:lpstr>
      <vt:lpstr>1971</vt:lpstr>
      <vt:lpstr>1972</vt:lpstr>
      <vt:lpstr>1981</vt:lpstr>
      <vt:lpstr>1982</vt:lpstr>
      <vt:lpstr>1983</vt:lpstr>
      <vt:lpstr>1991</vt:lpstr>
      <vt:lpstr>1992</vt:lpstr>
      <vt:lpstr>1993</vt:lpstr>
      <vt:lpstr>1994</vt:lpstr>
      <vt:lpstr>1995</vt:lpstr>
      <vt:lpstr>2001</vt:lpstr>
      <vt:lpstr>2002</vt:lpstr>
      <vt:lpstr>2003</vt:lpstr>
      <vt:lpstr>2004</vt:lpstr>
      <vt:lpstr>2011</vt:lpstr>
      <vt:lpstr>2021</vt:lpstr>
      <vt:lpstr>2022</vt:lpstr>
      <vt:lpstr>2023</vt:lpstr>
      <vt:lpstr>2024</vt:lpstr>
      <vt:lpstr>2031</vt:lpstr>
      <vt:lpstr>2041</vt:lpstr>
      <vt:lpstr>2051</vt:lpstr>
      <vt:lpstr>2061</vt:lpstr>
      <vt:lpstr>2071</vt:lpstr>
      <vt:lpstr>2081</vt:lpstr>
      <vt:lpstr>2091</vt:lpstr>
      <vt:lpstr>2100</vt:lpstr>
      <vt:lpstr>2101</vt:lpstr>
      <vt:lpstr>2102</vt:lpstr>
      <vt:lpstr>2103</vt:lpstr>
      <vt:lpstr>2111</vt:lpstr>
      <vt:lpstr>2112</vt:lpstr>
      <vt:lpstr>2113</vt:lpstr>
      <vt:lpstr>2121</vt:lpstr>
      <vt:lpstr>2122</vt:lpstr>
      <vt:lpstr>2123</vt:lpstr>
      <vt:lpstr>2131</vt:lpstr>
      <vt:lpstr>2201</vt:lpstr>
      <vt:lpstr>2211</vt:lpstr>
      <vt:lpstr>2221</vt:lpstr>
      <vt:lpstr>2301</vt:lpstr>
      <vt:lpstr>2302</vt:lpstr>
      <vt:lpstr>2311</vt:lpstr>
      <vt:lpstr>2312</vt:lpstr>
      <vt:lpstr>2321</vt:lpstr>
      <vt:lpstr>2322</vt:lpstr>
      <vt:lpstr>2331</vt:lpstr>
      <vt:lpstr>2341</vt:lpstr>
      <vt:lpstr>2351</vt:lpstr>
      <vt:lpstr>2401</vt:lpstr>
      <vt:lpstr>2402</vt:lpstr>
      <vt:lpstr>2411</vt:lpstr>
      <vt:lpstr>2421</vt:lpstr>
      <vt:lpstr>2431</vt:lpstr>
      <vt:lpstr>2441</vt:lpstr>
      <vt:lpstr>2451</vt:lpstr>
      <vt:lpstr>2461</vt:lpstr>
      <vt:lpstr>2471</vt:lpstr>
      <vt:lpstr>2481</vt:lpstr>
      <vt:lpstr>2491</vt:lpstr>
      <vt:lpstr>2501</vt:lpstr>
      <vt:lpstr>2502</vt:lpstr>
      <vt:lpstr>2511</vt:lpstr>
      <vt:lpstr>2521</vt:lpstr>
      <vt:lpstr>2531</vt:lpstr>
      <vt:lpstr>2541</vt:lpstr>
      <vt:lpstr>2551</vt:lpstr>
      <vt:lpstr>2552</vt:lpstr>
      <vt:lpstr>2561</vt:lpstr>
      <vt:lpstr>2571</vt:lpstr>
      <vt:lpstr>2601</vt:lpstr>
      <vt:lpstr>2602</vt:lpstr>
      <vt:lpstr>2611</vt:lpstr>
      <vt:lpstr>2621</vt:lpstr>
      <vt:lpstr>2631</vt:lpstr>
      <vt:lpstr>2641</vt:lpstr>
      <vt:lpstr>2701</vt:lpstr>
      <vt:lpstr>2801</vt:lpstr>
      <vt:lpstr>2802</vt:lpstr>
      <vt:lpstr>2803</vt:lpstr>
      <vt:lpstr>2804</vt:lpstr>
      <vt:lpstr>2811</vt:lpstr>
      <vt:lpstr>2821</vt:lpstr>
      <vt:lpstr>2831</vt:lpstr>
      <vt:lpstr>2841</vt:lpstr>
      <vt:lpstr>2851</vt:lpstr>
      <vt:lpstr>2861</vt:lpstr>
      <vt:lpstr>2871</vt:lpstr>
      <vt:lpstr>2901</vt:lpstr>
      <vt:lpstr>2911</vt:lpstr>
      <vt:lpstr>2921</vt:lpstr>
      <vt:lpstr>2931</vt:lpstr>
      <vt:lpstr>2941</vt:lpstr>
      <vt:lpstr>2951</vt:lpstr>
      <vt:lpstr>2952</vt:lpstr>
      <vt:lpstr>3001</vt:lpstr>
      <vt:lpstr>3002</vt:lpstr>
      <vt:lpstr>3003</vt:lpstr>
      <vt:lpstr>3011</vt:lpstr>
      <vt:lpstr>3012</vt:lpstr>
      <vt:lpstr>3013</vt:lpstr>
      <vt:lpstr>3014</vt:lpstr>
      <vt:lpstr>3015</vt:lpstr>
      <vt:lpstr>3021</vt:lpstr>
      <vt:lpstr>3022</vt:lpstr>
      <vt:lpstr>3023</vt:lpstr>
      <vt:lpstr>3024</vt:lpstr>
      <vt:lpstr>3031</vt:lpstr>
      <vt:lpstr>3041</vt:lpstr>
      <vt:lpstr>3042</vt:lpstr>
      <vt:lpstr>3051</vt:lpstr>
      <vt:lpstr>3052</vt:lpstr>
      <vt:lpstr>3053</vt:lpstr>
      <vt:lpstr>3054</vt:lpstr>
      <vt:lpstr>3055</vt:lpstr>
      <vt:lpstr>3056</vt:lpstr>
      <vt:lpstr>3057</vt:lpstr>
      <vt:lpstr>3061</vt:lpstr>
      <vt:lpstr>3062</vt:lpstr>
      <vt:lpstr>3063</vt:lpstr>
      <vt:lpstr>3064</vt:lpstr>
      <vt:lpstr>3065</vt:lpstr>
      <vt:lpstr>3066</vt:lpstr>
      <vt:lpstr>3071</vt:lpstr>
      <vt:lpstr>3072</vt:lpstr>
      <vt:lpstr>3081</vt:lpstr>
      <vt:lpstr>3082</vt:lpstr>
      <vt:lpstr>3083</vt:lpstr>
      <vt:lpstr>3084</vt:lpstr>
      <vt:lpstr>3085</vt:lpstr>
      <vt:lpstr>3091</vt:lpstr>
      <vt:lpstr>3092</vt:lpstr>
      <vt:lpstr>3093</vt:lpstr>
      <vt:lpstr>3100</vt:lpstr>
      <vt:lpstr>3101</vt:lpstr>
      <vt:lpstr>3111</vt:lpstr>
      <vt:lpstr>3121</vt:lpstr>
      <vt:lpstr>3131</vt:lpstr>
      <vt:lpstr>3141</vt:lpstr>
      <vt:lpstr>3142</vt:lpstr>
      <vt:lpstr>3151</vt:lpstr>
      <vt:lpstr>3152</vt:lpstr>
      <vt:lpstr>3153</vt:lpstr>
      <vt:lpstr>3161</vt:lpstr>
      <vt:lpstr>3171</vt:lpstr>
      <vt:lpstr>3172</vt:lpstr>
      <vt:lpstr>3173</vt:lpstr>
      <vt:lpstr>3174</vt:lpstr>
      <vt:lpstr>3175</vt:lpstr>
      <vt:lpstr>3181</vt:lpstr>
      <vt:lpstr>3191</vt:lpstr>
      <vt:lpstr>3201</vt:lpstr>
      <vt:lpstr>3211</vt:lpstr>
      <vt:lpstr>3221</vt:lpstr>
      <vt:lpstr>3231</vt:lpstr>
      <vt:lpstr>3241</vt:lpstr>
      <vt:lpstr>3251</vt:lpstr>
      <vt:lpstr>3261</vt:lpstr>
      <vt:lpstr>3271</vt:lpstr>
      <vt:lpstr>3301</vt:lpstr>
      <vt:lpstr>3302</vt:lpstr>
      <vt:lpstr>3311</vt:lpstr>
      <vt:lpstr>3321</vt:lpstr>
      <vt:lpstr>3331</vt:lpstr>
      <vt:lpstr>3341</vt:lpstr>
      <vt:lpstr>3351</vt:lpstr>
      <vt:lpstr>3361</vt:lpstr>
      <vt:lpstr>3401</vt:lpstr>
      <vt:lpstr>3411</vt:lpstr>
      <vt:lpstr>3412</vt:lpstr>
      <vt:lpstr>3421</vt:lpstr>
      <vt:lpstr>3431</vt:lpstr>
      <vt:lpstr>3432</vt:lpstr>
      <vt:lpstr>3441</vt:lpstr>
      <vt:lpstr>3451</vt:lpstr>
      <vt:lpstr>3452</vt:lpstr>
      <vt:lpstr>3461</vt:lpstr>
      <vt:lpstr>3471</vt:lpstr>
      <vt:lpstr>3481</vt:lpstr>
      <vt:lpstr>3501</vt:lpstr>
      <vt:lpstr>3502</vt:lpstr>
      <vt:lpstr>3511</vt:lpstr>
      <vt:lpstr>3521</vt:lpstr>
      <vt:lpstr>3531</vt:lpstr>
      <vt:lpstr>3541</vt:lpstr>
      <vt:lpstr>3542</vt:lpstr>
      <vt:lpstr>3543</vt:lpstr>
      <vt:lpstr>3551</vt:lpstr>
      <vt:lpstr>3561</vt:lpstr>
      <vt:lpstr>3571</vt:lpstr>
      <vt:lpstr>3581</vt:lpstr>
      <vt:lpstr>3582</vt:lpstr>
      <vt:lpstr>3583</vt:lpstr>
      <vt:lpstr>3601</vt:lpstr>
      <vt:lpstr>3602</vt:lpstr>
      <vt:lpstr>3603</vt:lpstr>
      <vt:lpstr>3611</vt:lpstr>
      <vt:lpstr>3612</vt:lpstr>
      <vt:lpstr>3621</vt:lpstr>
      <vt:lpstr>3622</vt:lpstr>
      <vt:lpstr>3623</vt:lpstr>
      <vt:lpstr>3631</vt:lpstr>
      <vt:lpstr>3641</vt:lpstr>
      <vt:lpstr>3651</vt:lpstr>
      <vt:lpstr>3661</vt:lpstr>
      <vt:lpstr>3701</vt:lpstr>
      <vt:lpstr>3702</vt:lpstr>
      <vt:lpstr>3703</vt:lpstr>
      <vt:lpstr>3704</vt:lpstr>
      <vt:lpstr>3705</vt:lpstr>
      <vt:lpstr>3711</vt:lpstr>
      <vt:lpstr>3712</vt:lpstr>
      <vt:lpstr>3721</vt:lpstr>
      <vt:lpstr>3722</vt:lpstr>
      <vt:lpstr>3723</vt:lpstr>
      <vt:lpstr>3731</vt:lpstr>
      <vt:lpstr>3732</vt:lpstr>
      <vt:lpstr>3741</vt:lpstr>
      <vt:lpstr>3751</vt:lpstr>
      <vt:lpstr>3752</vt:lpstr>
      <vt:lpstr>3761</vt:lpstr>
      <vt:lpstr>3771</vt:lpstr>
      <vt:lpstr>3781</vt:lpstr>
      <vt:lpstr>3791</vt:lpstr>
      <vt:lpstr>3792</vt:lpstr>
      <vt:lpstr>3801</vt:lpstr>
      <vt:lpstr>3811</vt:lpstr>
      <vt:lpstr>3821</vt:lpstr>
      <vt:lpstr>3831</vt:lpstr>
      <vt:lpstr>3832</vt:lpstr>
      <vt:lpstr>3833</vt:lpstr>
      <vt:lpstr>3841</vt:lpstr>
      <vt:lpstr>3851</vt:lpstr>
      <vt:lpstr>3861</vt:lpstr>
      <vt:lpstr>3871</vt:lpstr>
      <vt:lpstr>3881</vt:lpstr>
      <vt:lpstr>3901</vt:lpstr>
      <vt:lpstr>3902</vt:lpstr>
      <vt:lpstr>3911</vt:lpstr>
      <vt:lpstr>3912</vt:lpstr>
      <vt:lpstr>3921</vt:lpstr>
      <vt:lpstr>3922</vt:lpstr>
      <vt:lpstr>3923</vt:lpstr>
      <vt:lpstr>3924</vt:lpstr>
      <vt:lpstr>3925</vt:lpstr>
      <vt:lpstr>3926</vt:lpstr>
      <vt:lpstr>3927</vt:lpstr>
      <vt:lpstr>3931</vt:lpstr>
      <vt:lpstr>3932</vt:lpstr>
      <vt:lpstr>3933</vt:lpstr>
      <vt:lpstr>3934</vt:lpstr>
      <vt:lpstr>3935</vt:lpstr>
      <vt:lpstr>3936</vt:lpstr>
      <vt:lpstr>3937</vt:lpstr>
      <vt:lpstr>3938</vt:lpstr>
      <vt:lpstr>3939</vt:lpstr>
      <vt:lpstr>3941</vt:lpstr>
      <vt:lpstr>3942</vt:lpstr>
      <vt:lpstr>3943</vt:lpstr>
      <vt:lpstr>3944</vt:lpstr>
      <vt:lpstr>3945</vt:lpstr>
      <vt:lpstr>3946</vt:lpstr>
      <vt:lpstr>3947</vt:lpstr>
      <vt:lpstr>3951</vt:lpstr>
      <vt:lpstr>3961</vt:lpstr>
      <vt:lpstr>3962</vt:lpstr>
      <vt:lpstr>3971</vt:lpstr>
      <vt:lpstr>3981</vt:lpstr>
      <vt:lpstr>3991</vt:lpstr>
      <vt:lpstr>3992</vt:lpstr>
      <vt:lpstr>3993</vt:lpstr>
      <vt:lpstr>3994</vt:lpstr>
      <vt:lpstr>3995</vt:lpstr>
      <vt:lpstr>4001</vt:lpstr>
      <vt:lpstr>4002</vt:lpstr>
      <vt:lpstr>4003</vt:lpstr>
      <vt:lpstr>4004</vt:lpstr>
      <vt:lpstr>4005</vt:lpstr>
      <vt:lpstr>4101</vt:lpstr>
      <vt:lpstr>4102</vt:lpstr>
      <vt:lpstr>4301</vt:lpstr>
      <vt:lpstr>4302</vt:lpstr>
      <vt:lpstr>4303</vt:lpstr>
      <vt:lpstr>4304</vt:lpstr>
      <vt:lpstr>4305</vt:lpstr>
      <vt:lpstr>4306</vt:lpstr>
      <vt:lpstr>4601</vt:lpstr>
      <vt:lpstr>4801</vt:lpstr>
      <vt:lpstr>4901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cp:lastPrinted>2017-05-09T08:20:07Z</cp:lastPrinted>
  <dcterms:created xsi:type="dcterms:W3CDTF">2014-06-26T00:08:41Z</dcterms:created>
  <dcterms:modified xsi:type="dcterms:W3CDTF">2017-05-23T06:33:49Z</dcterms:modified>
</cp:coreProperties>
</file>